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9040" windowHeight="13515" activeTab="1"/>
  </bookViews>
  <sheets>
    <sheet name="Import" sheetId="1" r:id="rId1"/>
    <sheet name="PickedColonies" sheetId="3" r:id="rId2"/>
    <sheet name="Sheet1" sheetId="2" state="hidden" r:id="rId3"/>
  </sheets>
  <definedNames>
    <definedName name="AgarPlatetypes">Sheet1!$A$1:$A$6</definedName>
    <definedName name="DestinationPlateTypes">Sheet1!$D$1:$D$4</definedName>
    <definedName name="EnabledDisabledOption">Sheet1!$C$1:$C$2</definedName>
    <definedName name="NumberOfColoniesToPick">Import!$B$8</definedName>
    <definedName name="PickedColonies1">OFFSET(PickedColonies!$E$3,0,0,Import!$B$9,1)</definedName>
    <definedName name="PlateCoverOptions">Sheet1!$G$1:$G$3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 i="3" l="1"/>
  <c r="B14" i="1" l="1"/>
  <c r="B15" i="1" s="1"/>
  <c r="C14" i="1" s="1"/>
  <c r="C12" i="1"/>
  <c r="A14" i="1"/>
  <c r="A13" i="1"/>
  <c r="A8" i="1"/>
  <c r="E9" i="1" l="1"/>
  <c r="A4350" i="3"/>
  <c r="B4350" i="3"/>
  <c r="D4350" i="3"/>
  <c r="F4350" i="3"/>
  <c r="A4351" i="3"/>
  <c r="B4351" i="3"/>
  <c r="D4351" i="3"/>
  <c r="F4351" i="3"/>
  <c r="A4352" i="3"/>
  <c r="B4352" i="3"/>
  <c r="D4352" i="3"/>
  <c r="F4352" i="3"/>
  <c r="A4353" i="3"/>
  <c r="B4353" i="3"/>
  <c r="D4353" i="3"/>
  <c r="F4353" i="3"/>
  <c r="A4354" i="3"/>
  <c r="B4354" i="3"/>
  <c r="D4354" i="3"/>
  <c r="F4354" i="3"/>
  <c r="A4355" i="3"/>
  <c r="B4355" i="3"/>
  <c r="D4355" i="3"/>
  <c r="F4355" i="3"/>
  <c r="A4356" i="3"/>
  <c r="B4356" i="3"/>
  <c r="D4356" i="3"/>
  <c r="F4356" i="3"/>
  <c r="A4357" i="3"/>
  <c r="B4357" i="3"/>
  <c r="D4357" i="3"/>
  <c r="F4357" i="3"/>
  <c r="A4358" i="3"/>
  <c r="B4358" i="3"/>
  <c r="D4358" i="3"/>
  <c r="F4358" i="3"/>
  <c r="A4359" i="3"/>
  <c r="B4359" i="3"/>
  <c r="D4359" i="3"/>
  <c r="F4359" i="3"/>
  <c r="A4360" i="3"/>
  <c r="B4360" i="3"/>
  <c r="D4360" i="3"/>
  <c r="F4360" i="3"/>
  <c r="A4361" i="3"/>
  <c r="B4361" i="3"/>
  <c r="D4361" i="3"/>
  <c r="F4361" i="3"/>
  <c r="A4362" i="3"/>
  <c r="B4362" i="3"/>
  <c r="D4362" i="3"/>
  <c r="F4362" i="3"/>
  <c r="A4363" i="3"/>
  <c r="B4363" i="3"/>
  <c r="D4363" i="3"/>
  <c r="F4363" i="3"/>
  <c r="A4364" i="3"/>
  <c r="B4364" i="3"/>
  <c r="D4364" i="3"/>
  <c r="F4364" i="3"/>
  <c r="A4365" i="3"/>
  <c r="B4365" i="3"/>
  <c r="D4365" i="3"/>
  <c r="F4365" i="3"/>
  <c r="A4366" i="3"/>
  <c r="B4366" i="3"/>
  <c r="D4366" i="3"/>
  <c r="F4366" i="3"/>
  <c r="A4367" i="3"/>
  <c r="B4367" i="3"/>
  <c r="D4367" i="3"/>
  <c r="F4367" i="3"/>
  <c r="A4368" i="3"/>
  <c r="B4368" i="3"/>
  <c r="D4368" i="3"/>
  <c r="F4368" i="3"/>
  <c r="A4369" i="3"/>
  <c r="B4369" i="3"/>
  <c r="D4369" i="3"/>
  <c r="F4369" i="3"/>
  <c r="A4370" i="3"/>
  <c r="B4370" i="3"/>
  <c r="D4370" i="3"/>
  <c r="F4370" i="3"/>
  <c r="A4371" i="3"/>
  <c r="B4371" i="3"/>
  <c r="D4371" i="3"/>
  <c r="F4371" i="3"/>
  <c r="A4372" i="3"/>
  <c r="B4372" i="3"/>
  <c r="D4372" i="3"/>
  <c r="F4372" i="3"/>
  <c r="A4373" i="3"/>
  <c r="B4373" i="3"/>
  <c r="D4373" i="3"/>
  <c r="F4373" i="3"/>
  <c r="A4374" i="3"/>
  <c r="B4374" i="3"/>
  <c r="D4374" i="3"/>
  <c r="F4374" i="3"/>
  <c r="A4375" i="3"/>
  <c r="B4375" i="3"/>
  <c r="D4375" i="3"/>
  <c r="F4375" i="3"/>
  <c r="A4376" i="3"/>
  <c r="B4376" i="3"/>
  <c r="D4376" i="3"/>
  <c r="F4376" i="3"/>
  <c r="A4377" i="3"/>
  <c r="B4377" i="3"/>
  <c r="D4377" i="3"/>
  <c r="F4377" i="3"/>
  <c r="A4378" i="3"/>
  <c r="B4378" i="3"/>
  <c r="D4378" i="3"/>
  <c r="F4378" i="3"/>
  <c r="A4379" i="3"/>
  <c r="B4379" i="3"/>
  <c r="D4379" i="3"/>
  <c r="F4379" i="3"/>
  <c r="A4380" i="3"/>
  <c r="B4380" i="3"/>
  <c r="D4380" i="3"/>
  <c r="F4380" i="3"/>
  <c r="A4381" i="3"/>
  <c r="B4381" i="3"/>
  <c r="D4381" i="3"/>
  <c r="F4381" i="3"/>
  <c r="A4382" i="3"/>
  <c r="B4382" i="3"/>
  <c r="D4382" i="3"/>
  <c r="F4382" i="3"/>
  <c r="A4383" i="3"/>
  <c r="B4383" i="3"/>
  <c r="D4383" i="3"/>
  <c r="F4383" i="3"/>
  <c r="A4384" i="3"/>
  <c r="B4384" i="3"/>
  <c r="D4384" i="3"/>
  <c r="F4384" i="3"/>
  <c r="A4385" i="3"/>
  <c r="B4385" i="3"/>
  <c r="D4385" i="3"/>
  <c r="F4385" i="3"/>
  <c r="A4386" i="3"/>
  <c r="B4386" i="3"/>
  <c r="D4386" i="3"/>
  <c r="F4386" i="3"/>
  <c r="A4387" i="3"/>
  <c r="B4387" i="3"/>
  <c r="D4387" i="3"/>
  <c r="F4387" i="3"/>
  <c r="A4388" i="3"/>
  <c r="B4388" i="3"/>
  <c r="D4388" i="3"/>
  <c r="F4388" i="3"/>
  <c r="A4389" i="3"/>
  <c r="B4389" i="3"/>
  <c r="D4389" i="3"/>
  <c r="F4389" i="3"/>
  <c r="A4390" i="3"/>
  <c r="B4390" i="3"/>
  <c r="D4390" i="3"/>
  <c r="F4390" i="3"/>
  <c r="A4391" i="3"/>
  <c r="B4391" i="3"/>
  <c r="D4391" i="3"/>
  <c r="F4391" i="3"/>
  <c r="A4392" i="3"/>
  <c r="B4392" i="3"/>
  <c r="D4392" i="3"/>
  <c r="F4392" i="3"/>
  <c r="A4393" i="3"/>
  <c r="B4393" i="3"/>
  <c r="D4393" i="3"/>
  <c r="F4393" i="3"/>
  <c r="A4394" i="3"/>
  <c r="B4394" i="3"/>
  <c r="D4394" i="3"/>
  <c r="F4394" i="3"/>
  <c r="A4395" i="3"/>
  <c r="B4395" i="3"/>
  <c r="D4395" i="3"/>
  <c r="F4395" i="3"/>
  <c r="A4396" i="3"/>
  <c r="B4396" i="3"/>
  <c r="D4396" i="3"/>
  <c r="F4396" i="3"/>
  <c r="A4397" i="3"/>
  <c r="B4397" i="3"/>
  <c r="D4397" i="3"/>
  <c r="F4397" i="3"/>
  <c r="A4398" i="3"/>
  <c r="B4398" i="3"/>
  <c r="D4398" i="3"/>
  <c r="F4398" i="3"/>
  <c r="A4399" i="3"/>
  <c r="B4399" i="3"/>
  <c r="D4399" i="3"/>
  <c r="F4399" i="3"/>
  <c r="A4400" i="3"/>
  <c r="B4400" i="3"/>
  <c r="D4400" i="3"/>
  <c r="F4400" i="3"/>
  <c r="A4401" i="3"/>
  <c r="B4401" i="3"/>
  <c r="D4401" i="3"/>
  <c r="F4401" i="3"/>
  <c r="A4402" i="3"/>
  <c r="B4402" i="3"/>
  <c r="D4402" i="3"/>
  <c r="F4402" i="3"/>
  <c r="A4403" i="3"/>
  <c r="B4403" i="3"/>
  <c r="D4403" i="3"/>
  <c r="F4403" i="3"/>
  <c r="A4404" i="3"/>
  <c r="B4404" i="3"/>
  <c r="D4404" i="3"/>
  <c r="F4404" i="3"/>
  <c r="A4405" i="3"/>
  <c r="B4405" i="3"/>
  <c r="D4405" i="3"/>
  <c r="F4405" i="3"/>
  <c r="A4406" i="3"/>
  <c r="B4406" i="3"/>
  <c r="D4406" i="3"/>
  <c r="F4406" i="3"/>
  <c r="A4407" i="3"/>
  <c r="B4407" i="3"/>
  <c r="D4407" i="3"/>
  <c r="F4407" i="3"/>
  <c r="B4408" i="3"/>
  <c r="D4408" i="3"/>
  <c r="F4408" i="3"/>
  <c r="A4409" i="3"/>
  <c r="B4409" i="3"/>
  <c r="D4409" i="3"/>
  <c r="F4409" i="3"/>
  <c r="A4410" i="3"/>
  <c r="B4410" i="3"/>
  <c r="D4410" i="3"/>
  <c r="F4410" i="3"/>
  <c r="A4411" i="3"/>
  <c r="B4411" i="3"/>
  <c r="D4411" i="3"/>
  <c r="F4411" i="3"/>
  <c r="A4412" i="3"/>
  <c r="B4412" i="3"/>
  <c r="D4412" i="3"/>
  <c r="F4412" i="3"/>
  <c r="A4413" i="3"/>
  <c r="B4413" i="3"/>
  <c r="D4413" i="3"/>
  <c r="F4413" i="3"/>
  <c r="A4414" i="3"/>
  <c r="B4414" i="3"/>
  <c r="D4414" i="3"/>
  <c r="F4414" i="3"/>
  <c r="A4415" i="3"/>
  <c r="B4415" i="3"/>
  <c r="D4415" i="3"/>
  <c r="F4415" i="3"/>
  <c r="A4416" i="3"/>
  <c r="B4416" i="3"/>
  <c r="D4416" i="3"/>
  <c r="F4416" i="3"/>
  <c r="A4417" i="3"/>
  <c r="B4417" i="3"/>
  <c r="D4417" i="3"/>
  <c r="F4417" i="3"/>
  <c r="A4418" i="3"/>
  <c r="B4418" i="3"/>
  <c r="D4418" i="3"/>
  <c r="F4418" i="3"/>
  <c r="A4419" i="3"/>
  <c r="B4419" i="3"/>
  <c r="D4419" i="3"/>
  <c r="F4419" i="3"/>
  <c r="A4420" i="3"/>
  <c r="B4420" i="3"/>
  <c r="D4420" i="3"/>
  <c r="F4420" i="3"/>
  <c r="A4421" i="3"/>
  <c r="B4421" i="3"/>
  <c r="D4421" i="3"/>
  <c r="F4421" i="3"/>
  <c r="A4422" i="3"/>
  <c r="B4422" i="3"/>
  <c r="D4422" i="3"/>
  <c r="F4422" i="3"/>
  <c r="A4423" i="3"/>
  <c r="B4423" i="3"/>
  <c r="D4423" i="3"/>
  <c r="F4423" i="3"/>
  <c r="A4424" i="3"/>
  <c r="B4424" i="3"/>
  <c r="D4424" i="3"/>
  <c r="F4424" i="3"/>
  <c r="A4425" i="3"/>
  <c r="B4425" i="3"/>
  <c r="D4425" i="3"/>
  <c r="F4425" i="3"/>
  <c r="A4426" i="3"/>
  <c r="B4426" i="3"/>
  <c r="D4426" i="3"/>
  <c r="F4426" i="3"/>
  <c r="A4427" i="3"/>
  <c r="B4427" i="3"/>
  <c r="D4427" i="3"/>
  <c r="F4427" i="3"/>
  <c r="A4428" i="3"/>
  <c r="B4428" i="3"/>
  <c r="D4428" i="3"/>
  <c r="F4428" i="3"/>
  <c r="A4429" i="3"/>
  <c r="B4429" i="3"/>
  <c r="D4429" i="3"/>
  <c r="F4429" i="3"/>
  <c r="A4430" i="3"/>
  <c r="B4430" i="3"/>
  <c r="D4430" i="3"/>
  <c r="F4430" i="3"/>
  <c r="A4431" i="3"/>
  <c r="B4431" i="3"/>
  <c r="D4431" i="3"/>
  <c r="F4431" i="3"/>
  <c r="A4432" i="3"/>
  <c r="B4432" i="3"/>
  <c r="D4432" i="3"/>
  <c r="F4432" i="3"/>
  <c r="A4433" i="3"/>
  <c r="B4433" i="3"/>
  <c r="D4433" i="3"/>
  <c r="F4433" i="3"/>
  <c r="A4434" i="3"/>
  <c r="B4434" i="3"/>
  <c r="D4434" i="3"/>
  <c r="F4434" i="3"/>
  <c r="A4435" i="3"/>
  <c r="B4435" i="3"/>
  <c r="D4435" i="3"/>
  <c r="F4435" i="3"/>
  <c r="A4436" i="3"/>
  <c r="B4436" i="3"/>
  <c r="D4436" i="3"/>
  <c r="F4436" i="3"/>
  <c r="A4437" i="3"/>
  <c r="B4437" i="3"/>
  <c r="D4437" i="3"/>
  <c r="F4437" i="3"/>
  <c r="A4438" i="3"/>
  <c r="B4438" i="3"/>
  <c r="D4438" i="3"/>
  <c r="F4438" i="3"/>
  <c r="A4439" i="3"/>
  <c r="B4439" i="3"/>
  <c r="D4439" i="3"/>
  <c r="F4439" i="3"/>
  <c r="A4440" i="3"/>
  <c r="B4440" i="3"/>
  <c r="D4440" i="3"/>
  <c r="F4440" i="3"/>
  <c r="A4441" i="3"/>
  <c r="B4441" i="3"/>
  <c r="D4441" i="3"/>
  <c r="F4441" i="3"/>
  <c r="A4442" i="3"/>
  <c r="B4442" i="3"/>
  <c r="D4442" i="3"/>
  <c r="F4442" i="3"/>
  <c r="A4443" i="3"/>
  <c r="B4443" i="3"/>
  <c r="D4443" i="3"/>
  <c r="F4443" i="3"/>
  <c r="A4444" i="3"/>
  <c r="B4444" i="3"/>
  <c r="D4444" i="3"/>
  <c r="F4444" i="3"/>
  <c r="A4445" i="3"/>
  <c r="B4445" i="3"/>
  <c r="D4445" i="3"/>
  <c r="F4445" i="3"/>
  <c r="A4446" i="3"/>
  <c r="B4446" i="3"/>
  <c r="D4446" i="3"/>
  <c r="F4446" i="3"/>
  <c r="A4447" i="3"/>
  <c r="B4447" i="3"/>
  <c r="D4447" i="3"/>
  <c r="F4447" i="3"/>
  <c r="A4448" i="3"/>
  <c r="B4448" i="3"/>
  <c r="D4448" i="3"/>
  <c r="F4448" i="3"/>
  <c r="A4449" i="3"/>
  <c r="B4449" i="3"/>
  <c r="D4449" i="3"/>
  <c r="F4449" i="3"/>
  <c r="A4450" i="3"/>
  <c r="B4450" i="3"/>
  <c r="D4450" i="3"/>
  <c r="F4450" i="3"/>
  <c r="A4451" i="3"/>
  <c r="B4451" i="3"/>
  <c r="D4451" i="3"/>
  <c r="F4451" i="3"/>
  <c r="A4452" i="3"/>
  <c r="B4452" i="3"/>
  <c r="D4452" i="3"/>
  <c r="F4452" i="3"/>
  <c r="A4453" i="3"/>
  <c r="B4453" i="3"/>
  <c r="D4453" i="3"/>
  <c r="F4453" i="3"/>
  <c r="A4454" i="3"/>
  <c r="B4454" i="3"/>
  <c r="D4454" i="3"/>
  <c r="F4454" i="3"/>
  <c r="A4455" i="3"/>
  <c r="B4455" i="3"/>
  <c r="D4455" i="3"/>
  <c r="F4455" i="3"/>
  <c r="A4456" i="3"/>
  <c r="B4456" i="3"/>
  <c r="D4456" i="3"/>
  <c r="F4456" i="3"/>
  <c r="A4457" i="3"/>
  <c r="B4457" i="3"/>
  <c r="D4457" i="3"/>
  <c r="F4457" i="3"/>
  <c r="A4458" i="3"/>
  <c r="B4458" i="3"/>
  <c r="D4458" i="3"/>
  <c r="F4458" i="3"/>
  <c r="A4459" i="3"/>
  <c r="B4459" i="3"/>
  <c r="D4459" i="3"/>
  <c r="F4459" i="3"/>
  <c r="A4460" i="3"/>
  <c r="B4460" i="3"/>
  <c r="D4460" i="3"/>
  <c r="F4460" i="3"/>
  <c r="A4461" i="3"/>
  <c r="B4461" i="3"/>
  <c r="D4461" i="3"/>
  <c r="F4461" i="3"/>
  <c r="A4462" i="3"/>
  <c r="B4462" i="3"/>
  <c r="D4462" i="3"/>
  <c r="F4462" i="3"/>
  <c r="A4463" i="3"/>
  <c r="B4463" i="3"/>
  <c r="D4463" i="3"/>
  <c r="F4463" i="3"/>
  <c r="A4464" i="3"/>
  <c r="B4464" i="3"/>
  <c r="D4464" i="3"/>
  <c r="F4464" i="3"/>
  <c r="A4465" i="3"/>
  <c r="B4465" i="3"/>
  <c r="D4465" i="3"/>
  <c r="F4465" i="3"/>
  <c r="A4466" i="3"/>
  <c r="B4466" i="3"/>
  <c r="D4466" i="3"/>
  <c r="F4466" i="3"/>
  <c r="A4467" i="3"/>
  <c r="B4467" i="3"/>
  <c r="D4467" i="3"/>
  <c r="F4467" i="3"/>
  <c r="A4468" i="3"/>
  <c r="B4468" i="3"/>
  <c r="D4468" i="3"/>
  <c r="F4468" i="3"/>
  <c r="A4469" i="3"/>
  <c r="B4469" i="3"/>
  <c r="D4469" i="3"/>
  <c r="F4469" i="3"/>
  <c r="A4470" i="3"/>
  <c r="B4470" i="3"/>
  <c r="D4470" i="3"/>
  <c r="F4470" i="3"/>
  <c r="A4471" i="3"/>
  <c r="B4471" i="3"/>
  <c r="D4471" i="3"/>
  <c r="F4471" i="3"/>
  <c r="A4472" i="3"/>
  <c r="B4472" i="3"/>
  <c r="D4472" i="3"/>
  <c r="F4472" i="3"/>
  <c r="A4473" i="3"/>
  <c r="B4473" i="3"/>
  <c r="D4473" i="3"/>
  <c r="F4473" i="3"/>
  <c r="A4474" i="3"/>
  <c r="B4474" i="3"/>
  <c r="D4474" i="3"/>
  <c r="F4474" i="3"/>
  <c r="A4475" i="3"/>
  <c r="B4475" i="3"/>
  <c r="D4475" i="3"/>
  <c r="F4475" i="3"/>
  <c r="A4476" i="3"/>
  <c r="B4476" i="3"/>
  <c r="D4476" i="3"/>
  <c r="F4476" i="3"/>
  <c r="A4477" i="3"/>
  <c r="B4477" i="3"/>
  <c r="D4477" i="3"/>
  <c r="F4477" i="3"/>
  <c r="A4478" i="3"/>
  <c r="B4478" i="3"/>
  <c r="D4478" i="3"/>
  <c r="F4478" i="3"/>
  <c r="A4479" i="3"/>
  <c r="B4479" i="3"/>
  <c r="D4479" i="3"/>
  <c r="F4479" i="3"/>
  <c r="A4480" i="3"/>
  <c r="B4480" i="3"/>
  <c r="D4480" i="3"/>
  <c r="F4480" i="3"/>
  <c r="A4481" i="3"/>
  <c r="B4481" i="3"/>
  <c r="D4481" i="3"/>
  <c r="F4481" i="3"/>
  <c r="A4482" i="3"/>
  <c r="B4482" i="3"/>
  <c r="D4482" i="3"/>
  <c r="F4482" i="3"/>
  <c r="A4483" i="3"/>
  <c r="B4483" i="3"/>
  <c r="D4483" i="3"/>
  <c r="F4483" i="3"/>
  <c r="A4484" i="3"/>
  <c r="B4484" i="3"/>
  <c r="D4484" i="3"/>
  <c r="F4484" i="3"/>
  <c r="A4485" i="3"/>
  <c r="B4485" i="3"/>
  <c r="D4485" i="3"/>
  <c r="F4485" i="3"/>
  <c r="A4486" i="3"/>
  <c r="B4486" i="3"/>
  <c r="D4486" i="3"/>
  <c r="F4486" i="3"/>
  <c r="A4487" i="3"/>
  <c r="B4487" i="3"/>
  <c r="D4487" i="3"/>
  <c r="F4487" i="3"/>
  <c r="A4488" i="3"/>
  <c r="B4488" i="3"/>
  <c r="D4488" i="3"/>
  <c r="F4488" i="3"/>
  <c r="A4489" i="3"/>
  <c r="B4489" i="3"/>
  <c r="D4489" i="3"/>
  <c r="F4489" i="3"/>
  <c r="A4490" i="3"/>
  <c r="B4490" i="3"/>
  <c r="D4490" i="3"/>
  <c r="F4490" i="3"/>
  <c r="A4491" i="3"/>
  <c r="B4491" i="3"/>
  <c r="D4491" i="3"/>
  <c r="F4491" i="3"/>
  <c r="A4492" i="3"/>
  <c r="B4492" i="3"/>
  <c r="D4492" i="3"/>
  <c r="F4492" i="3"/>
  <c r="A4493" i="3"/>
  <c r="B4493" i="3"/>
  <c r="D4493" i="3"/>
  <c r="F4493" i="3"/>
  <c r="A4494" i="3"/>
  <c r="B4494" i="3"/>
  <c r="D4494" i="3"/>
  <c r="F4494" i="3"/>
  <c r="A4495" i="3"/>
  <c r="B4495" i="3"/>
  <c r="D4495" i="3"/>
  <c r="F4495" i="3"/>
  <c r="A4496" i="3"/>
  <c r="B4496" i="3"/>
  <c r="D4496" i="3"/>
  <c r="F4496" i="3"/>
  <c r="A4497" i="3"/>
  <c r="B4497" i="3"/>
  <c r="D4497" i="3"/>
  <c r="F4497" i="3"/>
  <c r="A4498" i="3"/>
  <c r="B4498" i="3"/>
  <c r="D4498" i="3"/>
  <c r="F4498" i="3"/>
  <c r="A4499" i="3"/>
  <c r="B4499" i="3"/>
  <c r="D4499" i="3"/>
  <c r="F4499" i="3"/>
  <c r="A4500" i="3"/>
  <c r="B4500" i="3"/>
  <c r="D4500" i="3"/>
  <c r="F4500" i="3"/>
  <c r="A4501" i="3"/>
  <c r="B4501" i="3"/>
  <c r="D4501" i="3"/>
  <c r="F4501" i="3"/>
  <c r="A4502" i="3"/>
  <c r="B4502" i="3"/>
  <c r="D4502" i="3"/>
  <c r="F4502" i="3"/>
  <c r="A4503" i="3"/>
  <c r="B4503" i="3"/>
  <c r="D4503" i="3"/>
  <c r="F4503" i="3"/>
  <c r="A4504" i="3"/>
  <c r="B4504" i="3"/>
  <c r="D4504" i="3"/>
  <c r="F4504" i="3"/>
  <c r="A4505" i="3"/>
  <c r="B4505" i="3"/>
  <c r="D4505" i="3"/>
  <c r="F4505" i="3"/>
  <c r="A4506" i="3"/>
  <c r="B4506" i="3"/>
  <c r="D4506" i="3"/>
  <c r="F4506" i="3"/>
  <c r="A4507" i="3"/>
  <c r="B4507" i="3"/>
  <c r="D4507" i="3"/>
  <c r="F4507" i="3"/>
  <c r="A4508" i="3"/>
  <c r="B4508" i="3"/>
  <c r="D4508" i="3"/>
  <c r="F4508" i="3"/>
  <c r="A4509" i="3"/>
  <c r="B4509" i="3"/>
  <c r="D4509" i="3"/>
  <c r="F4509" i="3"/>
  <c r="A4510" i="3"/>
  <c r="B4510" i="3"/>
  <c r="D4510" i="3"/>
  <c r="F4510" i="3"/>
  <c r="A4511" i="3"/>
  <c r="B4511" i="3"/>
  <c r="D4511" i="3"/>
  <c r="F4511" i="3"/>
  <c r="A4512" i="3"/>
  <c r="B4512" i="3"/>
  <c r="D4512" i="3"/>
  <c r="F4512" i="3"/>
  <c r="A4513" i="3"/>
  <c r="B4513" i="3"/>
  <c r="D4513" i="3"/>
  <c r="F4513" i="3"/>
  <c r="A4514" i="3"/>
  <c r="B4514" i="3"/>
  <c r="D4514" i="3"/>
  <c r="F4514" i="3"/>
  <c r="A4515" i="3"/>
  <c r="B4515" i="3"/>
  <c r="D4515" i="3"/>
  <c r="F4515" i="3"/>
  <c r="A4516" i="3"/>
  <c r="B4516" i="3"/>
  <c r="D4516" i="3"/>
  <c r="F4516" i="3"/>
  <c r="A4517" i="3"/>
  <c r="B4517" i="3"/>
  <c r="D4517" i="3"/>
  <c r="F4517" i="3"/>
  <c r="A4518" i="3"/>
  <c r="B4518" i="3"/>
  <c r="D4518" i="3"/>
  <c r="F4518" i="3"/>
  <c r="A4519" i="3"/>
  <c r="B4519" i="3"/>
  <c r="D4519" i="3"/>
  <c r="F4519" i="3"/>
  <c r="A4520" i="3"/>
  <c r="B4520" i="3"/>
  <c r="D4520" i="3"/>
  <c r="F4520" i="3"/>
  <c r="A4521" i="3"/>
  <c r="B4521" i="3"/>
  <c r="D4521" i="3"/>
  <c r="F4521" i="3"/>
  <c r="A4522" i="3"/>
  <c r="B4522" i="3"/>
  <c r="D4522" i="3"/>
  <c r="F4522" i="3"/>
  <c r="A4523" i="3"/>
  <c r="B4523" i="3"/>
  <c r="D4523" i="3"/>
  <c r="F4523" i="3"/>
  <c r="A4524" i="3"/>
  <c r="B4524" i="3"/>
  <c r="D4524" i="3"/>
  <c r="F4524" i="3"/>
  <c r="A4525" i="3"/>
  <c r="B4525" i="3"/>
  <c r="D4525" i="3"/>
  <c r="F4525" i="3"/>
  <c r="A4526" i="3"/>
  <c r="B4526" i="3"/>
  <c r="D4526" i="3"/>
  <c r="F4526" i="3"/>
  <c r="A4527" i="3"/>
  <c r="B4527" i="3"/>
  <c r="D4527" i="3"/>
  <c r="F4527" i="3"/>
  <c r="A4528" i="3"/>
  <c r="B4528" i="3"/>
  <c r="D4528" i="3"/>
  <c r="F4528" i="3"/>
  <c r="A4529" i="3"/>
  <c r="B4529" i="3"/>
  <c r="D4529" i="3"/>
  <c r="F4529" i="3"/>
  <c r="A4530" i="3"/>
  <c r="B4530" i="3"/>
  <c r="D4530" i="3"/>
  <c r="F4530" i="3"/>
  <c r="A4531" i="3"/>
  <c r="B4531" i="3"/>
  <c r="D4531" i="3"/>
  <c r="F4531" i="3"/>
  <c r="A4532" i="3"/>
  <c r="B4532" i="3"/>
  <c r="D4532" i="3"/>
  <c r="F4532" i="3"/>
  <c r="A4533" i="3"/>
  <c r="B4533" i="3"/>
  <c r="D4533" i="3"/>
  <c r="F4533" i="3"/>
  <c r="A4534" i="3"/>
  <c r="B4534" i="3"/>
  <c r="D4534" i="3"/>
  <c r="F4534" i="3"/>
  <c r="A4535" i="3"/>
  <c r="B4535" i="3"/>
  <c r="D4535" i="3"/>
  <c r="F4535" i="3"/>
  <c r="A4536" i="3"/>
  <c r="B4536" i="3"/>
  <c r="D4536" i="3"/>
  <c r="F4536" i="3"/>
  <c r="A4537" i="3"/>
  <c r="B4537" i="3"/>
  <c r="D4537" i="3"/>
  <c r="F4537" i="3"/>
  <c r="A4538" i="3"/>
  <c r="B4538" i="3"/>
  <c r="D4538" i="3"/>
  <c r="F4538" i="3"/>
  <c r="A4539" i="3"/>
  <c r="B4539" i="3"/>
  <c r="D4539" i="3"/>
  <c r="F4539" i="3"/>
  <c r="A4540" i="3"/>
  <c r="B4540" i="3"/>
  <c r="D4540" i="3"/>
  <c r="F4540" i="3"/>
  <c r="A4541" i="3"/>
  <c r="B4541" i="3"/>
  <c r="D4541" i="3"/>
  <c r="F4541" i="3"/>
  <c r="A4542" i="3"/>
  <c r="B4542" i="3"/>
  <c r="D4542" i="3"/>
  <c r="F4542" i="3"/>
  <c r="A4543" i="3"/>
  <c r="B4543" i="3"/>
  <c r="D4543" i="3"/>
  <c r="F4543" i="3"/>
  <c r="A4544" i="3"/>
  <c r="B4544" i="3"/>
  <c r="D4544" i="3"/>
  <c r="F4544" i="3"/>
  <c r="A4545" i="3"/>
  <c r="B4545" i="3"/>
  <c r="D4545" i="3"/>
  <c r="F4545" i="3"/>
  <c r="A4546" i="3"/>
  <c r="B4546" i="3"/>
  <c r="D4546" i="3"/>
  <c r="F4546" i="3"/>
  <c r="A4547" i="3"/>
  <c r="B4547" i="3"/>
  <c r="D4547" i="3"/>
  <c r="F4547" i="3"/>
  <c r="A4548" i="3"/>
  <c r="B4548" i="3"/>
  <c r="D4548" i="3"/>
  <c r="F4548" i="3"/>
  <c r="A4549" i="3"/>
  <c r="B4549" i="3"/>
  <c r="D4549" i="3"/>
  <c r="F4549" i="3"/>
  <c r="A4550" i="3"/>
  <c r="B4550" i="3"/>
  <c r="D4550" i="3"/>
  <c r="F4550" i="3"/>
  <c r="A4551" i="3"/>
  <c r="B4551" i="3"/>
  <c r="D4551" i="3"/>
  <c r="F4551" i="3"/>
  <c r="A4552" i="3"/>
  <c r="B4552" i="3"/>
  <c r="D4552" i="3"/>
  <c r="F4552" i="3"/>
  <c r="A4553" i="3"/>
  <c r="B4553" i="3"/>
  <c r="D4553" i="3"/>
  <c r="F4553" i="3"/>
  <c r="A4554" i="3"/>
  <c r="B4554" i="3"/>
  <c r="D4554" i="3"/>
  <c r="F4554" i="3"/>
  <c r="A4555" i="3"/>
  <c r="B4555" i="3"/>
  <c r="D4555" i="3"/>
  <c r="F4555" i="3"/>
  <c r="A4556" i="3"/>
  <c r="B4556" i="3"/>
  <c r="D4556" i="3"/>
  <c r="F4556" i="3"/>
  <c r="A4557" i="3"/>
  <c r="B4557" i="3"/>
  <c r="D4557" i="3"/>
  <c r="F4557" i="3"/>
  <c r="A4558" i="3"/>
  <c r="B4558" i="3"/>
  <c r="D4558" i="3"/>
  <c r="F4558" i="3"/>
  <c r="A4559" i="3"/>
  <c r="B4559" i="3"/>
  <c r="D4559" i="3"/>
  <c r="F4559" i="3"/>
  <c r="A4560" i="3"/>
  <c r="B4560" i="3"/>
  <c r="D4560" i="3"/>
  <c r="F4560" i="3"/>
  <c r="A4561" i="3"/>
  <c r="B4561" i="3"/>
  <c r="D4561" i="3"/>
  <c r="F4561" i="3"/>
  <c r="A4562" i="3"/>
  <c r="B4562" i="3"/>
  <c r="D4562" i="3"/>
  <c r="F4562" i="3"/>
  <c r="A4563" i="3"/>
  <c r="B4563" i="3"/>
  <c r="D4563" i="3"/>
  <c r="F4563" i="3"/>
  <c r="A4564" i="3"/>
  <c r="B4564" i="3"/>
  <c r="D4564" i="3"/>
  <c r="F4564" i="3"/>
  <c r="A4565" i="3"/>
  <c r="B4565" i="3"/>
  <c r="D4565" i="3"/>
  <c r="F4565" i="3"/>
  <c r="A4566" i="3"/>
  <c r="B4566" i="3"/>
  <c r="D4566" i="3"/>
  <c r="F4566" i="3"/>
  <c r="A4567" i="3"/>
  <c r="B4567" i="3"/>
  <c r="D4567" i="3"/>
  <c r="F4567" i="3"/>
  <c r="A4568" i="3"/>
  <c r="B4568" i="3"/>
  <c r="D4568" i="3"/>
  <c r="F4568" i="3"/>
  <c r="A4569" i="3"/>
  <c r="B4569" i="3"/>
  <c r="D4569" i="3"/>
  <c r="F4569" i="3"/>
  <c r="A4570" i="3"/>
  <c r="B4570" i="3"/>
  <c r="D4570" i="3"/>
  <c r="F4570" i="3"/>
  <c r="A4571" i="3"/>
  <c r="B4571" i="3"/>
  <c r="D4571" i="3"/>
  <c r="F4571" i="3"/>
  <c r="A4572" i="3"/>
  <c r="B4572" i="3"/>
  <c r="D4572" i="3"/>
  <c r="F4572" i="3"/>
  <c r="A4573" i="3"/>
  <c r="B4573" i="3"/>
  <c r="D4573" i="3"/>
  <c r="F4573" i="3"/>
  <c r="A4574" i="3"/>
  <c r="B4574" i="3"/>
  <c r="D4574" i="3"/>
  <c r="F4574" i="3"/>
  <c r="A4575" i="3"/>
  <c r="B4575" i="3"/>
  <c r="D4575" i="3"/>
  <c r="F4575" i="3"/>
  <c r="A4576" i="3"/>
  <c r="B4576" i="3"/>
  <c r="D4576" i="3"/>
  <c r="F4576" i="3"/>
  <c r="A4577" i="3"/>
  <c r="B4577" i="3"/>
  <c r="D4577" i="3"/>
  <c r="F4577" i="3"/>
  <c r="A4578" i="3"/>
  <c r="B4578" i="3"/>
  <c r="D4578" i="3"/>
  <c r="F4578" i="3"/>
  <c r="A4579" i="3"/>
  <c r="B4579" i="3"/>
  <c r="D4579" i="3"/>
  <c r="F4579" i="3"/>
  <c r="A4580" i="3"/>
  <c r="B4580" i="3"/>
  <c r="D4580" i="3"/>
  <c r="F4580" i="3"/>
  <c r="A4581" i="3"/>
  <c r="B4581" i="3"/>
  <c r="D4581" i="3"/>
  <c r="F4581" i="3"/>
  <c r="A4582" i="3"/>
  <c r="B4582" i="3"/>
  <c r="D4582" i="3"/>
  <c r="F4582" i="3"/>
  <c r="A4583" i="3"/>
  <c r="B4583" i="3"/>
  <c r="D4583" i="3"/>
  <c r="F4583" i="3"/>
  <c r="A4584" i="3"/>
  <c r="B4584" i="3"/>
  <c r="D4584" i="3"/>
  <c r="F4584" i="3"/>
  <c r="A4585" i="3"/>
  <c r="B4585" i="3"/>
  <c r="D4585" i="3"/>
  <c r="F4585" i="3"/>
  <c r="A4586" i="3"/>
  <c r="B4586" i="3"/>
  <c r="D4586" i="3"/>
  <c r="F4586" i="3"/>
  <c r="A4587" i="3"/>
  <c r="B4587" i="3"/>
  <c r="D4587" i="3"/>
  <c r="F4587" i="3"/>
  <c r="A4588" i="3"/>
  <c r="B4588" i="3"/>
  <c r="D4588" i="3"/>
  <c r="F4588" i="3"/>
  <c r="A4589" i="3"/>
  <c r="B4589" i="3"/>
  <c r="D4589" i="3"/>
  <c r="F4589" i="3"/>
  <c r="A4590" i="3"/>
  <c r="B4590" i="3"/>
  <c r="D4590" i="3"/>
  <c r="F4590" i="3"/>
  <c r="A4591" i="3"/>
  <c r="B4591" i="3"/>
  <c r="D4591" i="3"/>
  <c r="F4591" i="3"/>
  <c r="A4592" i="3"/>
  <c r="B4592" i="3"/>
  <c r="D4592" i="3"/>
  <c r="F4592" i="3"/>
  <c r="A4593" i="3"/>
  <c r="B4593" i="3"/>
  <c r="D4593" i="3"/>
  <c r="F4593" i="3"/>
  <c r="A4594" i="3"/>
  <c r="B4594" i="3"/>
  <c r="D4594" i="3"/>
  <c r="F4594" i="3"/>
  <c r="A4595" i="3"/>
  <c r="B4595" i="3"/>
  <c r="D4595" i="3"/>
  <c r="F4595" i="3"/>
  <c r="A4596" i="3"/>
  <c r="B4596" i="3"/>
  <c r="D4596" i="3"/>
  <c r="F4596" i="3"/>
  <c r="A4597" i="3"/>
  <c r="B4597" i="3"/>
  <c r="D4597" i="3"/>
  <c r="F4597" i="3"/>
  <c r="A4598" i="3"/>
  <c r="B4598" i="3"/>
  <c r="D4598" i="3"/>
  <c r="F4598" i="3"/>
  <c r="A4599" i="3"/>
  <c r="B4599" i="3"/>
  <c r="D4599" i="3"/>
  <c r="F4599" i="3"/>
  <c r="A4600" i="3"/>
  <c r="B4600" i="3"/>
  <c r="D4600" i="3"/>
  <c r="F4600" i="3"/>
  <c r="A4601" i="3"/>
  <c r="B4601" i="3"/>
  <c r="D4601" i="3"/>
  <c r="F4601" i="3"/>
  <c r="A4602" i="3"/>
  <c r="B4602" i="3"/>
  <c r="D4602" i="3"/>
  <c r="F4602" i="3"/>
  <c r="A4603" i="3"/>
  <c r="B4603" i="3"/>
  <c r="D4603" i="3"/>
  <c r="F4603" i="3"/>
  <c r="A4604" i="3"/>
  <c r="B4604" i="3"/>
  <c r="D4604" i="3"/>
  <c r="F4604" i="3"/>
  <c r="A4605" i="3"/>
  <c r="B4605" i="3"/>
  <c r="D4605" i="3"/>
  <c r="F4605" i="3"/>
  <c r="A4606" i="3"/>
  <c r="B4606" i="3"/>
  <c r="D4606" i="3"/>
  <c r="F4606" i="3"/>
  <c r="A4607" i="3"/>
  <c r="B4607" i="3"/>
  <c r="D4607" i="3"/>
  <c r="F4607" i="3"/>
  <c r="A4608" i="3"/>
  <c r="B4608" i="3"/>
  <c r="D4608" i="3"/>
  <c r="F4608" i="3"/>
  <c r="A4609" i="3"/>
  <c r="B4609" i="3"/>
  <c r="D4609" i="3"/>
  <c r="F4609" i="3"/>
  <c r="A1154" i="3"/>
  <c r="B1154" i="3"/>
  <c r="D1154" i="3"/>
  <c r="F1154" i="3"/>
  <c r="A1155" i="3"/>
  <c r="B1155" i="3"/>
  <c r="D1155" i="3"/>
  <c r="F1155" i="3"/>
  <c r="A1156" i="3"/>
  <c r="B1156" i="3"/>
  <c r="D1156" i="3"/>
  <c r="F1156" i="3"/>
  <c r="A1157" i="3"/>
  <c r="B1157" i="3"/>
  <c r="D1157" i="3"/>
  <c r="F1157" i="3"/>
  <c r="A1158" i="3"/>
  <c r="B1158" i="3"/>
  <c r="D1158" i="3"/>
  <c r="F1158" i="3"/>
  <c r="A1159" i="3"/>
  <c r="B1159" i="3"/>
  <c r="D1159" i="3"/>
  <c r="F1159" i="3"/>
  <c r="A1160" i="3"/>
  <c r="B1160" i="3"/>
  <c r="D1160" i="3"/>
  <c r="F1160" i="3"/>
  <c r="A1161" i="3"/>
  <c r="B1161" i="3"/>
  <c r="D1161" i="3"/>
  <c r="F1161" i="3"/>
  <c r="A1162" i="3"/>
  <c r="B1162" i="3"/>
  <c r="D1162" i="3"/>
  <c r="F1162" i="3"/>
  <c r="A1163" i="3"/>
  <c r="B1163" i="3"/>
  <c r="D1163" i="3"/>
  <c r="F1163" i="3"/>
  <c r="A1164" i="3"/>
  <c r="B1164" i="3"/>
  <c r="D1164" i="3"/>
  <c r="F1164" i="3"/>
  <c r="A1165" i="3"/>
  <c r="B1165" i="3"/>
  <c r="D1165" i="3"/>
  <c r="F1165" i="3"/>
  <c r="A1166" i="3"/>
  <c r="B1166" i="3"/>
  <c r="D1166" i="3"/>
  <c r="F1166" i="3"/>
  <c r="A1167" i="3"/>
  <c r="B1167" i="3"/>
  <c r="D1167" i="3"/>
  <c r="F1167" i="3"/>
  <c r="A1168" i="3"/>
  <c r="B1168" i="3"/>
  <c r="D1168" i="3"/>
  <c r="F1168" i="3"/>
  <c r="A1169" i="3"/>
  <c r="B1169" i="3"/>
  <c r="D1169" i="3"/>
  <c r="F1169" i="3"/>
  <c r="A1170" i="3"/>
  <c r="B1170" i="3"/>
  <c r="D1170" i="3"/>
  <c r="F1170" i="3"/>
  <c r="A1171" i="3"/>
  <c r="B1171" i="3"/>
  <c r="D1171" i="3"/>
  <c r="F1171" i="3"/>
  <c r="A1172" i="3"/>
  <c r="B1172" i="3"/>
  <c r="D1172" i="3"/>
  <c r="F1172" i="3"/>
  <c r="A1173" i="3"/>
  <c r="B1173" i="3"/>
  <c r="D1173" i="3"/>
  <c r="F1173" i="3"/>
  <c r="A1174" i="3"/>
  <c r="B1174" i="3"/>
  <c r="D1174" i="3"/>
  <c r="F1174" i="3"/>
  <c r="A1175" i="3"/>
  <c r="B1175" i="3"/>
  <c r="D1175" i="3"/>
  <c r="F1175" i="3"/>
  <c r="A1176" i="3"/>
  <c r="B1176" i="3"/>
  <c r="D1176" i="3"/>
  <c r="F1176" i="3"/>
  <c r="A1177" i="3"/>
  <c r="B1177" i="3"/>
  <c r="D1177" i="3"/>
  <c r="F1177" i="3"/>
  <c r="A1178" i="3"/>
  <c r="B1178" i="3"/>
  <c r="D1178" i="3"/>
  <c r="F1178" i="3"/>
  <c r="A1179" i="3"/>
  <c r="B1179" i="3"/>
  <c r="D1179" i="3"/>
  <c r="F1179" i="3"/>
  <c r="A1180" i="3"/>
  <c r="B1180" i="3"/>
  <c r="D1180" i="3"/>
  <c r="F1180" i="3"/>
  <c r="A1181" i="3"/>
  <c r="B1181" i="3"/>
  <c r="D1181" i="3"/>
  <c r="F1181" i="3"/>
  <c r="A1182" i="3"/>
  <c r="B1182" i="3"/>
  <c r="D1182" i="3"/>
  <c r="F1182" i="3"/>
  <c r="A1183" i="3"/>
  <c r="B1183" i="3"/>
  <c r="D1183" i="3"/>
  <c r="F1183" i="3"/>
  <c r="A1184" i="3"/>
  <c r="B1184" i="3"/>
  <c r="D1184" i="3"/>
  <c r="F1184" i="3"/>
  <c r="A1185" i="3"/>
  <c r="B1185" i="3"/>
  <c r="D1185" i="3"/>
  <c r="F1185" i="3"/>
  <c r="A1186" i="3"/>
  <c r="B1186" i="3"/>
  <c r="D1186" i="3"/>
  <c r="F1186" i="3"/>
  <c r="A1187" i="3"/>
  <c r="B1187" i="3"/>
  <c r="D1187" i="3"/>
  <c r="F1187" i="3"/>
  <c r="A1188" i="3"/>
  <c r="B1188" i="3"/>
  <c r="D1188" i="3"/>
  <c r="F1188" i="3"/>
  <c r="A1189" i="3"/>
  <c r="B1189" i="3"/>
  <c r="D1189" i="3"/>
  <c r="F1189" i="3"/>
  <c r="A1190" i="3"/>
  <c r="B1190" i="3"/>
  <c r="D1190" i="3"/>
  <c r="F1190" i="3"/>
  <c r="A1191" i="3"/>
  <c r="B1191" i="3"/>
  <c r="D1191" i="3"/>
  <c r="F1191" i="3"/>
  <c r="A1192" i="3"/>
  <c r="B1192" i="3"/>
  <c r="D1192" i="3"/>
  <c r="F1192" i="3"/>
  <c r="A1193" i="3"/>
  <c r="B1193" i="3"/>
  <c r="D1193" i="3"/>
  <c r="F1193" i="3"/>
  <c r="A1194" i="3"/>
  <c r="B1194" i="3"/>
  <c r="D1194" i="3"/>
  <c r="F1194" i="3"/>
  <c r="A1195" i="3"/>
  <c r="B1195" i="3"/>
  <c r="D1195" i="3"/>
  <c r="F1195" i="3"/>
  <c r="A1196" i="3"/>
  <c r="B1196" i="3"/>
  <c r="D1196" i="3"/>
  <c r="F1196" i="3"/>
  <c r="A1197" i="3"/>
  <c r="B1197" i="3"/>
  <c r="D1197" i="3"/>
  <c r="F1197" i="3"/>
  <c r="A1198" i="3"/>
  <c r="B1198" i="3"/>
  <c r="D1198" i="3"/>
  <c r="F1198" i="3"/>
  <c r="A1199" i="3"/>
  <c r="B1199" i="3"/>
  <c r="D1199" i="3"/>
  <c r="F1199" i="3"/>
  <c r="A1200" i="3"/>
  <c r="B1200" i="3"/>
  <c r="D1200" i="3"/>
  <c r="F1200" i="3"/>
  <c r="A1201" i="3"/>
  <c r="B1201" i="3"/>
  <c r="D1201" i="3"/>
  <c r="F1201" i="3"/>
  <c r="A1202" i="3"/>
  <c r="B1202" i="3"/>
  <c r="D1202" i="3"/>
  <c r="F1202" i="3"/>
  <c r="A1203" i="3"/>
  <c r="B1203" i="3"/>
  <c r="D1203" i="3"/>
  <c r="F1203" i="3"/>
  <c r="A1204" i="3"/>
  <c r="B1204" i="3"/>
  <c r="D1204" i="3"/>
  <c r="F1204" i="3"/>
  <c r="A1205" i="3"/>
  <c r="B1205" i="3"/>
  <c r="D1205" i="3"/>
  <c r="F1205" i="3"/>
  <c r="A1206" i="3"/>
  <c r="B1206" i="3"/>
  <c r="D1206" i="3"/>
  <c r="F1206" i="3"/>
  <c r="A1207" i="3"/>
  <c r="B1207" i="3"/>
  <c r="D1207" i="3"/>
  <c r="F1207" i="3"/>
  <c r="A1208" i="3"/>
  <c r="B1208" i="3"/>
  <c r="D1208" i="3"/>
  <c r="F1208" i="3"/>
  <c r="A1209" i="3"/>
  <c r="B1209" i="3"/>
  <c r="D1209" i="3"/>
  <c r="F1209" i="3"/>
  <c r="A1210" i="3"/>
  <c r="B1210" i="3"/>
  <c r="D1210" i="3"/>
  <c r="F1210" i="3"/>
  <c r="A1211" i="3"/>
  <c r="B1211" i="3"/>
  <c r="D1211" i="3"/>
  <c r="F1211" i="3"/>
  <c r="A1212" i="3"/>
  <c r="B1212" i="3"/>
  <c r="D1212" i="3"/>
  <c r="F1212" i="3"/>
  <c r="A1213" i="3"/>
  <c r="B1213" i="3"/>
  <c r="D1213" i="3"/>
  <c r="F1213" i="3"/>
  <c r="A1214" i="3"/>
  <c r="B1214" i="3"/>
  <c r="D1214" i="3"/>
  <c r="F1214" i="3"/>
  <c r="A1215" i="3"/>
  <c r="B1215" i="3"/>
  <c r="D1215" i="3"/>
  <c r="F1215" i="3"/>
  <c r="A1216" i="3"/>
  <c r="B1216" i="3"/>
  <c r="D1216" i="3"/>
  <c r="F1216" i="3"/>
  <c r="A1217" i="3"/>
  <c r="B1217" i="3"/>
  <c r="D1217" i="3"/>
  <c r="F1217" i="3"/>
  <c r="A1218" i="3"/>
  <c r="B1218" i="3"/>
  <c r="D1218" i="3"/>
  <c r="F1218" i="3"/>
  <c r="A1219" i="3"/>
  <c r="B1219" i="3"/>
  <c r="D1219" i="3"/>
  <c r="F1219" i="3"/>
  <c r="A1220" i="3"/>
  <c r="B1220" i="3"/>
  <c r="D1220" i="3"/>
  <c r="F1220" i="3"/>
  <c r="A1221" i="3"/>
  <c r="B1221" i="3"/>
  <c r="D1221" i="3"/>
  <c r="F1221" i="3"/>
  <c r="A1222" i="3"/>
  <c r="B1222" i="3"/>
  <c r="D1222" i="3"/>
  <c r="F1222" i="3"/>
  <c r="A1223" i="3"/>
  <c r="B1223" i="3"/>
  <c r="D1223" i="3"/>
  <c r="F1223" i="3"/>
  <c r="A1224" i="3"/>
  <c r="B1224" i="3"/>
  <c r="D1224" i="3"/>
  <c r="F1224" i="3"/>
  <c r="A1225" i="3"/>
  <c r="B1225" i="3"/>
  <c r="D1225" i="3"/>
  <c r="F1225" i="3"/>
  <c r="A1226" i="3"/>
  <c r="B1226" i="3"/>
  <c r="D1226" i="3"/>
  <c r="F1226" i="3"/>
  <c r="A1227" i="3"/>
  <c r="B1227" i="3"/>
  <c r="D1227" i="3"/>
  <c r="F1227" i="3"/>
  <c r="A1228" i="3"/>
  <c r="B1228" i="3"/>
  <c r="D1228" i="3"/>
  <c r="F1228" i="3"/>
  <c r="A1229" i="3"/>
  <c r="B1229" i="3"/>
  <c r="D1229" i="3"/>
  <c r="F1229" i="3"/>
  <c r="A1230" i="3"/>
  <c r="B1230" i="3"/>
  <c r="D1230" i="3"/>
  <c r="F1230" i="3"/>
  <c r="A1231" i="3"/>
  <c r="B1231" i="3"/>
  <c r="D1231" i="3"/>
  <c r="F1231" i="3"/>
  <c r="A1232" i="3"/>
  <c r="B1232" i="3"/>
  <c r="D1232" i="3"/>
  <c r="F1232" i="3"/>
  <c r="A1233" i="3"/>
  <c r="B1233" i="3"/>
  <c r="D1233" i="3"/>
  <c r="F1233" i="3"/>
  <c r="A1234" i="3"/>
  <c r="B1234" i="3"/>
  <c r="D1234" i="3"/>
  <c r="F1234" i="3"/>
  <c r="A1235" i="3"/>
  <c r="B1235" i="3"/>
  <c r="D1235" i="3"/>
  <c r="F1235" i="3"/>
  <c r="A1236" i="3"/>
  <c r="B1236" i="3"/>
  <c r="D1236" i="3"/>
  <c r="F1236" i="3"/>
  <c r="A1237" i="3"/>
  <c r="B1237" i="3"/>
  <c r="D1237" i="3"/>
  <c r="F1237" i="3"/>
  <c r="A1238" i="3"/>
  <c r="B1238" i="3"/>
  <c r="D1238" i="3"/>
  <c r="F1238" i="3"/>
  <c r="A1239" i="3"/>
  <c r="B1239" i="3"/>
  <c r="D1239" i="3"/>
  <c r="F1239" i="3"/>
  <c r="A1240" i="3"/>
  <c r="B1240" i="3"/>
  <c r="D1240" i="3"/>
  <c r="F1240" i="3"/>
  <c r="A1241" i="3"/>
  <c r="B1241" i="3"/>
  <c r="D1241" i="3"/>
  <c r="F1241" i="3"/>
  <c r="A1242" i="3"/>
  <c r="B1242" i="3"/>
  <c r="D1242" i="3"/>
  <c r="F1242" i="3"/>
  <c r="A1243" i="3"/>
  <c r="B1243" i="3"/>
  <c r="D1243" i="3"/>
  <c r="F1243" i="3"/>
  <c r="A1244" i="3"/>
  <c r="B1244" i="3"/>
  <c r="D1244" i="3"/>
  <c r="F1244" i="3"/>
  <c r="A1245" i="3"/>
  <c r="B1245" i="3"/>
  <c r="D1245" i="3"/>
  <c r="F1245" i="3"/>
  <c r="A1246" i="3"/>
  <c r="B1246" i="3"/>
  <c r="D1246" i="3"/>
  <c r="F1246" i="3"/>
  <c r="A1247" i="3"/>
  <c r="B1247" i="3"/>
  <c r="D1247" i="3"/>
  <c r="F1247" i="3"/>
  <c r="A1248" i="3"/>
  <c r="B1248" i="3"/>
  <c r="D1248" i="3"/>
  <c r="F1248" i="3"/>
  <c r="A1249" i="3"/>
  <c r="B1249" i="3"/>
  <c r="D1249" i="3"/>
  <c r="F1249" i="3"/>
  <c r="A1250" i="3"/>
  <c r="B1250" i="3"/>
  <c r="D1250" i="3"/>
  <c r="F1250" i="3"/>
  <c r="A1251" i="3"/>
  <c r="B1251" i="3"/>
  <c r="D1251" i="3"/>
  <c r="F1251" i="3"/>
  <c r="A1252" i="3"/>
  <c r="B1252" i="3"/>
  <c r="D1252" i="3"/>
  <c r="F1252" i="3"/>
  <c r="A1253" i="3"/>
  <c r="B1253" i="3"/>
  <c r="D1253" i="3"/>
  <c r="F1253" i="3"/>
  <c r="A1254" i="3"/>
  <c r="B1254" i="3"/>
  <c r="D1254" i="3"/>
  <c r="F1254" i="3"/>
  <c r="A1255" i="3"/>
  <c r="B1255" i="3"/>
  <c r="D1255" i="3"/>
  <c r="F1255" i="3"/>
  <c r="A1256" i="3"/>
  <c r="B1256" i="3"/>
  <c r="D1256" i="3"/>
  <c r="F1256" i="3"/>
  <c r="A1257" i="3"/>
  <c r="B1257" i="3"/>
  <c r="D1257" i="3"/>
  <c r="F1257" i="3"/>
  <c r="A1258" i="3"/>
  <c r="B1258" i="3"/>
  <c r="D1258" i="3"/>
  <c r="F1258" i="3"/>
  <c r="A1259" i="3"/>
  <c r="B1259" i="3"/>
  <c r="D1259" i="3"/>
  <c r="F1259" i="3"/>
  <c r="A1260" i="3"/>
  <c r="B1260" i="3"/>
  <c r="D1260" i="3"/>
  <c r="F1260" i="3"/>
  <c r="A1261" i="3"/>
  <c r="B1261" i="3"/>
  <c r="D1261" i="3"/>
  <c r="F1261" i="3"/>
  <c r="A1262" i="3"/>
  <c r="B1262" i="3"/>
  <c r="D1262" i="3"/>
  <c r="F1262" i="3"/>
  <c r="A1263" i="3"/>
  <c r="B1263" i="3"/>
  <c r="D1263" i="3"/>
  <c r="F1263" i="3"/>
  <c r="A1264" i="3"/>
  <c r="B1264" i="3"/>
  <c r="D1264" i="3"/>
  <c r="F1264" i="3"/>
  <c r="A1265" i="3"/>
  <c r="B1265" i="3"/>
  <c r="D1265" i="3"/>
  <c r="F1265" i="3"/>
  <c r="A1266" i="3"/>
  <c r="B1266" i="3"/>
  <c r="D1266" i="3"/>
  <c r="F1266" i="3"/>
  <c r="A1267" i="3"/>
  <c r="B1267" i="3"/>
  <c r="D1267" i="3"/>
  <c r="F1267" i="3"/>
  <c r="A1268" i="3"/>
  <c r="B1268" i="3"/>
  <c r="D1268" i="3"/>
  <c r="F1268" i="3"/>
  <c r="A1269" i="3"/>
  <c r="B1269" i="3"/>
  <c r="D1269" i="3"/>
  <c r="F1269" i="3"/>
  <c r="A1270" i="3"/>
  <c r="B1270" i="3"/>
  <c r="D1270" i="3"/>
  <c r="F1270" i="3"/>
  <c r="A1271" i="3"/>
  <c r="B1271" i="3"/>
  <c r="D1271" i="3"/>
  <c r="F1271" i="3"/>
  <c r="A1272" i="3"/>
  <c r="B1272" i="3"/>
  <c r="D1272" i="3"/>
  <c r="F1272" i="3"/>
  <c r="A1273" i="3"/>
  <c r="B1273" i="3"/>
  <c r="D1273" i="3"/>
  <c r="F1273" i="3"/>
  <c r="A1274" i="3"/>
  <c r="B1274" i="3"/>
  <c r="D1274" i="3"/>
  <c r="F1274" i="3"/>
  <c r="A1275" i="3"/>
  <c r="B1275" i="3"/>
  <c r="D1275" i="3"/>
  <c r="F1275" i="3"/>
  <c r="A1276" i="3"/>
  <c r="B1276" i="3"/>
  <c r="D1276" i="3"/>
  <c r="F1276" i="3"/>
  <c r="A1277" i="3"/>
  <c r="B1277" i="3"/>
  <c r="D1277" i="3"/>
  <c r="F1277" i="3"/>
  <c r="A1278" i="3"/>
  <c r="B1278" i="3"/>
  <c r="D1278" i="3"/>
  <c r="F1278" i="3"/>
  <c r="A1279" i="3"/>
  <c r="B1279" i="3"/>
  <c r="D1279" i="3"/>
  <c r="F1279" i="3"/>
  <c r="A1280" i="3"/>
  <c r="B1280" i="3"/>
  <c r="D1280" i="3"/>
  <c r="F1280" i="3"/>
  <c r="A1281" i="3"/>
  <c r="B1281" i="3"/>
  <c r="D1281" i="3"/>
  <c r="F1281" i="3"/>
  <c r="A1282" i="3"/>
  <c r="B1282" i="3"/>
  <c r="D1282" i="3"/>
  <c r="F1282" i="3"/>
  <c r="A1283" i="3"/>
  <c r="B1283" i="3"/>
  <c r="D1283" i="3"/>
  <c r="F1283" i="3"/>
  <c r="A1284" i="3"/>
  <c r="B1284" i="3"/>
  <c r="D1284" i="3"/>
  <c r="F1284" i="3"/>
  <c r="A1285" i="3"/>
  <c r="B1285" i="3"/>
  <c r="D1285" i="3"/>
  <c r="F1285" i="3"/>
  <c r="A1286" i="3"/>
  <c r="B1286" i="3"/>
  <c r="D1286" i="3"/>
  <c r="F1286" i="3"/>
  <c r="A1287" i="3"/>
  <c r="B1287" i="3"/>
  <c r="D1287" i="3"/>
  <c r="F1287" i="3"/>
  <c r="A1288" i="3"/>
  <c r="B1288" i="3"/>
  <c r="D1288" i="3"/>
  <c r="F1288" i="3"/>
  <c r="A1289" i="3"/>
  <c r="B1289" i="3"/>
  <c r="D1289" i="3"/>
  <c r="F1289" i="3"/>
  <c r="A1290" i="3"/>
  <c r="B1290" i="3"/>
  <c r="D1290" i="3"/>
  <c r="F1290" i="3"/>
  <c r="A1291" i="3"/>
  <c r="B1291" i="3"/>
  <c r="D1291" i="3"/>
  <c r="F1291" i="3"/>
  <c r="A1292" i="3"/>
  <c r="B1292" i="3"/>
  <c r="D1292" i="3"/>
  <c r="F1292" i="3"/>
  <c r="A1293" i="3"/>
  <c r="B1293" i="3"/>
  <c r="D1293" i="3"/>
  <c r="F1293" i="3"/>
  <c r="A1294" i="3"/>
  <c r="B1294" i="3"/>
  <c r="D1294" i="3"/>
  <c r="F1294" i="3"/>
  <c r="A1295" i="3"/>
  <c r="B1295" i="3"/>
  <c r="D1295" i="3"/>
  <c r="F1295" i="3"/>
  <c r="A1296" i="3"/>
  <c r="B1296" i="3"/>
  <c r="D1296" i="3"/>
  <c r="F1296" i="3"/>
  <c r="A1297" i="3"/>
  <c r="B1297" i="3"/>
  <c r="D1297" i="3"/>
  <c r="F1297" i="3"/>
  <c r="A1298" i="3"/>
  <c r="B1298" i="3"/>
  <c r="D1298" i="3"/>
  <c r="F1298" i="3"/>
  <c r="A1299" i="3"/>
  <c r="B1299" i="3"/>
  <c r="D1299" i="3"/>
  <c r="F1299" i="3"/>
  <c r="A1300" i="3"/>
  <c r="B1300" i="3"/>
  <c r="D1300" i="3"/>
  <c r="F1300" i="3"/>
  <c r="A1301" i="3"/>
  <c r="B1301" i="3"/>
  <c r="D1301" i="3"/>
  <c r="F1301" i="3"/>
  <c r="A1302" i="3"/>
  <c r="B1302" i="3"/>
  <c r="D1302" i="3"/>
  <c r="F1302" i="3"/>
  <c r="A1303" i="3"/>
  <c r="B1303" i="3"/>
  <c r="D1303" i="3"/>
  <c r="F1303" i="3"/>
  <c r="A1304" i="3"/>
  <c r="B1304" i="3"/>
  <c r="D1304" i="3"/>
  <c r="F1304" i="3"/>
  <c r="A1305" i="3"/>
  <c r="B1305" i="3"/>
  <c r="D1305" i="3"/>
  <c r="F1305" i="3"/>
  <c r="A1306" i="3"/>
  <c r="B1306" i="3"/>
  <c r="D1306" i="3"/>
  <c r="F1306" i="3"/>
  <c r="A1307" i="3"/>
  <c r="B1307" i="3"/>
  <c r="D1307" i="3"/>
  <c r="F1307" i="3"/>
  <c r="A1308" i="3"/>
  <c r="B1308" i="3"/>
  <c r="D1308" i="3"/>
  <c r="F1308" i="3"/>
  <c r="A1309" i="3"/>
  <c r="B1309" i="3"/>
  <c r="D1309" i="3"/>
  <c r="F1309" i="3"/>
  <c r="A1310" i="3"/>
  <c r="B1310" i="3"/>
  <c r="D1310" i="3"/>
  <c r="F1310" i="3"/>
  <c r="A1311" i="3"/>
  <c r="B1311" i="3"/>
  <c r="D1311" i="3"/>
  <c r="F1311" i="3"/>
  <c r="A1312" i="3"/>
  <c r="B1312" i="3"/>
  <c r="D1312" i="3"/>
  <c r="F1312" i="3"/>
  <c r="A1313" i="3"/>
  <c r="B1313" i="3"/>
  <c r="D1313" i="3"/>
  <c r="F1313" i="3"/>
  <c r="A1314" i="3"/>
  <c r="B1314" i="3"/>
  <c r="D1314" i="3"/>
  <c r="F1314" i="3"/>
  <c r="A1315" i="3"/>
  <c r="B1315" i="3"/>
  <c r="D1315" i="3"/>
  <c r="F1315" i="3"/>
  <c r="A1316" i="3"/>
  <c r="B1316" i="3"/>
  <c r="D1316" i="3"/>
  <c r="F1316" i="3"/>
  <c r="A1317" i="3"/>
  <c r="B1317" i="3"/>
  <c r="D1317" i="3"/>
  <c r="F1317" i="3"/>
  <c r="A1318" i="3"/>
  <c r="B1318" i="3"/>
  <c r="D1318" i="3"/>
  <c r="F1318" i="3"/>
  <c r="A1319" i="3"/>
  <c r="B1319" i="3"/>
  <c r="D1319" i="3"/>
  <c r="F1319" i="3"/>
  <c r="A1320" i="3"/>
  <c r="B1320" i="3"/>
  <c r="D1320" i="3"/>
  <c r="F1320" i="3"/>
  <c r="A1321" i="3"/>
  <c r="B1321" i="3"/>
  <c r="D1321" i="3"/>
  <c r="F1321" i="3"/>
  <c r="A1322" i="3"/>
  <c r="B1322" i="3"/>
  <c r="D1322" i="3"/>
  <c r="F1322" i="3"/>
  <c r="A1323" i="3"/>
  <c r="B1323" i="3"/>
  <c r="D1323" i="3"/>
  <c r="F1323" i="3"/>
  <c r="A1324" i="3"/>
  <c r="B1324" i="3"/>
  <c r="D1324" i="3"/>
  <c r="F1324" i="3"/>
  <c r="A1325" i="3"/>
  <c r="B1325" i="3"/>
  <c r="D1325" i="3"/>
  <c r="F1325" i="3"/>
  <c r="A1326" i="3"/>
  <c r="B1326" i="3"/>
  <c r="D1326" i="3"/>
  <c r="F1326" i="3"/>
  <c r="A1327" i="3"/>
  <c r="B1327" i="3"/>
  <c r="D1327" i="3"/>
  <c r="F1327" i="3"/>
  <c r="A1328" i="3"/>
  <c r="B1328" i="3"/>
  <c r="D1328" i="3"/>
  <c r="F1328" i="3"/>
  <c r="A1329" i="3"/>
  <c r="B1329" i="3"/>
  <c r="D1329" i="3"/>
  <c r="F1329" i="3"/>
  <c r="A1330" i="3"/>
  <c r="B1330" i="3"/>
  <c r="D1330" i="3"/>
  <c r="F1330" i="3"/>
  <c r="A1331" i="3"/>
  <c r="B1331" i="3"/>
  <c r="D1331" i="3"/>
  <c r="F1331" i="3"/>
  <c r="A1332" i="3"/>
  <c r="B1332" i="3"/>
  <c r="D1332" i="3"/>
  <c r="F1332" i="3"/>
  <c r="A1333" i="3"/>
  <c r="B1333" i="3"/>
  <c r="D1333" i="3"/>
  <c r="F1333" i="3"/>
  <c r="A1334" i="3"/>
  <c r="B1334" i="3"/>
  <c r="D1334" i="3"/>
  <c r="F1334" i="3"/>
  <c r="A1335" i="3"/>
  <c r="B1335" i="3"/>
  <c r="D1335" i="3"/>
  <c r="F1335" i="3"/>
  <c r="A1336" i="3"/>
  <c r="B1336" i="3"/>
  <c r="D1336" i="3"/>
  <c r="F1336" i="3"/>
  <c r="A1337" i="3"/>
  <c r="B1337" i="3"/>
  <c r="D1337" i="3"/>
  <c r="F1337" i="3"/>
  <c r="A1338" i="3"/>
  <c r="B1338" i="3"/>
  <c r="D1338" i="3"/>
  <c r="F1338" i="3"/>
  <c r="A1339" i="3"/>
  <c r="B1339" i="3"/>
  <c r="D1339" i="3"/>
  <c r="F1339" i="3"/>
  <c r="A1340" i="3"/>
  <c r="B1340" i="3"/>
  <c r="D1340" i="3"/>
  <c r="F1340" i="3"/>
  <c r="A1341" i="3"/>
  <c r="B1341" i="3"/>
  <c r="D1341" i="3"/>
  <c r="F1341" i="3"/>
  <c r="A1342" i="3"/>
  <c r="B1342" i="3"/>
  <c r="D1342" i="3"/>
  <c r="F1342" i="3"/>
  <c r="A1343" i="3"/>
  <c r="B1343" i="3"/>
  <c r="D1343" i="3"/>
  <c r="F1343" i="3"/>
  <c r="A1344" i="3"/>
  <c r="B1344" i="3"/>
  <c r="D1344" i="3"/>
  <c r="F1344" i="3"/>
  <c r="A1345" i="3"/>
  <c r="B1345" i="3"/>
  <c r="D1345" i="3"/>
  <c r="F1345" i="3"/>
  <c r="A1346" i="3"/>
  <c r="B1346" i="3"/>
  <c r="D1346" i="3"/>
  <c r="F1346" i="3"/>
  <c r="A1347" i="3"/>
  <c r="B1347" i="3"/>
  <c r="D1347" i="3"/>
  <c r="F1347" i="3"/>
  <c r="A1348" i="3"/>
  <c r="B1348" i="3"/>
  <c r="D1348" i="3"/>
  <c r="F1348" i="3"/>
  <c r="A1349" i="3"/>
  <c r="B1349" i="3"/>
  <c r="D1349" i="3"/>
  <c r="F1349" i="3"/>
  <c r="A1350" i="3"/>
  <c r="B1350" i="3"/>
  <c r="D1350" i="3"/>
  <c r="F1350" i="3"/>
  <c r="A1351" i="3"/>
  <c r="B1351" i="3"/>
  <c r="D1351" i="3"/>
  <c r="F1351" i="3"/>
  <c r="A1352" i="3"/>
  <c r="B1352" i="3"/>
  <c r="D1352" i="3"/>
  <c r="F1352" i="3"/>
  <c r="A1353" i="3"/>
  <c r="B1353" i="3"/>
  <c r="D1353" i="3"/>
  <c r="F1353" i="3"/>
  <c r="A1354" i="3"/>
  <c r="B1354" i="3"/>
  <c r="D1354" i="3"/>
  <c r="F1354" i="3"/>
  <c r="A1355" i="3"/>
  <c r="B1355" i="3"/>
  <c r="D1355" i="3"/>
  <c r="F1355" i="3"/>
  <c r="A1356" i="3"/>
  <c r="B1356" i="3"/>
  <c r="D1356" i="3"/>
  <c r="F1356" i="3"/>
  <c r="A1357" i="3"/>
  <c r="B1357" i="3"/>
  <c r="D1357" i="3"/>
  <c r="F1357" i="3"/>
  <c r="A1358" i="3"/>
  <c r="B1358" i="3"/>
  <c r="D1358" i="3"/>
  <c r="F1358" i="3"/>
  <c r="A1359" i="3"/>
  <c r="B1359" i="3"/>
  <c r="D1359" i="3"/>
  <c r="F1359" i="3"/>
  <c r="A1360" i="3"/>
  <c r="B1360" i="3"/>
  <c r="D1360" i="3"/>
  <c r="F1360" i="3"/>
  <c r="A1361" i="3"/>
  <c r="B1361" i="3"/>
  <c r="D1361" i="3"/>
  <c r="F1361" i="3"/>
  <c r="A1362" i="3"/>
  <c r="B1362" i="3"/>
  <c r="D1362" i="3"/>
  <c r="F1362" i="3"/>
  <c r="A1363" i="3"/>
  <c r="B1363" i="3"/>
  <c r="D1363" i="3"/>
  <c r="F1363" i="3"/>
  <c r="A1364" i="3"/>
  <c r="B1364" i="3"/>
  <c r="D1364" i="3"/>
  <c r="F1364" i="3"/>
  <c r="A1365" i="3"/>
  <c r="B1365" i="3"/>
  <c r="D1365" i="3"/>
  <c r="F1365" i="3"/>
  <c r="A1366" i="3"/>
  <c r="B1366" i="3"/>
  <c r="D1366" i="3"/>
  <c r="F1366" i="3"/>
  <c r="A1367" i="3"/>
  <c r="B1367" i="3"/>
  <c r="D1367" i="3"/>
  <c r="F1367" i="3"/>
  <c r="A1368" i="3"/>
  <c r="B1368" i="3"/>
  <c r="D1368" i="3"/>
  <c r="F1368" i="3"/>
  <c r="A1369" i="3"/>
  <c r="B1369" i="3"/>
  <c r="D1369" i="3"/>
  <c r="F1369" i="3"/>
  <c r="A1370" i="3"/>
  <c r="B1370" i="3"/>
  <c r="D1370" i="3"/>
  <c r="F1370" i="3"/>
  <c r="A1371" i="3"/>
  <c r="B1371" i="3"/>
  <c r="D1371" i="3"/>
  <c r="F1371" i="3"/>
  <c r="A1372" i="3"/>
  <c r="B1372" i="3"/>
  <c r="D1372" i="3"/>
  <c r="F1372" i="3"/>
  <c r="A1373" i="3"/>
  <c r="B1373" i="3"/>
  <c r="D1373" i="3"/>
  <c r="F1373" i="3"/>
  <c r="A1374" i="3"/>
  <c r="B1374" i="3"/>
  <c r="D1374" i="3"/>
  <c r="F1374" i="3"/>
  <c r="A1375" i="3"/>
  <c r="B1375" i="3"/>
  <c r="D1375" i="3"/>
  <c r="F1375" i="3"/>
  <c r="A1376" i="3"/>
  <c r="B1376" i="3"/>
  <c r="D1376" i="3"/>
  <c r="F1376" i="3"/>
  <c r="A1377" i="3"/>
  <c r="B1377" i="3"/>
  <c r="D1377" i="3"/>
  <c r="F1377" i="3"/>
  <c r="A1378" i="3"/>
  <c r="B1378" i="3"/>
  <c r="D1378" i="3"/>
  <c r="F1378" i="3"/>
  <c r="A1379" i="3"/>
  <c r="B1379" i="3"/>
  <c r="D1379" i="3"/>
  <c r="F1379" i="3"/>
  <c r="A1380" i="3"/>
  <c r="B1380" i="3"/>
  <c r="D1380" i="3"/>
  <c r="F1380" i="3"/>
  <c r="A1381" i="3"/>
  <c r="B1381" i="3"/>
  <c r="D1381" i="3"/>
  <c r="F1381" i="3"/>
  <c r="A1382" i="3"/>
  <c r="B1382" i="3"/>
  <c r="D1382" i="3"/>
  <c r="F1382" i="3"/>
  <c r="A1383" i="3"/>
  <c r="B1383" i="3"/>
  <c r="D1383" i="3"/>
  <c r="F1383" i="3"/>
  <c r="A1384" i="3"/>
  <c r="B1384" i="3"/>
  <c r="D1384" i="3"/>
  <c r="F1384" i="3"/>
  <c r="A1385" i="3"/>
  <c r="B1385" i="3"/>
  <c r="D1385" i="3"/>
  <c r="F1385" i="3"/>
  <c r="A1386" i="3"/>
  <c r="B1386" i="3"/>
  <c r="D1386" i="3"/>
  <c r="F1386" i="3"/>
  <c r="A1387" i="3"/>
  <c r="B1387" i="3"/>
  <c r="D1387" i="3"/>
  <c r="F1387" i="3"/>
  <c r="A1388" i="3"/>
  <c r="B1388" i="3"/>
  <c r="D1388" i="3"/>
  <c r="F1388" i="3"/>
  <c r="A1389" i="3"/>
  <c r="B1389" i="3"/>
  <c r="D1389" i="3"/>
  <c r="F1389" i="3"/>
  <c r="A1390" i="3"/>
  <c r="B1390" i="3"/>
  <c r="D1390" i="3"/>
  <c r="F1390" i="3"/>
  <c r="A1391" i="3"/>
  <c r="B1391" i="3"/>
  <c r="D1391" i="3"/>
  <c r="F1391" i="3"/>
  <c r="A1392" i="3"/>
  <c r="B1392" i="3"/>
  <c r="D1392" i="3"/>
  <c r="F1392" i="3"/>
  <c r="A1393" i="3"/>
  <c r="B1393" i="3"/>
  <c r="D1393" i="3"/>
  <c r="F1393" i="3"/>
  <c r="A1394" i="3"/>
  <c r="B1394" i="3"/>
  <c r="D1394" i="3"/>
  <c r="F1394" i="3"/>
  <c r="A1395" i="3"/>
  <c r="B1395" i="3"/>
  <c r="D1395" i="3"/>
  <c r="F1395" i="3"/>
  <c r="A1396" i="3"/>
  <c r="B1396" i="3"/>
  <c r="D1396" i="3"/>
  <c r="F1396" i="3"/>
  <c r="A1397" i="3"/>
  <c r="B1397" i="3"/>
  <c r="D1397" i="3"/>
  <c r="F1397" i="3"/>
  <c r="A1398" i="3"/>
  <c r="B1398" i="3"/>
  <c r="D1398" i="3"/>
  <c r="F1398" i="3"/>
  <c r="A1399" i="3"/>
  <c r="B1399" i="3"/>
  <c r="D1399" i="3"/>
  <c r="F1399" i="3"/>
  <c r="A1400" i="3"/>
  <c r="B1400" i="3"/>
  <c r="D1400" i="3"/>
  <c r="F1400" i="3"/>
  <c r="A1401" i="3"/>
  <c r="B1401" i="3"/>
  <c r="D1401" i="3"/>
  <c r="F1401" i="3"/>
  <c r="A1402" i="3"/>
  <c r="B1402" i="3"/>
  <c r="D1402" i="3"/>
  <c r="F1402" i="3"/>
  <c r="A1403" i="3"/>
  <c r="B1403" i="3"/>
  <c r="D1403" i="3"/>
  <c r="F1403" i="3"/>
  <c r="A1404" i="3"/>
  <c r="B1404" i="3"/>
  <c r="D1404" i="3"/>
  <c r="F1404" i="3"/>
  <c r="A1405" i="3"/>
  <c r="B1405" i="3"/>
  <c r="D1405" i="3"/>
  <c r="F1405" i="3"/>
  <c r="A1406" i="3"/>
  <c r="B1406" i="3"/>
  <c r="D1406" i="3"/>
  <c r="F1406" i="3"/>
  <c r="A1407" i="3"/>
  <c r="B1407" i="3"/>
  <c r="D1407" i="3"/>
  <c r="F1407" i="3"/>
  <c r="A1408" i="3"/>
  <c r="B1408" i="3"/>
  <c r="D1408" i="3"/>
  <c r="F1408" i="3"/>
  <c r="A1409" i="3"/>
  <c r="B1409" i="3"/>
  <c r="D1409" i="3"/>
  <c r="F1409" i="3"/>
  <c r="A1410" i="3"/>
  <c r="B1410" i="3"/>
  <c r="D1410" i="3"/>
  <c r="F1410" i="3"/>
  <c r="A1411" i="3"/>
  <c r="B1411" i="3"/>
  <c r="D1411" i="3"/>
  <c r="F1411" i="3"/>
  <c r="A1412" i="3"/>
  <c r="B1412" i="3"/>
  <c r="D1412" i="3"/>
  <c r="F1412" i="3"/>
  <c r="A1413" i="3"/>
  <c r="B1413" i="3"/>
  <c r="D1413" i="3"/>
  <c r="F1413" i="3"/>
  <c r="A1414" i="3"/>
  <c r="B1414" i="3"/>
  <c r="D1414" i="3"/>
  <c r="F1414" i="3"/>
  <c r="A1415" i="3"/>
  <c r="B1415" i="3"/>
  <c r="D1415" i="3"/>
  <c r="F1415" i="3"/>
  <c r="A1416" i="3"/>
  <c r="B1416" i="3"/>
  <c r="D1416" i="3"/>
  <c r="F1416" i="3"/>
  <c r="A1417" i="3"/>
  <c r="B1417" i="3"/>
  <c r="D1417" i="3"/>
  <c r="F1417" i="3"/>
  <c r="A1418" i="3"/>
  <c r="B1418" i="3"/>
  <c r="D1418" i="3"/>
  <c r="F1418" i="3"/>
  <c r="A1419" i="3"/>
  <c r="B1419" i="3"/>
  <c r="D1419" i="3"/>
  <c r="F1419" i="3"/>
  <c r="A1420" i="3"/>
  <c r="B1420" i="3"/>
  <c r="D1420" i="3"/>
  <c r="F1420" i="3"/>
  <c r="A1421" i="3"/>
  <c r="B1421" i="3"/>
  <c r="D1421" i="3"/>
  <c r="F1421" i="3"/>
  <c r="A1422" i="3"/>
  <c r="B1422" i="3"/>
  <c r="D1422" i="3"/>
  <c r="F1422" i="3"/>
  <c r="A1423" i="3"/>
  <c r="B1423" i="3"/>
  <c r="D1423" i="3"/>
  <c r="F1423" i="3"/>
  <c r="A1424" i="3"/>
  <c r="B1424" i="3"/>
  <c r="D1424" i="3"/>
  <c r="F1424" i="3"/>
  <c r="A1425" i="3"/>
  <c r="B1425" i="3"/>
  <c r="D1425" i="3"/>
  <c r="F1425" i="3"/>
  <c r="A1426" i="3"/>
  <c r="B1426" i="3"/>
  <c r="D1426" i="3"/>
  <c r="F1426" i="3"/>
  <c r="A1427" i="3"/>
  <c r="B1427" i="3"/>
  <c r="D1427" i="3"/>
  <c r="F1427" i="3"/>
  <c r="A1428" i="3"/>
  <c r="B1428" i="3"/>
  <c r="D1428" i="3"/>
  <c r="F1428" i="3"/>
  <c r="A1429" i="3"/>
  <c r="B1429" i="3"/>
  <c r="D1429" i="3"/>
  <c r="F1429" i="3"/>
  <c r="A1430" i="3"/>
  <c r="B1430" i="3"/>
  <c r="D1430" i="3"/>
  <c r="F1430" i="3"/>
  <c r="A1431" i="3"/>
  <c r="B1431" i="3"/>
  <c r="D1431" i="3"/>
  <c r="F1431" i="3"/>
  <c r="A1432" i="3"/>
  <c r="B1432" i="3"/>
  <c r="D1432" i="3"/>
  <c r="F1432" i="3"/>
  <c r="A1433" i="3"/>
  <c r="B1433" i="3"/>
  <c r="D1433" i="3"/>
  <c r="F1433" i="3"/>
  <c r="A1434" i="3"/>
  <c r="B1434" i="3"/>
  <c r="D1434" i="3"/>
  <c r="F1434" i="3"/>
  <c r="A1435" i="3"/>
  <c r="B1435" i="3"/>
  <c r="D1435" i="3"/>
  <c r="F1435" i="3"/>
  <c r="A1436" i="3"/>
  <c r="B1436" i="3"/>
  <c r="D1436" i="3"/>
  <c r="F1436" i="3"/>
  <c r="A1437" i="3"/>
  <c r="B1437" i="3"/>
  <c r="D1437" i="3"/>
  <c r="F1437" i="3"/>
  <c r="A1438" i="3"/>
  <c r="B1438" i="3"/>
  <c r="D1438" i="3"/>
  <c r="F1438" i="3"/>
  <c r="A1439" i="3"/>
  <c r="B1439" i="3"/>
  <c r="D1439" i="3"/>
  <c r="F1439" i="3"/>
  <c r="A1440" i="3"/>
  <c r="B1440" i="3"/>
  <c r="D1440" i="3"/>
  <c r="F1440" i="3"/>
  <c r="A1441" i="3"/>
  <c r="B1441" i="3"/>
  <c r="D1441" i="3"/>
  <c r="F1441" i="3"/>
  <c r="A1442" i="3"/>
  <c r="B1442" i="3"/>
  <c r="D1442" i="3"/>
  <c r="F1442" i="3"/>
  <c r="A1443" i="3"/>
  <c r="B1443" i="3"/>
  <c r="D1443" i="3"/>
  <c r="F1443" i="3"/>
  <c r="A1444" i="3"/>
  <c r="B1444" i="3"/>
  <c r="D1444" i="3"/>
  <c r="F1444" i="3"/>
  <c r="A1445" i="3"/>
  <c r="B1445" i="3"/>
  <c r="D1445" i="3"/>
  <c r="F1445" i="3"/>
  <c r="A1446" i="3"/>
  <c r="B1446" i="3"/>
  <c r="D1446" i="3"/>
  <c r="F1446" i="3"/>
  <c r="A1447" i="3"/>
  <c r="B1447" i="3"/>
  <c r="D1447" i="3"/>
  <c r="F1447" i="3"/>
  <c r="A1448" i="3"/>
  <c r="B1448" i="3"/>
  <c r="D1448" i="3"/>
  <c r="F1448" i="3"/>
  <c r="A1449" i="3"/>
  <c r="B1449" i="3"/>
  <c r="D1449" i="3"/>
  <c r="F1449" i="3"/>
  <c r="A1450" i="3"/>
  <c r="B1450" i="3"/>
  <c r="D1450" i="3"/>
  <c r="F1450" i="3"/>
  <c r="A1451" i="3"/>
  <c r="B1451" i="3"/>
  <c r="D1451" i="3"/>
  <c r="F1451" i="3"/>
  <c r="A1452" i="3"/>
  <c r="B1452" i="3"/>
  <c r="D1452" i="3"/>
  <c r="F1452" i="3"/>
  <c r="A1453" i="3"/>
  <c r="B1453" i="3"/>
  <c r="D1453" i="3"/>
  <c r="F1453" i="3"/>
  <c r="A1454" i="3"/>
  <c r="B1454" i="3"/>
  <c r="D1454" i="3"/>
  <c r="F1454" i="3"/>
  <c r="A1455" i="3"/>
  <c r="B1455" i="3"/>
  <c r="D1455" i="3"/>
  <c r="F1455" i="3"/>
  <c r="A1456" i="3"/>
  <c r="B1456" i="3"/>
  <c r="D1456" i="3"/>
  <c r="F1456" i="3"/>
  <c r="A1457" i="3"/>
  <c r="B1457" i="3"/>
  <c r="D1457" i="3"/>
  <c r="F1457" i="3"/>
  <c r="A1458" i="3"/>
  <c r="B1458" i="3"/>
  <c r="D1458" i="3"/>
  <c r="F1458" i="3"/>
  <c r="A1459" i="3"/>
  <c r="B1459" i="3"/>
  <c r="D1459" i="3"/>
  <c r="F1459" i="3"/>
  <c r="A1460" i="3"/>
  <c r="B1460" i="3"/>
  <c r="D1460" i="3"/>
  <c r="F1460" i="3"/>
  <c r="A1461" i="3"/>
  <c r="B1461" i="3"/>
  <c r="D1461" i="3"/>
  <c r="F1461" i="3"/>
  <c r="A1462" i="3"/>
  <c r="B1462" i="3"/>
  <c r="D1462" i="3"/>
  <c r="F1462" i="3"/>
  <c r="A1463" i="3"/>
  <c r="B1463" i="3"/>
  <c r="D1463" i="3"/>
  <c r="F1463" i="3"/>
  <c r="A1464" i="3"/>
  <c r="B1464" i="3"/>
  <c r="D1464" i="3"/>
  <c r="F1464" i="3"/>
  <c r="A1465" i="3"/>
  <c r="B1465" i="3"/>
  <c r="D1465" i="3"/>
  <c r="F1465" i="3"/>
  <c r="A1466" i="3"/>
  <c r="B1466" i="3"/>
  <c r="D1466" i="3"/>
  <c r="F1466" i="3"/>
  <c r="A1467" i="3"/>
  <c r="B1467" i="3"/>
  <c r="D1467" i="3"/>
  <c r="F1467" i="3"/>
  <c r="A1468" i="3"/>
  <c r="B1468" i="3"/>
  <c r="D1468" i="3"/>
  <c r="F1468" i="3"/>
  <c r="A1469" i="3"/>
  <c r="B1469" i="3"/>
  <c r="D1469" i="3"/>
  <c r="F1469" i="3"/>
  <c r="A1470" i="3"/>
  <c r="B1470" i="3"/>
  <c r="D1470" i="3"/>
  <c r="F1470" i="3"/>
  <c r="A1471" i="3"/>
  <c r="B1471" i="3"/>
  <c r="D1471" i="3"/>
  <c r="F1471" i="3"/>
  <c r="A1472" i="3"/>
  <c r="B1472" i="3"/>
  <c r="D1472" i="3"/>
  <c r="F1472" i="3"/>
  <c r="A1473" i="3"/>
  <c r="B1473" i="3"/>
  <c r="D1473" i="3"/>
  <c r="F1473" i="3"/>
  <c r="A1474" i="3"/>
  <c r="B1474" i="3"/>
  <c r="D1474" i="3"/>
  <c r="F1474" i="3"/>
  <c r="A1475" i="3"/>
  <c r="B1475" i="3"/>
  <c r="D1475" i="3"/>
  <c r="F1475" i="3"/>
  <c r="A1476" i="3"/>
  <c r="B1476" i="3"/>
  <c r="D1476" i="3"/>
  <c r="F1476" i="3"/>
  <c r="A1477" i="3"/>
  <c r="B1477" i="3"/>
  <c r="D1477" i="3"/>
  <c r="F1477" i="3"/>
  <c r="A1478" i="3"/>
  <c r="B1478" i="3"/>
  <c r="D1478" i="3"/>
  <c r="F1478" i="3"/>
  <c r="A1479" i="3"/>
  <c r="B1479" i="3"/>
  <c r="D1479" i="3"/>
  <c r="F1479" i="3"/>
  <c r="A1480" i="3"/>
  <c r="B1480" i="3"/>
  <c r="D1480" i="3"/>
  <c r="F1480" i="3"/>
  <c r="A1481" i="3"/>
  <c r="B1481" i="3"/>
  <c r="D1481" i="3"/>
  <c r="F1481" i="3"/>
  <c r="A1482" i="3"/>
  <c r="B1482" i="3"/>
  <c r="D1482" i="3"/>
  <c r="F1482" i="3"/>
  <c r="A1483" i="3"/>
  <c r="B1483" i="3"/>
  <c r="D1483" i="3"/>
  <c r="F1483" i="3"/>
  <c r="A1484" i="3"/>
  <c r="B1484" i="3"/>
  <c r="D1484" i="3"/>
  <c r="F1484" i="3"/>
  <c r="A1485" i="3"/>
  <c r="B1485" i="3"/>
  <c r="D1485" i="3"/>
  <c r="F1485" i="3"/>
  <c r="A1486" i="3"/>
  <c r="B1486" i="3"/>
  <c r="D1486" i="3"/>
  <c r="F1486" i="3"/>
  <c r="A1487" i="3"/>
  <c r="B1487" i="3"/>
  <c r="D1487" i="3"/>
  <c r="F1487" i="3"/>
  <c r="A1488" i="3"/>
  <c r="B1488" i="3"/>
  <c r="D1488" i="3"/>
  <c r="F1488" i="3"/>
  <c r="A1489" i="3"/>
  <c r="B1489" i="3"/>
  <c r="D1489" i="3"/>
  <c r="F1489" i="3"/>
  <c r="A1490" i="3"/>
  <c r="B1490" i="3"/>
  <c r="D1490" i="3"/>
  <c r="F1490" i="3"/>
  <c r="A1491" i="3"/>
  <c r="B1491" i="3"/>
  <c r="D1491" i="3"/>
  <c r="F1491" i="3"/>
  <c r="A1492" i="3"/>
  <c r="B1492" i="3"/>
  <c r="D1492" i="3"/>
  <c r="F1492" i="3"/>
  <c r="A1493" i="3"/>
  <c r="B1493" i="3"/>
  <c r="D1493" i="3"/>
  <c r="F1493" i="3"/>
  <c r="A1494" i="3"/>
  <c r="B1494" i="3"/>
  <c r="D1494" i="3"/>
  <c r="F1494" i="3"/>
  <c r="A1495" i="3"/>
  <c r="B1495" i="3"/>
  <c r="D1495" i="3"/>
  <c r="F1495" i="3"/>
  <c r="A1496" i="3"/>
  <c r="B1496" i="3"/>
  <c r="D1496" i="3"/>
  <c r="F1496" i="3"/>
  <c r="A1497" i="3"/>
  <c r="B1497" i="3"/>
  <c r="D1497" i="3"/>
  <c r="F1497" i="3"/>
  <c r="A1498" i="3"/>
  <c r="B1498" i="3"/>
  <c r="D1498" i="3"/>
  <c r="F1498" i="3"/>
  <c r="A1499" i="3"/>
  <c r="B1499" i="3"/>
  <c r="D1499" i="3"/>
  <c r="F1499" i="3"/>
  <c r="A1500" i="3"/>
  <c r="B1500" i="3"/>
  <c r="D1500" i="3"/>
  <c r="F1500" i="3"/>
  <c r="A1501" i="3"/>
  <c r="B1501" i="3"/>
  <c r="D1501" i="3"/>
  <c r="F1501" i="3"/>
  <c r="A1502" i="3"/>
  <c r="B1502" i="3"/>
  <c r="D1502" i="3"/>
  <c r="F1502" i="3"/>
  <c r="A1503" i="3"/>
  <c r="B1503" i="3"/>
  <c r="D1503" i="3"/>
  <c r="F1503" i="3"/>
  <c r="A1504" i="3"/>
  <c r="B1504" i="3"/>
  <c r="D1504" i="3"/>
  <c r="F1504" i="3"/>
  <c r="A1505" i="3"/>
  <c r="B1505" i="3"/>
  <c r="D1505" i="3"/>
  <c r="F1505" i="3"/>
  <c r="A1506" i="3"/>
  <c r="B1506" i="3"/>
  <c r="D1506" i="3"/>
  <c r="F1506" i="3"/>
  <c r="A1507" i="3"/>
  <c r="B1507" i="3"/>
  <c r="D1507" i="3"/>
  <c r="F1507" i="3"/>
  <c r="A1508" i="3"/>
  <c r="B1508" i="3"/>
  <c r="D1508" i="3"/>
  <c r="F1508" i="3"/>
  <c r="A1509" i="3"/>
  <c r="B1509" i="3"/>
  <c r="D1509" i="3"/>
  <c r="F1509" i="3"/>
  <c r="A1510" i="3"/>
  <c r="B1510" i="3"/>
  <c r="D1510" i="3"/>
  <c r="F1510" i="3"/>
  <c r="A1511" i="3"/>
  <c r="B1511" i="3"/>
  <c r="D1511" i="3"/>
  <c r="F1511" i="3"/>
  <c r="A1512" i="3"/>
  <c r="B1512" i="3"/>
  <c r="D1512" i="3"/>
  <c r="F1512" i="3"/>
  <c r="A1513" i="3"/>
  <c r="B1513" i="3"/>
  <c r="D1513" i="3"/>
  <c r="F1513" i="3"/>
  <c r="A1514" i="3"/>
  <c r="B1514" i="3"/>
  <c r="D1514" i="3"/>
  <c r="F1514" i="3"/>
  <c r="A1515" i="3"/>
  <c r="B1515" i="3"/>
  <c r="D1515" i="3"/>
  <c r="F1515" i="3"/>
  <c r="A1516" i="3"/>
  <c r="B1516" i="3"/>
  <c r="D1516" i="3"/>
  <c r="F1516" i="3"/>
  <c r="A1517" i="3"/>
  <c r="B1517" i="3"/>
  <c r="D1517" i="3"/>
  <c r="F1517" i="3"/>
  <c r="A1518" i="3"/>
  <c r="B1518" i="3"/>
  <c r="D1518" i="3"/>
  <c r="F1518" i="3"/>
  <c r="A1519" i="3"/>
  <c r="B1519" i="3"/>
  <c r="D1519" i="3"/>
  <c r="F1519" i="3"/>
  <c r="A1520" i="3"/>
  <c r="B1520" i="3"/>
  <c r="D1520" i="3"/>
  <c r="F1520" i="3"/>
  <c r="A1521" i="3"/>
  <c r="B1521" i="3"/>
  <c r="D1521" i="3"/>
  <c r="F1521" i="3"/>
  <c r="A1522" i="3"/>
  <c r="B1522" i="3"/>
  <c r="D1522" i="3"/>
  <c r="F1522" i="3"/>
  <c r="A1523" i="3"/>
  <c r="B1523" i="3"/>
  <c r="D1523" i="3"/>
  <c r="F1523" i="3"/>
  <c r="A1524" i="3"/>
  <c r="B1524" i="3"/>
  <c r="D1524" i="3"/>
  <c r="F1524" i="3"/>
  <c r="A1525" i="3"/>
  <c r="B1525" i="3"/>
  <c r="D1525" i="3"/>
  <c r="F1525" i="3"/>
  <c r="A1526" i="3"/>
  <c r="B1526" i="3"/>
  <c r="D1526" i="3"/>
  <c r="F1526" i="3"/>
  <c r="A1527" i="3"/>
  <c r="B1527" i="3"/>
  <c r="D1527" i="3"/>
  <c r="F1527" i="3"/>
  <c r="A1528" i="3"/>
  <c r="B1528" i="3"/>
  <c r="D1528" i="3"/>
  <c r="F1528" i="3"/>
  <c r="A1529" i="3"/>
  <c r="B1529" i="3"/>
  <c r="D1529" i="3"/>
  <c r="F1529" i="3"/>
  <c r="A1530" i="3"/>
  <c r="B1530" i="3"/>
  <c r="D1530" i="3"/>
  <c r="F1530" i="3"/>
  <c r="A1531" i="3"/>
  <c r="B1531" i="3"/>
  <c r="D1531" i="3"/>
  <c r="F1531" i="3"/>
  <c r="A1532" i="3"/>
  <c r="B1532" i="3"/>
  <c r="D1532" i="3"/>
  <c r="F1532" i="3"/>
  <c r="A1533" i="3"/>
  <c r="B1533" i="3"/>
  <c r="D1533" i="3"/>
  <c r="F1533" i="3"/>
  <c r="A1534" i="3"/>
  <c r="B1534" i="3"/>
  <c r="D1534" i="3"/>
  <c r="F1534" i="3"/>
  <c r="A1535" i="3"/>
  <c r="B1535" i="3"/>
  <c r="D1535" i="3"/>
  <c r="F1535" i="3"/>
  <c r="A1536" i="3"/>
  <c r="B1536" i="3"/>
  <c r="D1536" i="3"/>
  <c r="F1536" i="3"/>
  <c r="A1537" i="3"/>
  <c r="B1537" i="3"/>
  <c r="D1537" i="3"/>
  <c r="F1537" i="3"/>
  <c r="A1538" i="3"/>
  <c r="B1538" i="3"/>
  <c r="D1538" i="3"/>
  <c r="F1538" i="3"/>
  <c r="A1539" i="3"/>
  <c r="B1539" i="3"/>
  <c r="D1539" i="3"/>
  <c r="F1539" i="3"/>
  <c r="A1540" i="3"/>
  <c r="B1540" i="3"/>
  <c r="D1540" i="3"/>
  <c r="F1540" i="3"/>
  <c r="A1541" i="3"/>
  <c r="B1541" i="3"/>
  <c r="D1541" i="3"/>
  <c r="F1541" i="3"/>
  <c r="A1542" i="3"/>
  <c r="B1542" i="3"/>
  <c r="D1542" i="3"/>
  <c r="F1542" i="3"/>
  <c r="A1543" i="3"/>
  <c r="B1543" i="3"/>
  <c r="D1543" i="3"/>
  <c r="F1543" i="3"/>
  <c r="A1544" i="3"/>
  <c r="B1544" i="3"/>
  <c r="D1544" i="3"/>
  <c r="F1544" i="3"/>
  <c r="A1545" i="3"/>
  <c r="B1545" i="3"/>
  <c r="D1545" i="3"/>
  <c r="F1545" i="3"/>
  <c r="A1546" i="3"/>
  <c r="B1546" i="3"/>
  <c r="D1546" i="3"/>
  <c r="F1546" i="3"/>
  <c r="A1547" i="3"/>
  <c r="B1547" i="3"/>
  <c r="D1547" i="3"/>
  <c r="F1547" i="3"/>
  <c r="A1548" i="3"/>
  <c r="B1548" i="3"/>
  <c r="D1548" i="3"/>
  <c r="F1548" i="3"/>
  <c r="A1549" i="3"/>
  <c r="B1549" i="3"/>
  <c r="D1549" i="3"/>
  <c r="F1549" i="3"/>
  <c r="A1550" i="3"/>
  <c r="B1550" i="3"/>
  <c r="D1550" i="3"/>
  <c r="F1550" i="3"/>
  <c r="A1551" i="3"/>
  <c r="B1551" i="3"/>
  <c r="D1551" i="3"/>
  <c r="F1551" i="3"/>
  <c r="A1552" i="3"/>
  <c r="B1552" i="3"/>
  <c r="D1552" i="3"/>
  <c r="F1552" i="3"/>
  <c r="A1553" i="3"/>
  <c r="B1553" i="3"/>
  <c r="D1553" i="3"/>
  <c r="F1553" i="3"/>
  <c r="A1554" i="3"/>
  <c r="B1554" i="3"/>
  <c r="D1554" i="3"/>
  <c r="F1554" i="3"/>
  <c r="A1555" i="3"/>
  <c r="B1555" i="3"/>
  <c r="D1555" i="3"/>
  <c r="F1555" i="3"/>
  <c r="A1556" i="3"/>
  <c r="B1556" i="3"/>
  <c r="D1556" i="3"/>
  <c r="F1556" i="3"/>
  <c r="A1557" i="3"/>
  <c r="B1557" i="3"/>
  <c r="D1557" i="3"/>
  <c r="F1557" i="3"/>
  <c r="A1558" i="3"/>
  <c r="B1558" i="3"/>
  <c r="D1558" i="3"/>
  <c r="F1558" i="3"/>
  <c r="A1559" i="3"/>
  <c r="B1559" i="3"/>
  <c r="D1559" i="3"/>
  <c r="F1559" i="3"/>
  <c r="A1560" i="3"/>
  <c r="B1560" i="3"/>
  <c r="D1560" i="3"/>
  <c r="F1560" i="3"/>
  <c r="A1561" i="3"/>
  <c r="B1561" i="3"/>
  <c r="D1561" i="3"/>
  <c r="F1561" i="3"/>
  <c r="A1562" i="3"/>
  <c r="B1562" i="3"/>
  <c r="D1562" i="3"/>
  <c r="F1562" i="3"/>
  <c r="A1563" i="3"/>
  <c r="B1563" i="3"/>
  <c r="D1563" i="3"/>
  <c r="F1563" i="3"/>
  <c r="A1564" i="3"/>
  <c r="B1564" i="3"/>
  <c r="D1564" i="3"/>
  <c r="F1564" i="3"/>
  <c r="A1565" i="3"/>
  <c r="B1565" i="3"/>
  <c r="D1565" i="3"/>
  <c r="F1565" i="3"/>
  <c r="A1566" i="3"/>
  <c r="B1566" i="3"/>
  <c r="D1566" i="3"/>
  <c r="F1566" i="3"/>
  <c r="A1567" i="3"/>
  <c r="B1567" i="3"/>
  <c r="D1567" i="3"/>
  <c r="F1567" i="3"/>
  <c r="A1568" i="3"/>
  <c r="B1568" i="3"/>
  <c r="D1568" i="3"/>
  <c r="F1568" i="3"/>
  <c r="A1569" i="3"/>
  <c r="B1569" i="3"/>
  <c r="D1569" i="3"/>
  <c r="F1569" i="3"/>
  <c r="A1570" i="3"/>
  <c r="B1570" i="3"/>
  <c r="D1570" i="3"/>
  <c r="F1570" i="3"/>
  <c r="A1571" i="3"/>
  <c r="B1571" i="3"/>
  <c r="D1571" i="3"/>
  <c r="F1571" i="3"/>
  <c r="A1572" i="3"/>
  <c r="B1572" i="3"/>
  <c r="D1572" i="3"/>
  <c r="F1572" i="3"/>
  <c r="A1573" i="3"/>
  <c r="B1573" i="3"/>
  <c r="D1573" i="3"/>
  <c r="F1573" i="3"/>
  <c r="A1574" i="3"/>
  <c r="B1574" i="3"/>
  <c r="D1574" i="3"/>
  <c r="F1574" i="3"/>
  <c r="A1575" i="3"/>
  <c r="B1575" i="3"/>
  <c r="D1575" i="3"/>
  <c r="F1575" i="3"/>
  <c r="A1576" i="3"/>
  <c r="B1576" i="3"/>
  <c r="D1576" i="3"/>
  <c r="F1576" i="3"/>
  <c r="A1577" i="3"/>
  <c r="B1577" i="3"/>
  <c r="D1577" i="3"/>
  <c r="F1577" i="3"/>
  <c r="A1578" i="3"/>
  <c r="B1578" i="3"/>
  <c r="D1578" i="3"/>
  <c r="F1578" i="3"/>
  <c r="A1579" i="3"/>
  <c r="B1579" i="3"/>
  <c r="D1579" i="3"/>
  <c r="F1579" i="3"/>
  <c r="A1580" i="3"/>
  <c r="B1580" i="3"/>
  <c r="D1580" i="3"/>
  <c r="F1580" i="3"/>
  <c r="A1581" i="3"/>
  <c r="B1581" i="3"/>
  <c r="D1581" i="3"/>
  <c r="F1581" i="3"/>
  <c r="A1582" i="3"/>
  <c r="B1582" i="3"/>
  <c r="D1582" i="3"/>
  <c r="F1582" i="3"/>
  <c r="A1583" i="3"/>
  <c r="B1583" i="3"/>
  <c r="D1583" i="3"/>
  <c r="F1583" i="3"/>
  <c r="A1584" i="3"/>
  <c r="B1584" i="3"/>
  <c r="D1584" i="3"/>
  <c r="F1584" i="3"/>
  <c r="A1585" i="3"/>
  <c r="B1585" i="3"/>
  <c r="D1585" i="3"/>
  <c r="F1585" i="3"/>
  <c r="A1586" i="3"/>
  <c r="B1586" i="3"/>
  <c r="D1586" i="3"/>
  <c r="F1586" i="3"/>
  <c r="A1587" i="3"/>
  <c r="B1587" i="3"/>
  <c r="D1587" i="3"/>
  <c r="F1587" i="3"/>
  <c r="A1588" i="3"/>
  <c r="B1588" i="3"/>
  <c r="D1588" i="3"/>
  <c r="F1588" i="3"/>
  <c r="A1589" i="3"/>
  <c r="B1589" i="3"/>
  <c r="D1589" i="3"/>
  <c r="F1589" i="3"/>
  <c r="A1590" i="3"/>
  <c r="B1590" i="3"/>
  <c r="D1590" i="3"/>
  <c r="F1590" i="3"/>
  <c r="A1591" i="3"/>
  <c r="B1591" i="3"/>
  <c r="D1591" i="3"/>
  <c r="F1591" i="3"/>
  <c r="A1592" i="3"/>
  <c r="B1592" i="3"/>
  <c r="D1592" i="3"/>
  <c r="F1592" i="3"/>
  <c r="A1593" i="3"/>
  <c r="B1593" i="3"/>
  <c r="D1593" i="3"/>
  <c r="F1593" i="3"/>
  <c r="A1594" i="3"/>
  <c r="B1594" i="3"/>
  <c r="D1594" i="3"/>
  <c r="F1594" i="3"/>
  <c r="A1595" i="3"/>
  <c r="B1595" i="3"/>
  <c r="D1595" i="3"/>
  <c r="F1595" i="3"/>
  <c r="A1596" i="3"/>
  <c r="B1596" i="3"/>
  <c r="D1596" i="3"/>
  <c r="F1596" i="3"/>
  <c r="A1597" i="3"/>
  <c r="B1597" i="3"/>
  <c r="D1597" i="3"/>
  <c r="F1597" i="3"/>
  <c r="A1598" i="3"/>
  <c r="B1598" i="3"/>
  <c r="D1598" i="3"/>
  <c r="F1598" i="3"/>
  <c r="A1599" i="3"/>
  <c r="B1599" i="3"/>
  <c r="D1599" i="3"/>
  <c r="F1599" i="3"/>
  <c r="A1600" i="3"/>
  <c r="B1600" i="3"/>
  <c r="D1600" i="3"/>
  <c r="F1600" i="3"/>
  <c r="A1601" i="3"/>
  <c r="B1601" i="3"/>
  <c r="D1601" i="3"/>
  <c r="F1601" i="3"/>
  <c r="A1602" i="3"/>
  <c r="B1602" i="3"/>
  <c r="D1602" i="3"/>
  <c r="F1602" i="3"/>
  <c r="A1603" i="3"/>
  <c r="B1603" i="3"/>
  <c r="D1603" i="3"/>
  <c r="F1603" i="3"/>
  <c r="A1604" i="3"/>
  <c r="B1604" i="3"/>
  <c r="D1604" i="3"/>
  <c r="F1604" i="3"/>
  <c r="A1605" i="3"/>
  <c r="B1605" i="3"/>
  <c r="D1605" i="3"/>
  <c r="F1605" i="3"/>
  <c r="A1606" i="3"/>
  <c r="B1606" i="3"/>
  <c r="D1606" i="3"/>
  <c r="F1606" i="3"/>
  <c r="A1607" i="3"/>
  <c r="B1607" i="3"/>
  <c r="D1607" i="3"/>
  <c r="F1607" i="3"/>
  <c r="A1608" i="3"/>
  <c r="B1608" i="3"/>
  <c r="D1608" i="3"/>
  <c r="F1608" i="3"/>
  <c r="A1609" i="3"/>
  <c r="B1609" i="3"/>
  <c r="D1609" i="3"/>
  <c r="F1609" i="3"/>
  <c r="A1610" i="3"/>
  <c r="B1610" i="3"/>
  <c r="D1610" i="3"/>
  <c r="F1610" i="3"/>
  <c r="A1611" i="3"/>
  <c r="B1611" i="3"/>
  <c r="D1611" i="3"/>
  <c r="F1611" i="3"/>
  <c r="A1612" i="3"/>
  <c r="B1612" i="3"/>
  <c r="D1612" i="3"/>
  <c r="F1612" i="3"/>
  <c r="A1613" i="3"/>
  <c r="B1613" i="3"/>
  <c r="D1613" i="3"/>
  <c r="F1613" i="3"/>
  <c r="A1614" i="3"/>
  <c r="B1614" i="3"/>
  <c r="D1614" i="3"/>
  <c r="F1614" i="3"/>
  <c r="A1615" i="3"/>
  <c r="B1615" i="3"/>
  <c r="D1615" i="3"/>
  <c r="F1615" i="3"/>
  <c r="A1616" i="3"/>
  <c r="B1616" i="3"/>
  <c r="D1616" i="3"/>
  <c r="F1616" i="3"/>
  <c r="A1617" i="3"/>
  <c r="B1617" i="3"/>
  <c r="D1617" i="3"/>
  <c r="F1617" i="3"/>
  <c r="A1618" i="3"/>
  <c r="B1618" i="3"/>
  <c r="D1618" i="3"/>
  <c r="F1618" i="3"/>
  <c r="A1619" i="3"/>
  <c r="B1619" i="3"/>
  <c r="D1619" i="3"/>
  <c r="F1619" i="3"/>
  <c r="A1620" i="3"/>
  <c r="B1620" i="3"/>
  <c r="D1620" i="3"/>
  <c r="F1620" i="3"/>
  <c r="A1621" i="3"/>
  <c r="B1621" i="3"/>
  <c r="D1621" i="3"/>
  <c r="F1621" i="3"/>
  <c r="A1622" i="3"/>
  <c r="B1622" i="3"/>
  <c r="D1622" i="3"/>
  <c r="F1622" i="3"/>
  <c r="A1623" i="3"/>
  <c r="B1623" i="3"/>
  <c r="D1623" i="3"/>
  <c r="F1623" i="3"/>
  <c r="A1624" i="3"/>
  <c r="B1624" i="3"/>
  <c r="D1624" i="3"/>
  <c r="F1624" i="3"/>
  <c r="A1625" i="3"/>
  <c r="B1625" i="3"/>
  <c r="D1625" i="3"/>
  <c r="F1625" i="3"/>
  <c r="A1626" i="3"/>
  <c r="B1626" i="3"/>
  <c r="D1626" i="3"/>
  <c r="F1626" i="3"/>
  <c r="A1627" i="3"/>
  <c r="B1627" i="3"/>
  <c r="D1627" i="3"/>
  <c r="F1627" i="3"/>
  <c r="A1628" i="3"/>
  <c r="B1628" i="3"/>
  <c r="D1628" i="3"/>
  <c r="F1628" i="3"/>
  <c r="A1629" i="3"/>
  <c r="B1629" i="3"/>
  <c r="D1629" i="3"/>
  <c r="F1629" i="3"/>
  <c r="A1630" i="3"/>
  <c r="B1630" i="3"/>
  <c r="D1630" i="3"/>
  <c r="F1630" i="3"/>
  <c r="A1631" i="3"/>
  <c r="B1631" i="3"/>
  <c r="D1631" i="3"/>
  <c r="F1631" i="3"/>
  <c r="A1632" i="3"/>
  <c r="B1632" i="3"/>
  <c r="D1632" i="3"/>
  <c r="F1632" i="3"/>
  <c r="A1633" i="3"/>
  <c r="B1633" i="3"/>
  <c r="D1633" i="3"/>
  <c r="F1633" i="3"/>
  <c r="A1634" i="3"/>
  <c r="B1634" i="3"/>
  <c r="D1634" i="3"/>
  <c r="F1634" i="3"/>
  <c r="A1635" i="3"/>
  <c r="B1635" i="3"/>
  <c r="D1635" i="3"/>
  <c r="F1635" i="3"/>
  <c r="A1636" i="3"/>
  <c r="B1636" i="3"/>
  <c r="D1636" i="3"/>
  <c r="F1636" i="3"/>
  <c r="A1637" i="3"/>
  <c r="B1637" i="3"/>
  <c r="D1637" i="3"/>
  <c r="F1637" i="3"/>
  <c r="A1638" i="3"/>
  <c r="B1638" i="3"/>
  <c r="D1638" i="3"/>
  <c r="F1638" i="3"/>
  <c r="A1639" i="3"/>
  <c r="B1639" i="3"/>
  <c r="D1639" i="3"/>
  <c r="F1639" i="3"/>
  <c r="A1640" i="3"/>
  <c r="B1640" i="3"/>
  <c r="D1640" i="3"/>
  <c r="F1640" i="3"/>
  <c r="A1641" i="3"/>
  <c r="B1641" i="3"/>
  <c r="D1641" i="3"/>
  <c r="F1641" i="3"/>
  <c r="A1642" i="3"/>
  <c r="B1642" i="3"/>
  <c r="D1642" i="3"/>
  <c r="F1642" i="3"/>
  <c r="A1643" i="3"/>
  <c r="B1643" i="3"/>
  <c r="D1643" i="3"/>
  <c r="F1643" i="3"/>
  <c r="A1644" i="3"/>
  <c r="B1644" i="3"/>
  <c r="D1644" i="3"/>
  <c r="F1644" i="3"/>
  <c r="A1645" i="3"/>
  <c r="B1645" i="3"/>
  <c r="D1645" i="3"/>
  <c r="F1645" i="3"/>
  <c r="A1646" i="3"/>
  <c r="B1646" i="3"/>
  <c r="D1646" i="3"/>
  <c r="F1646" i="3"/>
  <c r="A1647" i="3"/>
  <c r="B1647" i="3"/>
  <c r="D1647" i="3"/>
  <c r="F1647" i="3"/>
  <c r="A1648" i="3"/>
  <c r="B1648" i="3"/>
  <c r="D1648" i="3"/>
  <c r="F1648" i="3"/>
  <c r="A1649" i="3"/>
  <c r="B1649" i="3"/>
  <c r="D1649" i="3"/>
  <c r="F1649" i="3"/>
  <c r="A1650" i="3"/>
  <c r="B1650" i="3"/>
  <c r="D1650" i="3"/>
  <c r="F1650" i="3"/>
  <c r="A1651" i="3"/>
  <c r="B1651" i="3"/>
  <c r="D1651" i="3"/>
  <c r="F1651" i="3"/>
  <c r="A1652" i="3"/>
  <c r="B1652" i="3"/>
  <c r="D1652" i="3"/>
  <c r="F1652" i="3"/>
  <c r="A1653" i="3"/>
  <c r="B1653" i="3"/>
  <c r="D1653" i="3"/>
  <c r="F1653" i="3"/>
  <c r="A1654" i="3"/>
  <c r="B1654" i="3"/>
  <c r="D1654" i="3"/>
  <c r="F1654" i="3"/>
  <c r="A1655" i="3"/>
  <c r="B1655" i="3"/>
  <c r="D1655" i="3"/>
  <c r="F1655" i="3"/>
  <c r="A1656" i="3"/>
  <c r="B1656" i="3"/>
  <c r="D1656" i="3"/>
  <c r="F1656" i="3"/>
  <c r="A1657" i="3"/>
  <c r="B1657" i="3"/>
  <c r="D1657" i="3"/>
  <c r="F1657" i="3"/>
  <c r="A1658" i="3"/>
  <c r="B1658" i="3"/>
  <c r="D1658" i="3"/>
  <c r="F1658" i="3"/>
  <c r="A1659" i="3"/>
  <c r="B1659" i="3"/>
  <c r="D1659" i="3"/>
  <c r="F1659" i="3"/>
  <c r="A1660" i="3"/>
  <c r="B1660" i="3"/>
  <c r="D1660" i="3"/>
  <c r="F1660" i="3"/>
  <c r="A1661" i="3"/>
  <c r="B1661" i="3"/>
  <c r="D1661" i="3"/>
  <c r="F1661" i="3"/>
  <c r="A1662" i="3"/>
  <c r="B1662" i="3"/>
  <c r="D1662" i="3"/>
  <c r="F1662" i="3"/>
  <c r="A1663" i="3"/>
  <c r="B1663" i="3"/>
  <c r="D1663" i="3"/>
  <c r="F1663" i="3"/>
  <c r="A1664" i="3"/>
  <c r="B1664" i="3"/>
  <c r="D1664" i="3"/>
  <c r="F1664" i="3"/>
  <c r="A1665" i="3"/>
  <c r="B1665" i="3"/>
  <c r="D1665" i="3"/>
  <c r="F1665" i="3"/>
  <c r="A1666" i="3"/>
  <c r="B1666" i="3"/>
  <c r="D1666" i="3"/>
  <c r="F1666" i="3"/>
  <c r="A1667" i="3"/>
  <c r="B1667" i="3"/>
  <c r="D1667" i="3"/>
  <c r="F1667" i="3"/>
  <c r="A1668" i="3"/>
  <c r="B1668" i="3"/>
  <c r="D1668" i="3"/>
  <c r="F1668" i="3"/>
  <c r="A1669" i="3"/>
  <c r="B1669" i="3"/>
  <c r="D1669" i="3"/>
  <c r="F1669" i="3"/>
  <c r="A1670" i="3"/>
  <c r="B1670" i="3"/>
  <c r="D1670" i="3"/>
  <c r="F1670" i="3"/>
  <c r="A1671" i="3"/>
  <c r="B1671" i="3"/>
  <c r="D1671" i="3"/>
  <c r="F1671" i="3"/>
  <c r="A1672" i="3"/>
  <c r="B1672" i="3"/>
  <c r="D1672" i="3"/>
  <c r="F1672" i="3"/>
  <c r="A1673" i="3"/>
  <c r="B1673" i="3"/>
  <c r="D1673" i="3"/>
  <c r="F1673" i="3"/>
  <c r="A1674" i="3"/>
  <c r="B1674" i="3"/>
  <c r="D1674" i="3"/>
  <c r="F1674" i="3"/>
  <c r="A1675" i="3"/>
  <c r="B1675" i="3"/>
  <c r="D1675" i="3"/>
  <c r="F1675" i="3"/>
  <c r="A1676" i="3"/>
  <c r="B1676" i="3"/>
  <c r="D1676" i="3"/>
  <c r="F1676" i="3"/>
  <c r="A1677" i="3"/>
  <c r="B1677" i="3"/>
  <c r="D1677" i="3"/>
  <c r="F1677" i="3"/>
  <c r="A1678" i="3"/>
  <c r="B1678" i="3"/>
  <c r="D1678" i="3"/>
  <c r="F1678" i="3"/>
  <c r="A1679" i="3"/>
  <c r="B1679" i="3"/>
  <c r="D1679" i="3"/>
  <c r="F1679" i="3"/>
  <c r="A1680" i="3"/>
  <c r="B1680" i="3"/>
  <c r="D1680" i="3"/>
  <c r="F1680" i="3"/>
  <c r="A1681" i="3"/>
  <c r="B1681" i="3"/>
  <c r="D1681" i="3"/>
  <c r="F1681" i="3"/>
  <c r="A1682" i="3"/>
  <c r="B1682" i="3"/>
  <c r="D1682" i="3"/>
  <c r="F1682" i="3"/>
  <c r="A1683" i="3"/>
  <c r="B1683" i="3"/>
  <c r="D1683" i="3"/>
  <c r="F1683" i="3"/>
  <c r="A1684" i="3"/>
  <c r="B1684" i="3"/>
  <c r="D1684" i="3"/>
  <c r="F1684" i="3"/>
  <c r="A1685" i="3"/>
  <c r="B1685" i="3"/>
  <c r="D1685" i="3"/>
  <c r="F1685" i="3"/>
  <c r="A1686" i="3"/>
  <c r="B1686" i="3"/>
  <c r="D1686" i="3"/>
  <c r="F1686" i="3"/>
  <c r="A1687" i="3"/>
  <c r="B1687" i="3"/>
  <c r="D1687" i="3"/>
  <c r="F1687" i="3"/>
  <c r="A1688" i="3"/>
  <c r="B1688" i="3"/>
  <c r="D1688" i="3"/>
  <c r="F1688" i="3"/>
  <c r="A1689" i="3"/>
  <c r="B1689" i="3"/>
  <c r="D1689" i="3"/>
  <c r="F1689" i="3"/>
  <c r="A1690" i="3"/>
  <c r="B1690" i="3"/>
  <c r="D1690" i="3"/>
  <c r="F1690" i="3"/>
  <c r="A1691" i="3"/>
  <c r="B1691" i="3"/>
  <c r="D1691" i="3"/>
  <c r="F1691" i="3"/>
  <c r="A1692" i="3"/>
  <c r="B1692" i="3"/>
  <c r="D1692" i="3"/>
  <c r="F1692" i="3"/>
  <c r="A1693" i="3"/>
  <c r="B1693" i="3"/>
  <c r="D1693" i="3"/>
  <c r="F1693" i="3"/>
  <c r="A1694" i="3"/>
  <c r="B1694" i="3"/>
  <c r="D1694" i="3"/>
  <c r="F1694" i="3"/>
  <c r="A1695" i="3"/>
  <c r="B1695" i="3"/>
  <c r="D1695" i="3"/>
  <c r="F1695" i="3"/>
  <c r="A1696" i="3"/>
  <c r="B1696" i="3"/>
  <c r="D1696" i="3"/>
  <c r="F1696" i="3"/>
  <c r="A1697" i="3"/>
  <c r="B1697" i="3"/>
  <c r="D1697" i="3"/>
  <c r="F1697" i="3"/>
  <c r="A1698" i="3"/>
  <c r="B1698" i="3"/>
  <c r="D1698" i="3"/>
  <c r="F1698" i="3"/>
  <c r="A1699" i="3"/>
  <c r="B1699" i="3"/>
  <c r="D1699" i="3"/>
  <c r="F1699" i="3"/>
  <c r="A1700" i="3"/>
  <c r="B1700" i="3"/>
  <c r="D1700" i="3"/>
  <c r="F1700" i="3"/>
  <c r="A1701" i="3"/>
  <c r="B1701" i="3"/>
  <c r="D1701" i="3"/>
  <c r="F1701" i="3"/>
  <c r="A1702" i="3"/>
  <c r="B1702" i="3"/>
  <c r="D1702" i="3"/>
  <c r="F1702" i="3"/>
  <c r="A1703" i="3"/>
  <c r="B1703" i="3"/>
  <c r="D1703" i="3"/>
  <c r="F1703" i="3"/>
  <c r="A1704" i="3"/>
  <c r="B1704" i="3"/>
  <c r="D1704" i="3"/>
  <c r="F1704" i="3"/>
  <c r="A1705" i="3"/>
  <c r="B1705" i="3"/>
  <c r="D1705" i="3"/>
  <c r="F1705" i="3"/>
  <c r="A1706" i="3"/>
  <c r="B1706" i="3"/>
  <c r="D1706" i="3"/>
  <c r="F1706" i="3"/>
  <c r="A1707" i="3"/>
  <c r="B1707" i="3"/>
  <c r="D1707" i="3"/>
  <c r="F1707" i="3"/>
  <c r="A1708" i="3"/>
  <c r="B1708" i="3"/>
  <c r="D1708" i="3"/>
  <c r="F1708" i="3"/>
  <c r="A1709" i="3"/>
  <c r="B1709" i="3"/>
  <c r="D1709" i="3"/>
  <c r="F1709" i="3"/>
  <c r="A1710" i="3"/>
  <c r="B1710" i="3"/>
  <c r="D1710" i="3"/>
  <c r="F1710" i="3"/>
  <c r="A1711" i="3"/>
  <c r="B1711" i="3"/>
  <c r="D1711" i="3"/>
  <c r="F1711" i="3"/>
  <c r="A1712" i="3"/>
  <c r="B1712" i="3"/>
  <c r="D1712" i="3"/>
  <c r="F1712" i="3"/>
  <c r="A1713" i="3"/>
  <c r="B1713" i="3"/>
  <c r="D1713" i="3"/>
  <c r="F1713" i="3"/>
  <c r="A1714" i="3"/>
  <c r="B1714" i="3"/>
  <c r="D1714" i="3"/>
  <c r="F1714" i="3"/>
  <c r="A1715" i="3"/>
  <c r="B1715" i="3"/>
  <c r="D1715" i="3"/>
  <c r="F1715" i="3"/>
  <c r="A1716" i="3"/>
  <c r="B1716" i="3"/>
  <c r="D1716" i="3"/>
  <c r="F1716" i="3"/>
  <c r="A1717" i="3"/>
  <c r="B1717" i="3"/>
  <c r="D1717" i="3"/>
  <c r="F1717" i="3"/>
  <c r="A1718" i="3"/>
  <c r="B1718" i="3"/>
  <c r="D1718" i="3"/>
  <c r="F1718" i="3"/>
  <c r="A1719" i="3"/>
  <c r="B1719" i="3"/>
  <c r="D1719" i="3"/>
  <c r="F1719" i="3"/>
  <c r="A1720" i="3"/>
  <c r="B1720" i="3"/>
  <c r="D1720" i="3"/>
  <c r="F1720" i="3"/>
  <c r="A1721" i="3"/>
  <c r="B1721" i="3"/>
  <c r="D1721" i="3"/>
  <c r="F1721" i="3"/>
  <c r="A1722" i="3"/>
  <c r="B1722" i="3"/>
  <c r="D1722" i="3"/>
  <c r="F1722" i="3"/>
  <c r="A1723" i="3"/>
  <c r="B1723" i="3"/>
  <c r="D1723" i="3"/>
  <c r="F1723" i="3"/>
  <c r="A1724" i="3"/>
  <c r="B1724" i="3"/>
  <c r="D1724" i="3"/>
  <c r="F1724" i="3"/>
  <c r="A1725" i="3"/>
  <c r="B1725" i="3"/>
  <c r="D1725" i="3"/>
  <c r="F1725" i="3"/>
  <c r="A1726" i="3"/>
  <c r="B1726" i="3"/>
  <c r="D1726" i="3"/>
  <c r="F1726" i="3"/>
  <c r="A1727" i="3"/>
  <c r="B1727" i="3"/>
  <c r="D1727" i="3"/>
  <c r="F1727" i="3"/>
  <c r="A1728" i="3"/>
  <c r="B1728" i="3"/>
  <c r="D1728" i="3"/>
  <c r="F1728" i="3"/>
  <c r="A1729" i="3"/>
  <c r="B1729" i="3"/>
  <c r="D1729" i="3"/>
  <c r="F1729" i="3"/>
  <c r="A1730" i="3"/>
  <c r="B1730" i="3"/>
  <c r="D1730" i="3"/>
  <c r="F1730" i="3"/>
  <c r="A1731" i="3"/>
  <c r="B1731" i="3"/>
  <c r="D1731" i="3"/>
  <c r="F1731" i="3"/>
  <c r="A1732" i="3"/>
  <c r="B1732" i="3"/>
  <c r="D1732" i="3"/>
  <c r="F1732" i="3"/>
  <c r="A1733" i="3"/>
  <c r="B1733" i="3"/>
  <c r="D1733" i="3"/>
  <c r="F1733" i="3"/>
  <c r="A1734" i="3"/>
  <c r="B1734" i="3"/>
  <c r="D1734" i="3"/>
  <c r="F1734" i="3"/>
  <c r="A1735" i="3"/>
  <c r="B1735" i="3"/>
  <c r="D1735" i="3"/>
  <c r="F1735" i="3"/>
  <c r="A1736" i="3"/>
  <c r="B1736" i="3"/>
  <c r="D1736" i="3"/>
  <c r="F1736" i="3"/>
  <c r="A1737" i="3"/>
  <c r="B1737" i="3"/>
  <c r="D1737" i="3"/>
  <c r="F1737" i="3"/>
  <c r="A1738" i="3"/>
  <c r="B1738" i="3"/>
  <c r="D1738" i="3"/>
  <c r="F1738" i="3"/>
  <c r="A1739" i="3"/>
  <c r="B1739" i="3"/>
  <c r="D1739" i="3"/>
  <c r="F1739" i="3"/>
  <c r="A1740" i="3"/>
  <c r="B1740" i="3"/>
  <c r="D1740" i="3"/>
  <c r="F1740" i="3"/>
  <c r="A1741" i="3"/>
  <c r="B1741" i="3"/>
  <c r="D1741" i="3"/>
  <c r="F1741" i="3"/>
  <c r="A1742" i="3"/>
  <c r="B1742" i="3"/>
  <c r="D1742" i="3"/>
  <c r="F1742" i="3"/>
  <c r="A1743" i="3"/>
  <c r="B1743" i="3"/>
  <c r="D1743" i="3"/>
  <c r="F1743" i="3"/>
  <c r="A1744" i="3"/>
  <c r="B1744" i="3"/>
  <c r="D1744" i="3"/>
  <c r="F1744" i="3"/>
  <c r="A1745" i="3"/>
  <c r="B1745" i="3"/>
  <c r="D1745" i="3"/>
  <c r="F1745" i="3"/>
  <c r="A1746" i="3"/>
  <c r="B1746" i="3"/>
  <c r="D1746" i="3"/>
  <c r="F1746" i="3"/>
  <c r="A1747" i="3"/>
  <c r="B1747" i="3"/>
  <c r="D1747" i="3"/>
  <c r="F1747" i="3"/>
  <c r="A1748" i="3"/>
  <c r="B1748" i="3"/>
  <c r="D1748" i="3"/>
  <c r="F1748" i="3"/>
  <c r="A1749" i="3"/>
  <c r="B1749" i="3"/>
  <c r="D1749" i="3"/>
  <c r="F1749" i="3"/>
  <c r="A1750" i="3"/>
  <c r="B1750" i="3"/>
  <c r="D1750" i="3"/>
  <c r="F1750" i="3"/>
  <c r="A1751" i="3"/>
  <c r="B1751" i="3"/>
  <c r="D1751" i="3"/>
  <c r="F1751" i="3"/>
  <c r="A1752" i="3"/>
  <c r="B1752" i="3"/>
  <c r="D1752" i="3"/>
  <c r="F1752" i="3"/>
  <c r="A1753" i="3"/>
  <c r="B1753" i="3"/>
  <c r="D1753" i="3"/>
  <c r="F1753" i="3"/>
  <c r="A1754" i="3"/>
  <c r="B1754" i="3"/>
  <c r="D1754" i="3"/>
  <c r="F1754" i="3"/>
  <c r="A1755" i="3"/>
  <c r="B1755" i="3"/>
  <c r="D1755" i="3"/>
  <c r="F1755" i="3"/>
  <c r="A1756" i="3"/>
  <c r="B1756" i="3"/>
  <c r="D1756" i="3"/>
  <c r="F1756" i="3"/>
  <c r="A1757" i="3"/>
  <c r="B1757" i="3"/>
  <c r="D1757" i="3"/>
  <c r="F1757" i="3"/>
  <c r="A1758" i="3"/>
  <c r="B1758" i="3"/>
  <c r="D1758" i="3"/>
  <c r="F1758" i="3"/>
  <c r="A1759" i="3"/>
  <c r="B1759" i="3"/>
  <c r="D1759" i="3"/>
  <c r="F1759" i="3"/>
  <c r="A1760" i="3"/>
  <c r="B1760" i="3"/>
  <c r="D1760" i="3"/>
  <c r="F1760" i="3"/>
  <c r="A1761" i="3"/>
  <c r="B1761" i="3"/>
  <c r="D1761" i="3"/>
  <c r="F1761" i="3"/>
  <c r="A1762" i="3"/>
  <c r="B1762" i="3"/>
  <c r="D1762" i="3"/>
  <c r="F1762" i="3"/>
  <c r="A1763" i="3"/>
  <c r="B1763" i="3"/>
  <c r="D1763" i="3"/>
  <c r="F1763" i="3"/>
  <c r="A1764" i="3"/>
  <c r="B1764" i="3"/>
  <c r="D1764" i="3"/>
  <c r="F1764" i="3"/>
  <c r="A1765" i="3"/>
  <c r="B1765" i="3"/>
  <c r="D1765" i="3"/>
  <c r="F1765" i="3"/>
  <c r="A1766" i="3"/>
  <c r="B1766" i="3"/>
  <c r="D1766" i="3"/>
  <c r="F1766" i="3"/>
  <c r="A1767" i="3"/>
  <c r="B1767" i="3"/>
  <c r="D1767" i="3"/>
  <c r="F1767" i="3"/>
  <c r="A1768" i="3"/>
  <c r="B1768" i="3"/>
  <c r="D1768" i="3"/>
  <c r="F1768" i="3"/>
  <c r="A1769" i="3"/>
  <c r="B1769" i="3"/>
  <c r="D1769" i="3"/>
  <c r="F1769" i="3"/>
  <c r="A1770" i="3"/>
  <c r="B1770" i="3"/>
  <c r="D1770" i="3"/>
  <c r="F1770" i="3"/>
  <c r="A1771" i="3"/>
  <c r="B1771" i="3"/>
  <c r="D1771" i="3"/>
  <c r="F1771" i="3"/>
  <c r="A1772" i="3"/>
  <c r="B1772" i="3"/>
  <c r="D1772" i="3"/>
  <c r="F1772" i="3"/>
  <c r="A1773" i="3"/>
  <c r="B1773" i="3"/>
  <c r="D1773" i="3"/>
  <c r="F1773" i="3"/>
  <c r="A1774" i="3"/>
  <c r="B1774" i="3"/>
  <c r="D1774" i="3"/>
  <c r="F1774" i="3"/>
  <c r="A1775" i="3"/>
  <c r="B1775" i="3"/>
  <c r="D1775" i="3"/>
  <c r="F1775" i="3"/>
  <c r="A1776" i="3"/>
  <c r="B1776" i="3"/>
  <c r="D1776" i="3"/>
  <c r="F1776" i="3"/>
  <c r="A1777" i="3"/>
  <c r="B1777" i="3"/>
  <c r="D1777" i="3"/>
  <c r="F1777" i="3"/>
  <c r="A1778" i="3"/>
  <c r="B1778" i="3"/>
  <c r="D1778" i="3"/>
  <c r="F1778" i="3"/>
  <c r="A1779" i="3"/>
  <c r="B1779" i="3"/>
  <c r="D1779" i="3"/>
  <c r="F1779" i="3"/>
  <c r="A1780" i="3"/>
  <c r="B1780" i="3"/>
  <c r="D1780" i="3"/>
  <c r="F1780" i="3"/>
  <c r="A1781" i="3"/>
  <c r="B1781" i="3"/>
  <c r="D1781" i="3"/>
  <c r="F1781" i="3"/>
  <c r="A1782" i="3"/>
  <c r="B1782" i="3"/>
  <c r="D1782" i="3"/>
  <c r="F1782" i="3"/>
  <c r="A1783" i="3"/>
  <c r="B1783" i="3"/>
  <c r="D1783" i="3"/>
  <c r="F1783" i="3"/>
  <c r="A1784" i="3"/>
  <c r="B1784" i="3"/>
  <c r="D1784" i="3"/>
  <c r="F1784" i="3"/>
  <c r="A1785" i="3"/>
  <c r="B1785" i="3"/>
  <c r="D1785" i="3"/>
  <c r="F1785" i="3"/>
  <c r="A1786" i="3"/>
  <c r="B1786" i="3"/>
  <c r="D1786" i="3"/>
  <c r="F1786" i="3"/>
  <c r="A1787" i="3"/>
  <c r="B1787" i="3"/>
  <c r="D1787" i="3"/>
  <c r="F1787" i="3"/>
  <c r="A1788" i="3"/>
  <c r="B1788" i="3"/>
  <c r="D1788" i="3"/>
  <c r="F1788" i="3"/>
  <c r="A1789" i="3"/>
  <c r="B1789" i="3"/>
  <c r="D1789" i="3"/>
  <c r="F1789" i="3"/>
  <c r="A1790" i="3"/>
  <c r="B1790" i="3"/>
  <c r="D1790" i="3"/>
  <c r="F1790" i="3"/>
  <c r="A1791" i="3"/>
  <c r="B1791" i="3"/>
  <c r="D1791" i="3"/>
  <c r="F1791" i="3"/>
  <c r="A1792" i="3"/>
  <c r="B1792" i="3"/>
  <c r="D1792" i="3"/>
  <c r="F1792" i="3"/>
  <c r="A1793" i="3"/>
  <c r="B1793" i="3"/>
  <c r="D1793" i="3"/>
  <c r="F1793" i="3"/>
  <c r="A1794" i="3"/>
  <c r="B1794" i="3"/>
  <c r="D1794" i="3"/>
  <c r="F1794" i="3"/>
  <c r="A1795" i="3"/>
  <c r="B1795" i="3"/>
  <c r="D1795" i="3"/>
  <c r="F1795" i="3"/>
  <c r="A1796" i="3"/>
  <c r="B1796" i="3"/>
  <c r="D1796" i="3"/>
  <c r="F1796" i="3"/>
  <c r="A1797" i="3"/>
  <c r="B1797" i="3"/>
  <c r="D1797" i="3"/>
  <c r="F1797" i="3"/>
  <c r="A1798" i="3"/>
  <c r="B1798" i="3"/>
  <c r="D1798" i="3"/>
  <c r="F1798" i="3"/>
  <c r="A1799" i="3"/>
  <c r="B1799" i="3"/>
  <c r="D1799" i="3"/>
  <c r="F1799" i="3"/>
  <c r="A1800" i="3"/>
  <c r="B1800" i="3"/>
  <c r="D1800" i="3"/>
  <c r="F1800" i="3"/>
  <c r="A1801" i="3"/>
  <c r="B1801" i="3"/>
  <c r="D1801" i="3"/>
  <c r="F1801" i="3"/>
  <c r="A1802" i="3"/>
  <c r="B1802" i="3"/>
  <c r="D1802" i="3"/>
  <c r="F1802" i="3"/>
  <c r="A1803" i="3"/>
  <c r="B1803" i="3"/>
  <c r="D1803" i="3"/>
  <c r="F1803" i="3"/>
  <c r="A1804" i="3"/>
  <c r="B1804" i="3"/>
  <c r="D1804" i="3"/>
  <c r="F1804" i="3"/>
  <c r="A1805" i="3"/>
  <c r="B1805" i="3"/>
  <c r="D1805" i="3"/>
  <c r="F1805" i="3"/>
  <c r="A1806" i="3"/>
  <c r="B1806" i="3"/>
  <c r="D1806" i="3"/>
  <c r="F1806" i="3"/>
  <c r="A1807" i="3"/>
  <c r="B1807" i="3"/>
  <c r="D1807" i="3"/>
  <c r="F1807" i="3"/>
  <c r="A1808" i="3"/>
  <c r="B1808" i="3"/>
  <c r="D1808" i="3"/>
  <c r="F1808" i="3"/>
  <c r="A1809" i="3"/>
  <c r="B1809" i="3"/>
  <c r="D1809" i="3"/>
  <c r="F1809" i="3"/>
  <c r="A1810" i="3"/>
  <c r="B1810" i="3"/>
  <c r="D1810" i="3"/>
  <c r="F1810" i="3"/>
  <c r="A1811" i="3"/>
  <c r="B1811" i="3"/>
  <c r="D1811" i="3"/>
  <c r="F1811" i="3"/>
  <c r="A1812" i="3"/>
  <c r="B1812" i="3"/>
  <c r="D1812" i="3"/>
  <c r="F1812" i="3"/>
  <c r="A1813" i="3"/>
  <c r="B1813" i="3"/>
  <c r="D1813" i="3"/>
  <c r="F1813" i="3"/>
  <c r="A1814" i="3"/>
  <c r="B1814" i="3"/>
  <c r="D1814" i="3"/>
  <c r="F1814" i="3"/>
  <c r="A1815" i="3"/>
  <c r="B1815" i="3"/>
  <c r="D1815" i="3"/>
  <c r="F1815" i="3"/>
  <c r="A1816" i="3"/>
  <c r="B1816" i="3"/>
  <c r="D1816" i="3"/>
  <c r="F1816" i="3"/>
  <c r="A1817" i="3"/>
  <c r="B1817" i="3"/>
  <c r="D1817" i="3"/>
  <c r="F1817" i="3"/>
  <c r="A1818" i="3"/>
  <c r="B1818" i="3"/>
  <c r="D1818" i="3"/>
  <c r="F1818" i="3"/>
  <c r="A1819" i="3"/>
  <c r="B1819" i="3"/>
  <c r="D1819" i="3"/>
  <c r="F1819" i="3"/>
  <c r="A1820" i="3"/>
  <c r="B1820" i="3"/>
  <c r="D1820" i="3"/>
  <c r="F1820" i="3"/>
  <c r="A1821" i="3"/>
  <c r="B1821" i="3"/>
  <c r="D1821" i="3"/>
  <c r="F1821" i="3"/>
  <c r="A1822" i="3"/>
  <c r="B1822" i="3"/>
  <c r="D1822" i="3"/>
  <c r="F1822" i="3"/>
  <c r="A1823" i="3"/>
  <c r="B1823" i="3"/>
  <c r="D1823" i="3"/>
  <c r="F1823" i="3"/>
  <c r="A1824" i="3"/>
  <c r="B1824" i="3"/>
  <c r="D1824" i="3"/>
  <c r="F1824" i="3"/>
  <c r="A1825" i="3"/>
  <c r="B1825" i="3"/>
  <c r="D1825" i="3"/>
  <c r="F1825" i="3"/>
  <c r="A1826" i="3"/>
  <c r="B1826" i="3"/>
  <c r="D1826" i="3"/>
  <c r="F1826" i="3"/>
  <c r="A1827" i="3"/>
  <c r="B1827" i="3"/>
  <c r="D1827" i="3"/>
  <c r="F1827" i="3"/>
  <c r="A1828" i="3"/>
  <c r="B1828" i="3"/>
  <c r="D1828" i="3"/>
  <c r="F1828" i="3"/>
  <c r="A1829" i="3"/>
  <c r="B1829" i="3"/>
  <c r="D1829" i="3"/>
  <c r="F1829" i="3"/>
  <c r="A1830" i="3"/>
  <c r="B1830" i="3"/>
  <c r="D1830" i="3"/>
  <c r="F1830" i="3"/>
  <c r="A1831" i="3"/>
  <c r="B1831" i="3"/>
  <c r="D1831" i="3"/>
  <c r="F1831" i="3"/>
  <c r="A1832" i="3"/>
  <c r="B1832" i="3"/>
  <c r="D1832" i="3"/>
  <c r="F1832" i="3"/>
  <c r="A1833" i="3"/>
  <c r="B1833" i="3"/>
  <c r="D1833" i="3"/>
  <c r="F1833" i="3"/>
  <c r="A1834" i="3"/>
  <c r="B1834" i="3"/>
  <c r="D1834" i="3"/>
  <c r="F1834" i="3"/>
  <c r="A1835" i="3"/>
  <c r="B1835" i="3"/>
  <c r="D1835" i="3"/>
  <c r="F1835" i="3"/>
  <c r="A1836" i="3"/>
  <c r="B1836" i="3"/>
  <c r="D1836" i="3"/>
  <c r="F1836" i="3"/>
  <c r="A1837" i="3"/>
  <c r="B1837" i="3"/>
  <c r="D1837" i="3"/>
  <c r="F1837" i="3"/>
  <c r="A1838" i="3"/>
  <c r="B1838" i="3"/>
  <c r="D1838" i="3"/>
  <c r="F1838" i="3"/>
  <c r="A1839" i="3"/>
  <c r="B1839" i="3"/>
  <c r="D1839" i="3"/>
  <c r="F1839" i="3"/>
  <c r="A1840" i="3"/>
  <c r="B1840" i="3"/>
  <c r="D1840" i="3"/>
  <c r="F1840" i="3"/>
  <c r="A1841" i="3"/>
  <c r="B1841" i="3"/>
  <c r="D1841" i="3"/>
  <c r="F1841" i="3"/>
  <c r="A1842" i="3"/>
  <c r="B1842" i="3"/>
  <c r="D1842" i="3"/>
  <c r="F1842" i="3"/>
  <c r="A1843" i="3"/>
  <c r="B1843" i="3"/>
  <c r="D1843" i="3"/>
  <c r="F1843" i="3"/>
  <c r="A1844" i="3"/>
  <c r="B1844" i="3"/>
  <c r="D1844" i="3"/>
  <c r="F1844" i="3"/>
  <c r="A1845" i="3"/>
  <c r="B1845" i="3"/>
  <c r="D1845" i="3"/>
  <c r="F1845" i="3"/>
  <c r="A1846" i="3"/>
  <c r="B1846" i="3"/>
  <c r="D1846" i="3"/>
  <c r="F1846" i="3"/>
  <c r="A1847" i="3"/>
  <c r="B1847" i="3"/>
  <c r="D1847" i="3"/>
  <c r="F1847" i="3"/>
  <c r="A1848" i="3"/>
  <c r="B1848" i="3"/>
  <c r="D1848" i="3"/>
  <c r="F1848" i="3"/>
  <c r="A1849" i="3"/>
  <c r="B1849" i="3"/>
  <c r="D1849" i="3"/>
  <c r="F1849" i="3"/>
  <c r="A1850" i="3"/>
  <c r="B1850" i="3"/>
  <c r="D1850" i="3"/>
  <c r="F1850" i="3"/>
  <c r="A1851" i="3"/>
  <c r="B1851" i="3"/>
  <c r="D1851" i="3"/>
  <c r="F1851" i="3"/>
  <c r="A1852" i="3"/>
  <c r="B1852" i="3"/>
  <c r="D1852" i="3"/>
  <c r="F1852" i="3"/>
  <c r="A1853" i="3"/>
  <c r="B1853" i="3"/>
  <c r="D1853" i="3"/>
  <c r="F1853" i="3"/>
  <c r="A1854" i="3"/>
  <c r="B1854" i="3"/>
  <c r="D1854" i="3"/>
  <c r="F1854" i="3"/>
  <c r="A1855" i="3"/>
  <c r="B1855" i="3"/>
  <c r="D1855" i="3"/>
  <c r="F1855" i="3"/>
  <c r="A1856" i="3"/>
  <c r="B1856" i="3"/>
  <c r="D1856" i="3"/>
  <c r="F1856" i="3"/>
  <c r="A1857" i="3"/>
  <c r="B1857" i="3"/>
  <c r="D1857" i="3"/>
  <c r="F1857" i="3"/>
  <c r="A1858" i="3"/>
  <c r="B1858" i="3"/>
  <c r="D1858" i="3"/>
  <c r="F1858" i="3"/>
  <c r="A1859" i="3"/>
  <c r="B1859" i="3"/>
  <c r="D1859" i="3"/>
  <c r="F1859" i="3"/>
  <c r="A1860" i="3"/>
  <c r="B1860" i="3"/>
  <c r="D1860" i="3"/>
  <c r="F1860" i="3"/>
  <c r="A1861" i="3"/>
  <c r="B1861" i="3"/>
  <c r="D1861" i="3"/>
  <c r="F1861" i="3"/>
  <c r="A1862" i="3"/>
  <c r="B1862" i="3"/>
  <c r="D1862" i="3"/>
  <c r="F1862" i="3"/>
  <c r="A1863" i="3"/>
  <c r="B1863" i="3"/>
  <c r="D1863" i="3"/>
  <c r="F1863" i="3"/>
  <c r="A1864" i="3"/>
  <c r="B1864" i="3"/>
  <c r="D1864" i="3"/>
  <c r="F1864" i="3"/>
  <c r="A1865" i="3"/>
  <c r="B1865" i="3"/>
  <c r="D1865" i="3"/>
  <c r="F1865" i="3"/>
  <c r="A1866" i="3"/>
  <c r="B1866" i="3"/>
  <c r="D1866" i="3"/>
  <c r="F1866" i="3"/>
  <c r="A1867" i="3"/>
  <c r="B1867" i="3"/>
  <c r="D1867" i="3"/>
  <c r="F1867" i="3"/>
  <c r="A1868" i="3"/>
  <c r="B1868" i="3"/>
  <c r="D1868" i="3"/>
  <c r="F1868" i="3"/>
  <c r="A1869" i="3"/>
  <c r="B1869" i="3"/>
  <c r="D1869" i="3"/>
  <c r="F1869" i="3"/>
  <c r="A1870" i="3"/>
  <c r="B1870" i="3"/>
  <c r="D1870" i="3"/>
  <c r="F1870" i="3"/>
  <c r="A1871" i="3"/>
  <c r="B1871" i="3"/>
  <c r="D1871" i="3"/>
  <c r="F1871" i="3"/>
  <c r="A1872" i="3"/>
  <c r="B1872" i="3"/>
  <c r="D1872" i="3"/>
  <c r="F1872" i="3"/>
  <c r="A1873" i="3"/>
  <c r="B1873" i="3"/>
  <c r="D1873" i="3"/>
  <c r="F1873" i="3"/>
  <c r="A1874" i="3"/>
  <c r="B1874" i="3"/>
  <c r="D1874" i="3"/>
  <c r="F1874" i="3"/>
  <c r="A1875" i="3"/>
  <c r="B1875" i="3"/>
  <c r="D1875" i="3"/>
  <c r="F1875" i="3"/>
  <c r="A1876" i="3"/>
  <c r="B1876" i="3"/>
  <c r="D1876" i="3"/>
  <c r="F1876" i="3"/>
  <c r="A1877" i="3"/>
  <c r="B1877" i="3"/>
  <c r="D1877" i="3"/>
  <c r="F1877" i="3"/>
  <c r="A1878" i="3"/>
  <c r="B1878" i="3"/>
  <c r="D1878" i="3"/>
  <c r="F1878" i="3"/>
  <c r="A1879" i="3"/>
  <c r="B1879" i="3"/>
  <c r="D1879" i="3"/>
  <c r="F1879" i="3"/>
  <c r="A1880" i="3"/>
  <c r="B1880" i="3"/>
  <c r="D1880" i="3"/>
  <c r="F1880" i="3"/>
  <c r="A1881" i="3"/>
  <c r="B1881" i="3"/>
  <c r="D1881" i="3"/>
  <c r="F1881" i="3"/>
  <c r="A1882" i="3"/>
  <c r="B1882" i="3"/>
  <c r="D1882" i="3"/>
  <c r="F1882" i="3"/>
  <c r="A1883" i="3"/>
  <c r="B1883" i="3"/>
  <c r="D1883" i="3"/>
  <c r="F1883" i="3"/>
  <c r="A1884" i="3"/>
  <c r="B1884" i="3"/>
  <c r="D1884" i="3"/>
  <c r="F1884" i="3"/>
  <c r="A1885" i="3"/>
  <c r="B1885" i="3"/>
  <c r="D1885" i="3"/>
  <c r="F1885" i="3"/>
  <c r="A1886" i="3"/>
  <c r="B1886" i="3"/>
  <c r="D1886" i="3"/>
  <c r="F1886" i="3"/>
  <c r="A1887" i="3"/>
  <c r="B1887" i="3"/>
  <c r="D1887" i="3"/>
  <c r="F1887" i="3"/>
  <c r="A1888" i="3"/>
  <c r="B1888" i="3"/>
  <c r="D1888" i="3"/>
  <c r="F1888" i="3"/>
  <c r="A1889" i="3"/>
  <c r="B1889" i="3"/>
  <c r="D1889" i="3"/>
  <c r="F1889" i="3"/>
  <c r="A1890" i="3"/>
  <c r="B1890" i="3"/>
  <c r="D1890" i="3"/>
  <c r="F1890" i="3"/>
  <c r="A1891" i="3"/>
  <c r="B1891" i="3"/>
  <c r="D1891" i="3"/>
  <c r="F1891" i="3"/>
  <c r="A1892" i="3"/>
  <c r="B1892" i="3"/>
  <c r="D1892" i="3"/>
  <c r="F1892" i="3"/>
  <c r="A1893" i="3"/>
  <c r="B1893" i="3"/>
  <c r="D1893" i="3"/>
  <c r="F1893" i="3"/>
  <c r="A1894" i="3"/>
  <c r="B1894" i="3"/>
  <c r="D1894" i="3"/>
  <c r="F1894" i="3"/>
  <c r="A1895" i="3"/>
  <c r="B1895" i="3"/>
  <c r="D1895" i="3"/>
  <c r="F1895" i="3"/>
  <c r="A1896" i="3"/>
  <c r="B1896" i="3"/>
  <c r="D1896" i="3"/>
  <c r="F1896" i="3"/>
  <c r="A1897" i="3"/>
  <c r="B1897" i="3"/>
  <c r="D1897" i="3"/>
  <c r="F1897" i="3"/>
  <c r="A1898" i="3"/>
  <c r="B1898" i="3"/>
  <c r="D1898" i="3"/>
  <c r="F1898" i="3"/>
  <c r="A1899" i="3"/>
  <c r="B1899" i="3"/>
  <c r="D1899" i="3"/>
  <c r="F1899" i="3"/>
  <c r="A1900" i="3"/>
  <c r="B1900" i="3"/>
  <c r="D1900" i="3"/>
  <c r="F1900" i="3"/>
  <c r="A1901" i="3"/>
  <c r="B1901" i="3"/>
  <c r="D1901" i="3"/>
  <c r="F1901" i="3"/>
  <c r="A1902" i="3"/>
  <c r="B1902" i="3"/>
  <c r="D1902" i="3"/>
  <c r="F1902" i="3"/>
  <c r="A1903" i="3"/>
  <c r="B1903" i="3"/>
  <c r="D1903" i="3"/>
  <c r="F1903" i="3"/>
  <c r="A1904" i="3"/>
  <c r="B1904" i="3"/>
  <c r="D1904" i="3"/>
  <c r="F1904" i="3"/>
  <c r="A1905" i="3"/>
  <c r="B1905" i="3"/>
  <c r="D1905" i="3"/>
  <c r="F1905" i="3"/>
  <c r="A1906" i="3"/>
  <c r="B1906" i="3"/>
  <c r="D1906" i="3"/>
  <c r="F1906" i="3"/>
  <c r="A1907" i="3"/>
  <c r="B1907" i="3"/>
  <c r="D1907" i="3"/>
  <c r="F1907" i="3"/>
  <c r="A1908" i="3"/>
  <c r="B1908" i="3"/>
  <c r="D1908" i="3"/>
  <c r="F1908" i="3"/>
  <c r="A1909" i="3"/>
  <c r="B1909" i="3"/>
  <c r="D1909" i="3"/>
  <c r="F1909" i="3"/>
  <c r="A1910" i="3"/>
  <c r="B1910" i="3"/>
  <c r="D1910" i="3"/>
  <c r="F1910" i="3"/>
  <c r="A1911" i="3"/>
  <c r="B1911" i="3"/>
  <c r="D1911" i="3"/>
  <c r="F1911" i="3"/>
  <c r="A1912" i="3"/>
  <c r="B1912" i="3"/>
  <c r="D1912" i="3"/>
  <c r="F1912" i="3"/>
  <c r="A1913" i="3"/>
  <c r="B1913" i="3"/>
  <c r="D1913" i="3"/>
  <c r="F1913" i="3"/>
  <c r="A1914" i="3"/>
  <c r="B1914" i="3"/>
  <c r="D1914" i="3"/>
  <c r="F1914" i="3"/>
  <c r="A1915" i="3"/>
  <c r="B1915" i="3"/>
  <c r="D1915" i="3"/>
  <c r="F1915" i="3"/>
  <c r="A1916" i="3"/>
  <c r="B1916" i="3"/>
  <c r="D1916" i="3"/>
  <c r="F1916" i="3"/>
  <c r="A1917" i="3"/>
  <c r="B1917" i="3"/>
  <c r="D1917" i="3"/>
  <c r="F1917" i="3"/>
  <c r="A1918" i="3"/>
  <c r="B1918" i="3"/>
  <c r="D1918" i="3"/>
  <c r="F1918" i="3"/>
  <c r="A1919" i="3"/>
  <c r="B1919" i="3"/>
  <c r="D1919" i="3"/>
  <c r="F1919" i="3"/>
  <c r="A1920" i="3"/>
  <c r="B1920" i="3"/>
  <c r="D1920" i="3"/>
  <c r="F1920" i="3"/>
  <c r="A1921" i="3"/>
  <c r="B1921" i="3"/>
  <c r="D1921" i="3"/>
  <c r="F1921" i="3"/>
  <c r="A1922" i="3"/>
  <c r="B1922" i="3"/>
  <c r="D1922" i="3"/>
  <c r="F1922" i="3"/>
  <c r="A1923" i="3"/>
  <c r="B1923" i="3"/>
  <c r="D1923" i="3"/>
  <c r="F1923" i="3"/>
  <c r="A1924" i="3"/>
  <c r="B1924" i="3"/>
  <c r="D1924" i="3"/>
  <c r="F1924" i="3"/>
  <c r="A1925" i="3"/>
  <c r="B1925" i="3"/>
  <c r="D1925" i="3"/>
  <c r="F1925" i="3"/>
  <c r="A1926" i="3"/>
  <c r="B1926" i="3"/>
  <c r="D1926" i="3"/>
  <c r="F1926" i="3"/>
  <c r="A1927" i="3"/>
  <c r="B1927" i="3"/>
  <c r="D1927" i="3"/>
  <c r="F1927" i="3"/>
  <c r="A1928" i="3"/>
  <c r="B1928" i="3"/>
  <c r="D1928" i="3"/>
  <c r="F1928" i="3"/>
  <c r="A1929" i="3"/>
  <c r="B1929" i="3"/>
  <c r="D1929" i="3"/>
  <c r="F1929" i="3"/>
  <c r="A1930" i="3"/>
  <c r="B1930" i="3"/>
  <c r="D1930" i="3"/>
  <c r="F1930" i="3"/>
  <c r="A1931" i="3"/>
  <c r="B1931" i="3"/>
  <c r="D1931" i="3"/>
  <c r="F1931" i="3"/>
  <c r="A1932" i="3"/>
  <c r="B1932" i="3"/>
  <c r="D1932" i="3"/>
  <c r="F1932" i="3"/>
  <c r="A1933" i="3"/>
  <c r="B1933" i="3"/>
  <c r="D1933" i="3"/>
  <c r="F1933" i="3"/>
  <c r="A1934" i="3"/>
  <c r="B1934" i="3"/>
  <c r="D1934" i="3"/>
  <c r="F1934" i="3"/>
  <c r="A1935" i="3"/>
  <c r="B1935" i="3"/>
  <c r="D1935" i="3"/>
  <c r="F1935" i="3"/>
  <c r="A1936" i="3"/>
  <c r="B1936" i="3"/>
  <c r="D1936" i="3"/>
  <c r="F1936" i="3"/>
  <c r="A1937" i="3"/>
  <c r="B1937" i="3"/>
  <c r="D1937" i="3"/>
  <c r="F1937" i="3"/>
  <c r="A1938" i="3"/>
  <c r="B1938" i="3"/>
  <c r="D1938" i="3"/>
  <c r="F1938" i="3"/>
  <c r="A1939" i="3"/>
  <c r="B1939" i="3"/>
  <c r="D1939" i="3"/>
  <c r="F1939" i="3"/>
  <c r="A1940" i="3"/>
  <c r="B1940" i="3"/>
  <c r="D1940" i="3"/>
  <c r="F1940" i="3"/>
  <c r="A1941" i="3"/>
  <c r="B1941" i="3"/>
  <c r="D1941" i="3"/>
  <c r="F1941" i="3"/>
  <c r="A1942" i="3"/>
  <c r="B1942" i="3"/>
  <c r="D1942" i="3"/>
  <c r="F1942" i="3"/>
  <c r="A1943" i="3"/>
  <c r="B1943" i="3"/>
  <c r="D1943" i="3"/>
  <c r="F1943" i="3"/>
  <c r="A1944" i="3"/>
  <c r="B1944" i="3"/>
  <c r="D1944" i="3"/>
  <c r="F1944" i="3"/>
  <c r="A1945" i="3"/>
  <c r="B1945" i="3"/>
  <c r="D1945" i="3"/>
  <c r="F1945" i="3"/>
  <c r="A1946" i="3"/>
  <c r="B1946" i="3"/>
  <c r="D1946" i="3"/>
  <c r="F1946" i="3"/>
  <c r="A1947" i="3"/>
  <c r="B1947" i="3"/>
  <c r="D1947" i="3"/>
  <c r="F1947" i="3"/>
  <c r="A1948" i="3"/>
  <c r="B1948" i="3"/>
  <c r="D1948" i="3"/>
  <c r="F1948" i="3"/>
  <c r="A1949" i="3"/>
  <c r="B1949" i="3"/>
  <c r="D1949" i="3"/>
  <c r="F1949" i="3"/>
  <c r="A1950" i="3"/>
  <c r="B1950" i="3"/>
  <c r="D1950" i="3"/>
  <c r="F1950" i="3"/>
  <c r="A1951" i="3"/>
  <c r="B1951" i="3"/>
  <c r="D1951" i="3"/>
  <c r="F1951" i="3"/>
  <c r="A1952" i="3"/>
  <c r="B1952" i="3"/>
  <c r="D1952" i="3"/>
  <c r="F1952" i="3"/>
  <c r="A1953" i="3"/>
  <c r="B1953" i="3"/>
  <c r="D1953" i="3"/>
  <c r="F1953" i="3"/>
  <c r="A1954" i="3"/>
  <c r="B1954" i="3"/>
  <c r="D1954" i="3"/>
  <c r="F1954" i="3"/>
  <c r="A1955" i="3"/>
  <c r="B1955" i="3"/>
  <c r="D1955" i="3"/>
  <c r="F1955" i="3"/>
  <c r="A1956" i="3"/>
  <c r="B1956" i="3"/>
  <c r="D1956" i="3"/>
  <c r="F1956" i="3"/>
  <c r="A1957" i="3"/>
  <c r="B1957" i="3"/>
  <c r="D1957" i="3"/>
  <c r="F1957" i="3"/>
  <c r="A1958" i="3"/>
  <c r="B1958" i="3"/>
  <c r="D1958" i="3"/>
  <c r="F1958" i="3"/>
  <c r="A1959" i="3"/>
  <c r="B1959" i="3"/>
  <c r="D1959" i="3"/>
  <c r="F1959" i="3"/>
  <c r="A1960" i="3"/>
  <c r="B1960" i="3"/>
  <c r="D1960" i="3"/>
  <c r="F1960" i="3"/>
  <c r="A1961" i="3"/>
  <c r="B1961" i="3"/>
  <c r="D1961" i="3"/>
  <c r="F1961" i="3"/>
  <c r="A1962" i="3"/>
  <c r="B1962" i="3"/>
  <c r="D1962" i="3"/>
  <c r="F1962" i="3"/>
  <c r="A1963" i="3"/>
  <c r="B1963" i="3"/>
  <c r="D1963" i="3"/>
  <c r="F1963" i="3"/>
  <c r="A1964" i="3"/>
  <c r="B1964" i="3"/>
  <c r="D1964" i="3"/>
  <c r="F1964" i="3"/>
  <c r="A1965" i="3"/>
  <c r="B1965" i="3"/>
  <c r="D1965" i="3"/>
  <c r="F1965" i="3"/>
  <c r="A1966" i="3"/>
  <c r="B1966" i="3"/>
  <c r="D1966" i="3"/>
  <c r="F1966" i="3"/>
  <c r="A1967" i="3"/>
  <c r="B1967" i="3"/>
  <c r="D1967" i="3"/>
  <c r="F1967" i="3"/>
  <c r="A1968" i="3"/>
  <c r="B1968" i="3"/>
  <c r="D1968" i="3"/>
  <c r="F1968" i="3"/>
  <c r="A1969" i="3"/>
  <c r="B1969" i="3"/>
  <c r="D1969" i="3"/>
  <c r="F1969" i="3"/>
  <c r="A1970" i="3"/>
  <c r="B1970" i="3"/>
  <c r="D1970" i="3"/>
  <c r="F1970" i="3"/>
  <c r="A1971" i="3"/>
  <c r="B1971" i="3"/>
  <c r="D1971" i="3"/>
  <c r="F1971" i="3"/>
  <c r="A1972" i="3"/>
  <c r="B1972" i="3"/>
  <c r="D1972" i="3"/>
  <c r="F1972" i="3"/>
  <c r="A1973" i="3"/>
  <c r="B1973" i="3"/>
  <c r="D1973" i="3"/>
  <c r="F1973" i="3"/>
  <c r="A1974" i="3"/>
  <c r="B1974" i="3"/>
  <c r="D1974" i="3"/>
  <c r="F1974" i="3"/>
  <c r="A1975" i="3"/>
  <c r="B1975" i="3"/>
  <c r="D1975" i="3"/>
  <c r="F1975" i="3"/>
  <c r="A1976" i="3"/>
  <c r="B1976" i="3"/>
  <c r="D1976" i="3"/>
  <c r="F1976" i="3"/>
  <c r="A1977" i="3"/>
  <c r="B1977" i="3"/>
  <c r="D1977" i="3"/>
  <c r="F1977" i="3"/>
  <c r="A1978" i="3"/>
  <c r="B1978" i="3"/>
  <c r="D1978" i="3"/>
  <c r="F1978" i="3"/>
  <c r="A1979" i="3"/>
  <c r="B1979" i="3"/>
  <c r="D1979" i="3"/>
  <c r="F1979" i="3"/>
  <c r="A1980" i="3"/>
  <c r="B1980" i="3"/>
  <c r="D1980" i="3"/>
  <c r="F1980" i="3"/>
  <c r="A1981" i="3"/>
  <c r="B1981" i="3"/>
  <c r="D1981" i="3"/>
  <c r="F1981" i="3"/>
  <c r="A1982" i="3"/>
  <c r="B1982" i="3"/>
  <c r="D1982" i="3"/>
  <c r="F1982" i="3"/>
  <c r="A1983" i="3"/>
  <c r="B1983" i="3"/>
  <c r="D1983" i="3"/>
  <c r="F1983" i="3"/>
  <c r="A1984" i="3"/>
  <c r="B1984" i="3"/>
  <c r="D1984" i="3"/>
  <c r="F1984" i="3"/>
  <c r="A1985" i="3"/>
  <c r="B1985" i="3"/>
  <c r="D1985" i="3"/>
  <c r="F1985" i="3"/>
  <c r="A1986" i="3"/>
  <c r="B1986" i="3"/>
  <c r="D1986" i="3"/>
  <c r="F1986" i="3"/>
  <c r="A1987" i="3"/>
  <c r="B1987" i="3"/>
  <c r="D1987" i="3"/>
  <c r="F1987" i="3"/>
  <c r="A1988" i="3"/>
  <c r="B1988" i="3"/>
  <c r="D1988" i="3"/>
  <c r="F1988" i="3"/>
  <c r="A1989" i="3"/>
  <c r="B1989" i="3"/>
  <c r="D1989" i="3"/>
  <c r="F1989" i="3"/>
  <c r="A1990" i="3"/>
  <c r="B1990" i="3"/>
  <c r="D1990" i="3"/>
  <c r="F1990" i="3"/>
  <c r="A1991" i="3"/>
  <c r="B1991" i="3"/>
  <c r="D1991" i="3"/>
  <c r="F1991" i="3"/>
  <c r="A1992" i="3"/>
  <c r="B1992" i="3"/>
  <c r="D1992" i="3"/>
  <c r="F1992" i="3"/>
  <c r="A1993" i="3"/>
  <c r="B1993" i="3"/>
  <c r="D1993" i="3"/>
  <c r="F1993" i="3"/>
  <c r="A1994" i="3"/>
  <c r="B1994" i="3"/>
  <c r="D1994" i="3"/>
  <c r="F1994" i="3"/>
  <c r="A1995" i="3"/>
  <c r="B1995" i="3"/>
  <c r="D1995" i="3"/>
  <c r="F1995" i="3"/>
  <c r="A1996" i="3"/>
  <c r="B1996" i="3"/>
  <c r="D1996" i="3"/>
  <c r="F1996" i="3"/>
  <c r="A1997" i="3"/>
  <c r="B1997" i="3"/>
  <c r="D1997" i="3"/>
  <c r="F1997" i="3"/>
  <c r="A1998" i="3"/>
  <c r="B1998" i="3"/>
  <c r="D1998" i="3"/>
  <c r="F1998" i="3"/>
  <c r="A1999" i="3"/>
  <c r="B1999" i="3"/>
  <c r="D1999" i="3"/>
  <c r="F1999" i="3"/>
  <c r="A2000" i="3"/>
  <c r="B2000" i="3"/>
  <c r="D2000" i="3"/>
  <c r="F2000" i="3"/>
  <c r="A2001" i="3"/>
  <c r="B2001" i="3"/>
  <c r="D2001" i="3"/>
  <c r="F2001" i="3"/>
  <c r="A2002" i="3"/>
  <c r="B2002" i="3"/>
  <c r="D2002" i="3"/>
  <c r="F2002" i="3"/>
  <c r="A2003" i="3"/>
  <c r="B2003" i="3"/>
  <c r="D2003" i="3"/>
  <c r="F2003" i="3"/>
  <c r="A2004" i="3"/>
  <c r="B2004" i="3"/>
  <c r="D2004" i="3"/>
  <c r="F2004" i="3"/>
  <c r="A2005" i="3"/>
  <c r="B2005" i="3"/>
  <c r="D2005" i="3"/>
  <c r="F2005" i="3"/>
  <c r="A2006" i="3"/>
  <c r="B2006" i="3"/>
  <c r="D2006" i="3"/>
  <c r="F2006" i="3"/>
  <c r="A2007" i="3"/>
  <c r="B2007" i="3"/>
  <c r="D2007" i="3"/>
  <c r="F2007" i="3"/>
  <c r="A2008" i="3"/>
  <c r="B2008" i="3"/>
  <c r="D2008" i="3"/>
  <c r="F2008" i="3"/>
  <c r="A2009" i="3"/>
  <c r="B2009" i="3"/>
  <c r="D2009" i="3"/>
  <c r="F2009" i="3"/>
  <c r="A2010" i="3"/>
  <c r="B2010" i="3"/>
  <c r="D2010" i="3"/>
  <c r="F2010" i="3"/>
  <c r="A2011" i="3"/>
  <c r="B2011" i="3"/>
  <c r="D2011" i="3"/>
  <c r="F2011" i="3"/>
  <c r="A2012" i="3"/>
  <c r="B2012" i="3"/>
  <c r="D2012" i="3"/>
  <c r="F2012" i="3"/>
  <c r="A2013" i="3"/>
  <c r="B2013" i="3"/>
  <c r="D2013" i="3"/>
  <c r="F2013" i="3"/>
  <c r="A2014" i="3"/>
  <c r="B2014" i="3"/>
  <c r="D2014" i="3"/>
  <c r="F2014" i="3"/>
  <c r="A2015" i="3"/>
  <c r="B2015" i="3"/>
  <c r="D2015" i="3"/>
  <c r="F2015" i="3"/>
  <c r="A2016" i="3"/>
  <c r="B2016" i="3"/>
  <c r="D2016" i="3"/>
  <c r="F2016" i="3"/>
  <c r="A2017" i="3"/>
  <c r="B2017" i="3"/>
  <c r="D2017" i="3"/>
  <c r="F2017" i="3"/>
  <c r="A2018" i="3"/>
  <c r="B2018" i="3"/>
  <c r="D2018" i="3"/>
  <c r="F2018" i="3"/>
  <c r="A2019" i="3"/>
  <c r="B2019" i="3"/>
  <c r="D2019" i="3"/>
  <c r="F2019" i="3"/>
  <c r="A2020" i="3"/>
  <c r="B2020" i="3"/>
  <c r="D2020" i="3"/>
  <c r="F2020" i="3"/>
  <c r="A2021" i="3"/>
  <c r="B2021" i="3"/>
  <c r="D2021" i="3"/>
  <c r="F2021" i="3"/>
  <c r="A2022" i="3"/>
  <c r="B2022" i="3"/>
  <c r="D2022" i="3"/>
  <c r="F2022" i="3"/>
  <c r="A2023" i="3"/>
  <c r="B2023" i="3"/>
  <c r="D2023" i="3"/>
  <c r="F2023" i="3"/>
  <c r="A2024" i="3"/>
  <c r="B2024" i="3"/>
  <c r="D2024" i="3"/>
  <c r="F2024" i="3"/>
  <c r="A2025" i="3"/>
  <c r="B2025" i="3"/>
  <c r="D2025" i="3"/>
  <c r="F2025" i="3"/>
  <c r="A2026" i="3"/>
  <c r="B2026" i="3"/>
  <c r="D2026" i="3"/>
  <c r="F2026" i="3"/>
  <c r="A2027" i="3"/>
  <c r="B2027" i="3"/>
  <c r="D2027" i="3"/>
  <c r="F2027" i="3"/>
  <c r="A2028" i="3"/>
  <c r="B2028" i="3"/>
  <c r="D2028" i="3"/>
  <c r="F2028" i="3"/>
  <c r="A2029" i="3"/>
  <c r="B2029" i="3"/>
  <c r="D2029" i="3"/>
  <c r="F2029" i="3"/>
  <c r="A2030" i="3"/>
  <c r="B2030" i="3"/>
  <c r="D2030" i="3"/>
  <c r="F2030" i="3"/>
  <c r="A2031" i="3"/>
  <c r="B2031" i="3"/>
  <c r="D2031" i="3"/>
  <c r="F2031" i="3"/>
  <c r="A2032" i="3"/>
  <c r="B2032" i="3"/>
  <c r="D2032" i="3"/>
  <c r="F2032" i="3"/>
  <c r="A2033" i="3"/>
  <c r="B2033" i="3"/>
  <c r="D2033" i="3"/>
  <c r="F2033" i="3"/>
  <c r="A2034" i="3"/>
  <c r="B2034" i="3"/>
  <c r="D2034" i="3"/>
  <c r="F2034" i="3"/>
  <c r="A2035" i="3"/>
  <c r="B2035" i="3"/>
  <c r="D2035" i="3"/>
  <c r="F2035" i="3"/>
  <c r="A2036" i="3"/>
  <c r="B2036" i="3"/>
  <c r="D2036" i="3"/>
  <c r="F2036" i="3"/>
  <c r="A2037" i="3"/>
  <c r="B2037" i="3"/>
  <c r="D2037" i="3"/>
  <c r="F2037" i="3"/>
  <c r="A2038" i="3"/>
  <c r="B2038" i="3"/>
  <c r="D2038" i="3"/>
  <c r="F2038" i="3"/>
  <c r="A2039" i="3"/>
  <c r="B2039" i="3"/>
  <c r="D2039" i="3"/>
  <c r="F2039" i="3"/>
  <c r="A2040" i="3"/>
  <c r="B2040" i="3"/>
  <c r="D2040" i="3"/>
  <c r="F2040" i="3"/>
  <c r="A2041" i="3"/>
  <c r="B2041" i="3"/>
  <c r="D2041" i="3"/>
  <c r="F2041" i="3"/>
  <c r="A2042" i="3"/>
  <c r="B2042" i="3"/>
  <c r="D2042" i="3"/>
  <c r="F2042" i="3"/>
  <c r="A2043" i="3"/>
  <c r="B2043" i="3"/>
  <c r="D2043" i="3"/>
  <c r="F2043" i="3"/>
  <c r="A2044" i="3"/>
  <c r="B2044" i="3"/>
  <c r="D2044" i="3"/>
  <c r="F2044" i="3"/>
  <c r="A2045" i="3"/>
  <c r="B2045" i="3"/>
  <c r="D2045" i="3"/>
  <c r="F2045" i="3"/>
  <c r="A2046" i="3"/>
  <c r="B2046" i="3"/>
  <c r="D2046" i="3"/>
  <c r="F2046" i="3"/>
  <c r="A2047" i="3"/>
  <c r="B2047" i="3"/>
  <c r="D2047" i="3"/>
  <c r="F2047" i="3"/>
  <c r="A2048" i="3"/>
  <c r="B2048" i="3"/>
  <c r="D2048" i="3"/>
  <c r="F2048" i="3"/>
  <c r="A2049" i="3"/>
  <c r="B2049" i="3"/>
  <c r="D2049" i="3"/>
  <c r="F2049" i="3"/>
  <c r="A2050" i="3"/>
  <c r="B2050" i="3"/>
  <c r="D2050" i="3"/>
  <c r="F2050" i="3"/>
  <c r="A2051" i="3"/>
  <c r="B2051" i="3"/>
  <c r="D2051" i="3"/>
  <c r="F2051" i="3"/>
  <c r="A2052" i="3"/>
  <c r="B2052" i="3"/>
  <c r="D2052" i="3"/>
  <c r="F2052" i="3"/>
  <c r="A2053" i="3"/>
  <c r="B2053" i="3"/>
  <c r="D2053" i="3"/>
  <c r="F2053" i="3"/>
  <c r="A2054" i="3"/>
  <c r="B2054" i="3"/>
  <c r="D2054" i="3"/>
  <c r="F2054" i="3"/>
  <c r="A2055" i="3"/>
  <c r="B2055" i="3"/>
  <c r="D2055" i="3"/>
  <c r="F2055" i="3"/>
  <c r="A2056" i="3"/>
  <c r="B2056" i="3"/>
  <c r="D2056" i="3"/>
  <c r="F2056" i="3"/>
  <c r="A2057" i="3"/>
  <c r="B2057" i="3"/>
  <c r="D2057" i="3"/>
  <c r="F2057" i="3"/>
  <c r="A2058" i="3"/>
  <c r="B2058" i="3"/>
  <c r="D2058" i="3"/>
  <c r="F2058" i="3"/>
  <c r="A2059" i="3"/>
  <c r="B2059" i="3"/>
  <c r="D2059" i="3"/>
  <c r="F2059" i="3"/>
  <c r="A2060" i="3"/>
  <c r="B2060" i="3"/>
  <c r="D2060" i="3"/>
  <c r="F2060" i="3"/>
  <c r="A2061" i="3"/>
  <c r="B2061" i="3"/>
  <c r="D2061" i="3"/>
  <c r="F2061" i="3"/>
  <c r="A2062" i="3"/>
  <c r="B2062" i="3"/>
  <c r="D2062" i="3"/>
  <c r="F2062" i="3"/>
  <c r="A2063" i="3"/>
  <c r="B2063" i="3"/>
  <c r="D2063" i="3"/>
  <c r="F2063" i="3"/>
  <c r="A2064" i="3"/>
  <c r="B2064" i="3"/>
  <c r="D2064" i="3"/>
  <c r="F2064" i="3"/>
  <c r="A2065" i="3"/>
  <c r="B2065" i="3"/>
  <c r="D2065" i="3"/>
  <c r="F2065" i="3"/>
  <c r="A2066" i="3"/>
  <c r="B2066" i="3"/>
  <c r="D2066" i="3"/>
  <c r="F2066" i="3"/>
  <c r="A2067" i="3"/>
  <c r="B2067" i="3"/>
  <c r="D2067" i="3"/>
  <c r="F2067" i="3"/>
  <c r="A2068" i="3"/>
  <c r="B2068" i="3"/>
  <c r="D2068" i="3"/>
  <c r="F2068" i="3"/>
  <c r="A2069" i="3"/>
  <c r="B2069" i="3"/>
  <c r="D2069" i="3"/>
  <c r="F2069" i="3"/>
  <c r="A2070" i="3"/>
  <c r="B2070" i="3"/>
  <c r="D2070" i="3"/>
  <c r="F2070" i="3"/>
  <c r="A2071" i="3"/>
  <c r="B2071" i="3"/>
  <c r="D2071" i="3"/>
  <c r="F2071" i="3"/>
  <c r="A2072" i="3"/>
  <c r="B2072" i="3"/>
  <c r="D2072" i="3"/>
  <c r="F2072" i="3"/>
  <c r="A2073" i="3"/>
  <c r="B2073" i="3"/>
  <c r="D2073" i="3"/>
  <c r="F2073" i="3"/>
  <c r="A2074" i="3"/>
  <c r="B2074" i="3"/>
  <c r="D2074" i="3"/>
  <c r="F2074" i="3"/>
  <c r="A2075" i="3"/>
  <c r="B2075" i="3"/>
  <c r="D2075" i="3"/>
  <c r="F2075" i="3"/>
  <c r="A2076" i="3"/>
  <c r="B2076" i="3"/>
  <c r="D2076" i="3"/>
  <c r="F2076" i="3"/>
  <c r="A2077" i="3"/>
  <c r="B2077" i="3"/>
  <c r="D2077" i="3"/>
  <c r="F2077" i="3"/>
  <c r="A2078" i="3"/>
  <c r="B2078" i="3"/>
  <c r="D2078" i="3"/>
  <c r="F2078" i="3"/>
  <c r="A2079" i="3"/>
  <c r="B2079" i="3"/>
  <c r="D2079" i="3"/>
  <c r="F2079" i="3"/>
  <c r="A2080" i="3"/>
  <c r="B2080" i="3"/>
  <c r="D2080" i="3"/>
  <c r="F2080" i="3"/>
  <c r="A2081" i="3"/>
  <c r="B2081" i="3"/>
  <c r="D2081" i="3"/>
  <c r="F2081" i="3"/>
  <c r="A2082" i="3"/>
  <c r="B2082" i="3"/>
  <c r="D2082" i="3"/>
  <c r="F2082" i="3"/>
  <c r="A2083" i="3"/>
  <c r="B2083" i="3"/>
  <c r="D2083" i="3"/>
  <c r="F2083" i="3"/>
  <c r="A2084" i="3"/>
  <c r="B2084" i="3"/>
  <c r="D2084" i="3"/>
  <c r="F2084" i="3"/>
  <c r="A2085" i="3"/>
  <c r="B2085" i="3"/>
  <c r="D2085" i="3"/>
  <c r="F2085" i="3"/>
  <c r="A2086" i="3"/>
  <c r="B2086" i="3"/>
  <c r="D2086" i="3"/>
  <c r="F2086" i="3"/>
  <c r="A2087" i="3"/>
  <c r="B2087" i="3"/>
  <c r="D2087" i="3"/>
  <c r="F2087" i="3"/>
  <c r="A2088" i="3"/>
  <c r="B2088" i="3"/>
  <c r="D2088" i="3"/>
  <c r="F2088" i="3"/>
  <c r="A2089" i="3"/>
  <c r="B2089" i="3"/>
  <c r="D2089" i="3"/>
  <c r="F2089" i="3"/>
  <c r="A2090" i="3"/>
  <c r="B2090" i="3"/>
  <c r="D2090" i="3"/>
  <c r="F2090" i="3"/>
  <c r="A2091" i="3"/>
  <c r="B2091" i="3"/>
  <c r="D2091" i="3"/>
  <c r="F2091" i="3"/>
  <c r="A2092" i="3"/>
  <c r="B2092" i="3"/>
  <c r="D2092" i="3"/>
  <c r="F2092" i="3"/>
  <c r="A2093" i="3"/>
  <c r="B2093" i="3"/>
  <c r="D2093" i="3"/>
  <c r="F2093" i="3"/>
  <c r="A2094" i="3"/>
  <c r="B2094" i="3"/>
  <c r="D2094" i="3"/>
  <c r="F2094" i="3"/>
  <c r="A2095" i="3"/>
  <c r="B2095" i="3"/>
  <c r="D2095" i="3"/>
  <c r="F2095" i="3"/>
  <c r="A2096" i="3"/>
  <c r="B2096" i="3"/>
  <c r="D2096" i="3"/>
  <c r="F2096" i="3"/>
  <c r="A2097" i="3"/>
  <c r="B2097" i="3"/>
  <c r="D2097" i="3"/>
  <c r="F2097" i="3"/>
  <c r="A2098" i="3"/>
  <c r="B2098" i="3"/>
  <c r="D2098" i="3"/>
  <c r="F2098" i="3"/>
  <c r="A2099" i="3"/>
  <c r="B2099" i="3"/>
  <c r="D2099" i="3"/>
  <c r="F2099" i="3"/>
  <c r="A2100" i="3"/>
  <c r="B2100" i="3"/>
  <c r="D2100" i="3"/>
  <c r="F2100" i="3"/>
  <c r="A2101" i="3"/>
  <c r="B2101" i="3"/>
  <c r="D2101" i="3"/>
  <c r="F2101" i="3"/>
  <c r="A2102" i="3"/>
  <c r="B2102" i="3"/>
  <c r="D2102" i="3"/>
  <c r="F2102" i="3"/>
  <c r="A2103" i="3"/>
  <c r="B2103" i="3"/>
  <c r="D2103" i="3"/>
  <c r="F2103" i="3"/>
  <c r="A2104" i="3"/>
  <c r="B2104" i="3"/>
  <c r="D2104" i="3"/>
  <c r="F2104" i="3"/>
  <c r="A2105" i="3"/>
  <c r="B2105" i="3"/>
  <c r="D2105" i="3"/>
  <c r="F2105" i="3"/>
  <c r="A2106" i="3"/>
  <c r="B2106" i="3"/>
  <c r="D2106" i="3"/>
  <c r="F2106" i="3"/>
  <c r="A2107" i="3"/>
  <c r="B2107" i="3"/>
  <c r="D2107" i="3"/>
  <c r="F2107" i="3"/>
  <c r="A2108" i="3"/>
  <c r="B2108" i="3"/>
  <c r="D2108" i="3"/>
  <c r="F2108" i="3"/>
  <c r="A2109" i="3"/>
  <c r="B2109" i="3"/>
  <c r="D2109" i="3"/>
  <c r="F2109" i="3"/>
  <c r="A2110" i="3"/>
  <c r="B2110" i="3"/>
  <c r="D2110" i="3"/>
  <c r="F2110" i="3"/>
  <c r="A2111" i="3"/>
  <c r="B2111" i="3"/>
  <c r="D2111" i="3"/>
  <c r="F2111" i="3"/>
  <c r="A2112" i="3"/>
  <c r="B2112" i="3"/>
  <c r="D2112" i="3"/>
  <c r="F2112" i="3"/>
  <c r="A2113" i="3"/>
  <c r="B2113" i="3"/>
  <c r="D2113" i="3"/>
  <c r="F2113" i="3"/>
  <c r="A2114" i="3"/>
  <c r="B2114" i="3"/>
  <c r="D2114" i="3"/>
  <c r="F2114" i="3"/>
  <c r="A2115" i="3"/>
  <c r="B2115" i="3"/>
  <c r="D2115" i="3"/>
  <c r="F2115" i="3"/>
  <c r="A2116" i="3"/>
  <c r="B2116" i="3"/>
  <c r="D2116" i="3"/>
  <c r="F2116" i="3"/>
  <c r="A2117" i="3"/>
  <c r="B2117" i="3"/>
  <c r="D2117" i="3"/>
  <c r="F2117" i="3"/>
  <c r="A2118" i="3"/>
  <c r="B2118" i="3"/>
  <c r="D2118" i="3"/>
  <c r="F2118" i="3"/>
  <c r="A2119" i="3"/>
  <c r="B2119" i="3"/>
  <c r="D2119" i="3"/>
  <c r="F2119" i="3"/>
  <c r="A2120" i="3"/>
  <c r="B2120" i="3"/>
  <c r="D2120" i="3"/>
  <c r="F2120" i="3"/>
  <c r="A2121" i="3"/>
  <c r="B2121" i="3"/>
  <c r="D2121" i="3"/>
  <c r="F2121" i="3"/>
  <c r="A2122" i="3"/>
  <c r="B2122" i="3"/>
  <c r="D2122" i="3"/>
  <c r="F2122" i="3"/>
  <c r="A2123" i="3"/>
  <c r="B2123" i="3"/>
  <c r="D2123" i="3"/>
  <c r="F2123" i="3"/>
  <c r="A2124" i="3"/>
  <c r="B2124" i="3"/>
  <c r="D2124" i="3"/>
  <c r="F2124" i="3"/>
  <c r="A2125" i="3"/>
  <c r="B2125" i="3"/>
  <c r="D2125" i="3"/>
  <c r="F2125" i="3"/>
  <c r="A2126" i="3"/>
  <c r="B2126" i="3"/>
  <c r="D2126" i="3"/>
  <c r="F2126" i="3"/>
  <c r="A2127" i="3"/>
  <c r="B2127" i="3"/>
  <c r="D2127" i="3"/>
  <c r="F2127" i="3"/>
  <c r="A2128" i="3"/>
  <c r="B2128" i="3"/>
  <c r="D2128" i="3"/>
  <c r="F2128" i="3"/>
  <c r="A2129" i="3"/>
  <c r="B2129" i="3"/>
  <c r="D2129" i="3"/>
  <c r="F2129" i="3"/>
  <c r="A2130" i="3"/>
  <c r="B2130" i="3"/>
  <c r="D2130" i="3"/>
  <c r="F2130" i="3"/>
  <c r="A2131" i="3"/>
  <c r="B2131" i="3"/>
  <c r="D2131" i="3"/>
  <c r="F2131" i="3"/>
  <c r="A2132" i="3"/>
  <c r="B2132" i="3"/>
  <c r="D2132" i="3"/>
  <c r="F2132" i="3"/>
  <c r="A2133" i="3"/>
  <c r="B2133" i="3"/>
  <c r="D2133" i="3"/>
  <c r="F2133" i="3"/>
  <c r="A2134" i="3"/>
  <c r="B2134" i="3"/>
  <c r="D2134" i="3"/>
  <c r="F2134" i="3"/>
  <c r="A2135" i="3"/>
  <c r="B2135" i="3"/>
  <c r="D2135" i="3"/>
  <c r="F2135" i="3"/>
  <c r="A2136" i="3"/>
  <c r="B2136" i="3"/>
  <c r="D2136" i="3"/>
  <c r="F2136" i="3"/>
  <c r="A2137" i="3"/>
  <c r="B2137" i="3"/>
  <c r="D2137" i="3"/>
  <c r="F2137" i="3"/>
  <c r="A2138" i="3"/>
  <c r="B2138" i="3"/>
  <c r="D2138" i="3"/>
  <c r="F2138" i="3"/>
  <c r="A2139" i="3"/>
  <c r="B2139" i="3"/>
  <c r="D2139" i="3"/>
  <c r="F2139" i="3"/>
  <c r="A2140" i="3"/>
  <c r="B2140" i="3"/>
  <c r="D2140" i="3"/>
  <c r="F2140" i="3"/>
  <c r="A2141" i="3"/>
  <c r="B2141" i="3"/>
  <c r="D2141" i="3"/>
  <c r="F2141" i="3"/>
  <c r="A2142" i="3"/>
  <c r="B2142" i="3"/>
  <c r="D2142" i="3"/>
  <c r="F2142" i="3"/>
  <c r="A2143" i="3"/>
  <c r="B2143" i="3"/>
  <c r="D2143" i="3"/>
  <c r="F2143" i="3"/>
  <c r="A2144" i="3"/>
  <c r="B2144" i="3"/>
  <c r="D2144" i="3"/>
  <c r="F2144" i="3"/>
  <c r="A2145" i="3"/>
  <c r="B2145" i="3"/>
  <c r="D2145" i="3"/>
  <c r="F2145" i="3"/>
  <c r="A2146" i="3"/>
  <c r="B2146" i="3"/>
  <c r="D2146" i="3"/>
  <c r="F2146" i="3"/>
  <c r="A2147" i="3"/>
  <c r="B2147" i="3"/>
  <c r="D2147" i="3"/>
  <c r="F2147" i="3"/>
  <c r="A2148" i="3"/>
  <c r="B2148" i="3"/>
  <c r="D2148" i="3"/>
  <c r="F2148" i="3"/>
  <c r="A2149" i="3"/>
  <c r="B2149" i="3"/>
  <c r="D2149" i="3"/>
  <c r="F2149" i="3"/>
  <c r="A2150" i="3"/>
  <c r="B2150" i="3"/>
  <c r="D2150" i="3"/>
  <c r="F2150" i="3"/>
  <c r="A2151" i="3"/>
  <c r="B2151" i="3"/>
  <c r="D2151" i="3"/>
  <c r="F2151" i="3"/>
  <c r="A2152" i="3"/>
  <c r="B2152" i="3"/>
  <c r="D2152" i="3"/>
  <c r="F2152" i="3"/>
  <c r="A2153" i="3"/>
  <c r="B2153" i="3"/>
  <c r="D2153" i="3"/>
  <c r="F2153" i="3"/>
  <c r="A2154" i="3"/>
  <c r="B2154" i="3"/>
  <c r="D2154" i="3"/>
  <c r="F2154" i="3"/>
  <c r="A2155" i="3"/>
  <c r="B2155" i="3"/>
  <c r="D2155" i="3"/>
  <c r="F2155" i="3"/>
  <c r="A2156" i="3"/>
  <c r="B2156" i="3"/>
  <c r="D2156" i="3"/>
  <c r="F2156" i="3"/>
  <c r="A2157" i="3"/>
  <c r="B2157" i="3"/>
  <c r="D2157" i="3"/>
  <c r="F2157" i="3"/>
  <c r="A2158" i="3"/>
  <c r="B2158" i="3"/>
  <c r="D2158" i="3"/>
  <c r="F2158" i="3"/>
  <c r="A2159" i="3"/>
  <c r="B2159" i="3"/>
  <c r="D2159" i="3"/>
  <c r="F2159" i="3"/>
  <c r="A2160" i="3"/>
  <c r="B2160" i="3"/>
  <c r="D2160" i="3"/>
  <c r="F2160" i="3"/>
  <c r="A2161" i="3"/>
  <c r="B2161" i="3"/>
  <c r="D2161" i="3"/>
  <c r="F2161" i="3"/>
  <c r="A2162" i="3"/>
  <c r="B2162" i="3"/>
  <c r="D2162" i="3"/>
  <c r="F2162" i="3"/>
  <c r="A2163" i="3"/>
  <c r="B2163" i="3"/>
  <c r="D2163" i="3"/>
  <c r="F2163" i="3"/>
  <c r="A2164" i="3"/>
  <c r="B2164" i="3"/>
  <c r="D2164" i="3"/>
  <c r="F2164" i="3"/>
  <c r="A2165" i="3"/>
  <c r="B2165" i="3"/>
  <c r="D2165" i="3"/>
  <c r="F2165" i="3"/>
  <c r="A2166" i="3"/>
  <c r="B2166" i="3"/>
  <c r="D2166" i="3"/>
  <c r="F2166" i="3"/>
  <c r="A2167" i="3"/>
  <c r="B2167" i="3"/>
  <c r="D2167" i="3"/>
  <c r="F2167" i="3"/>
  <c r="A2168" i="3"/>
  <c r="B2168" i="3"/>
  <c r="D2168" i="3"/>
  <c r="F2168" i="3"/>
  <c r="A2169" i="3"/>
  <c r="B2169" i="3"/>
  <c r="D2169" i="3"/>
  <c r="F2169" i="3"/>
  <c r="A2170" i="3"/>
  <c r="B2170" i="3"/>
  <c r="D2170" i="3"/>
  <c r="F2170" i="3"/>
  <c r="A2171" i="3"/>
  <c r="B2171" i="3"/>
  <c r="D2171" i="3"/>
  <c r="F2171" i="3"/>
  <c r="A2172" i="3"/>
  <c r="B2172" i="3"/>
  <c r="D2172" i="3"/>
  <c r="F2172" i="3"/>
  <c r="A2173" i="3"/>
  <c r="B2173" i="3"/>
  <c r="D2173" i="3"/>
  <c r="F2173" i="3"/>
  <c r="A2174" i="3"/>
  <c r="B2174" i="3"/>
  <c r="D2174" i="3"/>
  <c r="F2174" i="3"/>
  <c r="A2175" i="3"/>
  <c r="B2175" i="3"/>
  <c r="D2175" i="3"/>
  <c r="F2175" i="3"/>
  <c r="A2176" i="3"/>
  <c r="B2176" i="3"/>
  <c r="D2176" i="3"/>
  <c r="F2176" i="3"/>
  <c r="A2177" i="3"/>
  <c r="B2177" i="3"/>
  <c r="D2177" i="3"/>
  <c r="F2177" i="3"/>
  <c r="A2178" i="3"/>
  <c r="B2178" i="3"/>
  <c r="D2178" i="3"/>
  <c r="F2178" i="3"/>
  <c r="A2179" i="3"/>
  <c r="B2179" i="3"/>
  <c r="D2179" i="3"/>
  <c r="F2179" i="3"/>
  <c r="A2180" i="3"/>
  <c r="B2180" i="3"/>
  <c r="D2180" i="3"/>
  <c r="F2180" i="3"/>
  <c r="A2181" i="3"/>
  <c r="B2181" i="3"/>
  <c r="D2181" i="3"/>
  <c r="F2181" i="3"/>
  <c r="A2182" i="3"/>
  <c r="B2182" i="3"/>
  <c r="D2182" i="3"/>
  <c r="F2182" i="3"/>
  <c r="A2183" i="3"/>
  <c r="B2183" i="3"/>
  <c r="D2183" i="3"/>
  <c r="F2183" i="3"/>
  <c r="A2184" i="3"/>
  <c r="B2184" i="3"/>
  <c r="D2184" i="3"/>
  <c r="F2184" i="3"/>
  <c r="A2185" i="3"/>
  <c r="B2185" i="3"/>
  <c r="D2185" i="3"/>
  <c r="F2185" i="3"/>
  <c r="A2186" i="3"/>
  <c r="B2186" i="3"/>
  <c r="D2186" i="3"/>
  <c r="F2186" i="3"/>
  <c r="A2187" i="3"/>
  <c r="B2187" i="3"/>
  <c r="D2187" i="3"/>
  <c r="F2187" i="3"/>
  <c r="A2188" i="3"/>
  <c r="B2188" i="3"/>
  <c r="D2188" i="3"/>
  <c r="F2188" i="3"/>
  <c r="A2189" i="3"/>
  <c r="B2189" i="3"/>
  <c r="D2189" i="3"/>
  <c r="F2189" i="3"/>
  <c r="A2190" i="3"/>
  <c r="B2190" i="3"/>
  <c r="D2190" i="3"/>
  <c r="F2190" i="3"/>
  <c r="A2191" i="3"/>
  <c r="B2191" i="3"/>
  <c r="D2191" i="3"/>
  <c r="F2191" i="3"/>
  <c r="A2192" i="3"/>
  <c r="B2192" i="3"/>
  <c r="D2192" i="3"/>
  <c r="F2192" i="3"/>
  <c r="A2193" i="3"/>
  <c r="B2193" i="3"/>
  <c r="D2193" i="3"/>
  <c r="F2193" i="3"/>
  <c r="A2194" i="3"/>
  <c r="B2194" i="3"/>
  <c r="D2194" i="3"/>
  <c r="F2194" i="3"/>
  <c r="A2195" i="3"/>
  <c r="B2195" i="3"/>
  <c r="D2195" i="3"/>
  <c r="F2195" i="3"/>
  <c r="A2196" i="3"/>
  <c r="B2196" i="3"/>
  <c r="D2196" i="3"/>
  <c r="F2196" i="3"/>
  <c r="A2197" i="3"/>
  <c r="B2197" i="3"/>
  <c r="D2197" i="3"/>
  <c r="F2197" i="3"/>
  <c r="A2198" i="3"/>
  <c r="B2198" i="3"/>
  <c r="D2198" i="3"/>
  <c r="F2198" i="3"/>
  <c r="A2199" i="3"/>
  <c r="B2199" i="3"/>
  <c r="D2199" i="3"/>
  <c r="F2199" i="3"/>
  <c r="A2200" i="3"/>
  <c r="B2200" i="3"/>
  <c r="D2200" i="3"/>
  <c r="F2200" i="3"/>
  <c r="A2201" i="3"/>
  <c r="B2201" i="3"/>
  <c r="D2201" i="3"/>
  <c r="F2201" i="3"/>
  <c r="A2202" i="3"/>
  <c r="B2202" i="3"/>
  <c r="D2202" i="3"/>
  <c r="F2202" i="3"/>
  <c r="A2203" i="3"/>
  <c r="B2203" i="3"/>
  <c r="D2203" i="3"/>
  <c r="F2203" i="3"/>
  <c r="A2204" i="3"/>
  <c r="B2204" i="3"/>
  <c r="D2204" i="3"/>
  <c r="F2204" i="3"/>
  <c r="A2205" i="3"/>
  <c r="B2205" i="3"/>
  <c r="D2205" i="3"/>
  <c r="F2205" i="3"/>
  <c r="A2206" i="3"/>
  <c r="B2206" i="3"/>
  <c r="D2206" i="3"/>
  <c r="F2206" i="3"/>
  <c r="A2207" i="3"/>
  <c r="B2207" i="3"/>
  <c r="D2207" i="3"/>
  <c r="F2207" i="3"/>
  <c r="A2208" i="3"/>
  <c r="B2208" i="3"/>
  <c r="D2208" i="3"/>
  <c r="F2208" i="3"/>
  <c r="A2209" i="3"/>
  <c r="B2209" i="3"/>
  <c r="D2209" i="3"/>
  <c r="F2209" i="3"/>
  <c r="A2210" i="3"/>
  <c r="B2210" i="3"/>
  <c r="D2210" i="3"/>
  <c r="F2210" i="3"/>
  <c r="A2211" i="3"/>
  <c r="B2211" i="3"/>
  <c r="D2211" i="3"/>
  <c r="F2211" i="3"/>
  <c r="A2212" i="3"/>
  <c r="B2212" i="3"/>
  <c r="D2212" i="3"/>
  <c r="F2212" i="3"/>
  <c r="A2213" i="3"/>
  <c r="B2213" i="3"/>
  <c r="D2213" i="3"/>
  <c r="F2213" i="3"/>
  <c r="A2214" i="3"/>
  <c r="B2214" i="3"/>
  <c r="D2214" i="3"/>
  <c r="F2214" i="3"/>
  <c r="A2215" i="3"/>
  <c r="B2215" i="3"/>
  <c r="D2215" i="3"/>
  <c r="F2215" i="3"/>
  <c r="A2216" i="3"/>
  <c r="B2216" i="3"/>
  <c r="D2216" i="3"/>
  <c r="F2216" i="3"/>
  <c r="A2217" i="3"/>
  <c r="B2217" i="3"/>
  <c r="D2217" i="3"/>
  <c r="F2217" i="3"/>
  <c r="A2218" i="3"/>
  <c r="B2218" i="3"/>
  <c r="D2218" i="3"/>
  <c r="F2218" i="3"/>
  <c r="A2219" i="3"/>
  <c r="B2219" i="3"/>
  <c r="D2219" i="3"/>
  <c r="F2219" i="3"/>
  <c r="A2220" i="3"/>
  <c r="B2220" i="3"/>
  <c r="D2220" i="3"/>
  <c r="F2220" i="3"/>
  <c r="A2221" i="3"/>
  <c r="B2221" i="3"/>
  <c r="D2221" i="3"/>
  <c r="F2221" i="3"/>
  <c r="A2222" i="3"/>
  <c r="B2222" i="3"/>
  <c r="D2222" i="3"/>
  <c r="F2222" i="3"/>
  <c r="A2223" i="3"/>
  <c r="B2223" i="3"/>
  <c r="D2223" i="3"/>
  <c r="F2223" i="3"/>
  <c r="A2224" i="3"/>
  <c r="B2224" i="3"/>
  <c r="D2224" i="3"/>
  <c r="F2224" i="3"/>
  <c r="A2225" i="3"/>
  <c r="B2225" i="3"/>
  <c r="D2225" i="3"/>
  <c r="F2225" i="3"/>
  <c r="A2226" i="3"/>
  <c r="B2226" i="3"/>
  <c r="D2226" i="3"/>
  <c r="F2226" i="3"/>
  <c r="A2227" i="3"/>
  <c r="B2227" i="3"/>
  <c r="D2227" i="3"/>
  <c r="F2227" i="3"/>
  <c r="A2228" i="3"/>
  <c r="B2228" i="3"/>
  <c r="D2228" i="3"/>
  <c r="F2228" i="3"/>
  <c r="A2229" i="3"/>
  <c r="B2229" i="3"/>
  <c r="D2229" i="3"/>
  <c r="F2229" i="3"/>
  <c r="A2230" i="3"/>
  <c r="B2230" i="3"/>
  <c r="D2230" i="3"/>
  <c r="F2230" i="3"/>
  <c r="A2231" i="3"/>
  <c r="B2231" i="3"/>
  <c r="D2231" i="3"/>
  <c r="F2231" i="3"/>
  <c r="A2232" i="3"/>
  <c r="B2232" i="3"/>
  <c r="D2232" i="3"/>
  <c r="F2232" i="3"/>
  <c r="A2233" i="3"/>
  <c r="B2233" i="3"/>
  <c r="D2233" i="3"/>
  <c r="F2233" i="3"/>
  <c r="A2234" i="3"/>
  <c r="B2234" i="3"/>
  <c r="D2234" i="3"/>
  <c r="F2234" i="3"/>
  <c r="A2235" i="3"/>
  <c r="B2235" i="3"/>
  <c r="D2235" i="3"/>
  <c r="F2235" i="3"/>
  <c r="A2236" i="3"/>
  <c r="B2236" i="3"/>
  <c r="D2236" i="3"/>
  <c r="F2236" i="3"/>
  <c r="A2237" i="3"/>
  <c r="B2237" i="3"/>
  <c r="D2237" i="3"/>
  <c r="F2237" i="3"/>
  <c r="A2238" i="3"/>
  <c r="B2238" i="3"/>
  <c r="D2238" i="3"/>
  <c r="F2238" i="3"/>
  <c r="A2239" i="3"/>
  <c r="B2239" i="3"/>
  <c r="D2239" i="3"/>
  <c r="F2239" i="3"/>
  <c r="A2240" i="3"/>
  <c r="B2240" i="3"/>
  <c r="D2240" i="3"/>
  <c r="F2240" i="3"/>
  <c r="A2241" i="3"/>
  <c r="B2241" i="3"/>
  <c r="D2241" i="3"/>
  <c r="F2241" i="3"/>
  <c r="A2242" i="3"/>
  <c r="B2242" i="3"/>
  <c r="D2242" i="3"/>
  <c r="F2242" i="3"/>
  <c r="A2243" i="3"/>
  <c r="B2243" i="3"/>
  <c r="D2243" i="3"/>
  <c r="F2243" i="3"/>
  <c r="A2244" i="3"/>
  <c r="B2244" i="3"/>
  <c r="D2244" i="3"/>
  <c r="F2244" i="3"/>
  <c r="A2245" i="3"/>
  <c r="B2245" i="3"/>
  <c r="D2245" i="3"/>
  <c r="F2245" i="3"/>
  <c r="A2246" i="3"/>
  <c r="B2246" i="3"/>
  <c r="D2246" i="3"/>
  <c r="F2246" i="3"/>
  <c r="A2247" i="3"/>
  <c r="B2247" i="3"/>
  <c r="D2247" i="3"/>
  <c r="F2247" i="3"/>
  <c r="A2248" i="3"/>
  <c r="B2248" i="3"/>
  <c r="D2248" i="3"/>
  <c r="F2248" i="3"/>
  <c r="A2249" i="3"/>
  <c r="B2249" i="3"/>
  <c r="D2249" i="3"/>
  <c r="F2249" i="3"/>
  <c r="A2250" i="3"/>
  <c r="B2250" i="3"/>
  <c r="D2250" i="3"/>
  <c r="F2250" i="3"/>
  <c r="A2251" i="3"/>
  <c r="B2251" i="3"/>
  <c r="D2251" i="3"/>
  <c r="F2251" i="3"/>
  <c r="A2252" i="3"/>
  <c r="B2252" i="3"/>
  <c r="D2252" i="3"/>
  <c r="F2252" i="3"/>
  <c r="A2253" i="3"/>
  <c r="B2253" i="3"/>
  <c r="D2253" i="3"/>
  <c r="F2253" i="3"/>
  <c r="A2254" i="3"/>
  <c r="B2254" i="3"/>
  <c r="D2254" i="3"/>
  <c r="F2254" i="3"/>
  <c r="A2255" i="3"/>
  <c r="B2255" i="3"/>
  <c r="D2255" i="3"/>
  <c r="F2255" i="3"/>
  <c r="A2256" i="3"/>
  <c r="B2256" i="3"/>
  <c r="D2256" i="3"/>
  <c r="F2256" i="3"/>
  <c r="A2257" i="3"/>
  <c r="B2257" i="3"/>
  <c r="D2257" i="3"/>
  <c r="F2257" i="3"/>
  <c r="A2258" i="3"/>
  <c r="B2258" i="3"/>
  <c r="D2258" i="3"/>
  <c r="F2258" i="3"/>
  <c r="A2259" i="3"/>
  <c r="B2259" i="3"/>
  <c r="D2259" i="3"/>
  <c r="F2259" i="3"/>
  <c r="A2260" i="3"/>
  <c r="B2260" i="3"/>
  <c r="D2260" i="3"/>
  <c r="F2260" i="3"/>
  <c r="A2261" i="3"/>
  <c r="B2261" i="3"/>
  <c r="D2261" i="3"/>
  <c r="F2261" i="3"/>
  <c r="A2262" i="3"/>
  <c r="B2262" i="3"/>
  <c r="D2262" i="3"/>
  <c r="F2262" i="3"/>
  <c r="A2263" i="3"/>
  <c r="B2263" i="3"/>
  <c r="D2263" i="3"/>
  <c r="F2263" i="3"/>
  <c r="A2264" i="3"/>
  <c r="B2264" i="3"/>
  <c r="D2264" i="3"/>
  <c r="F2264" i="3"/>
  <c r="A2265" i="3"/>
  <c r="B2265" i="3"/>
  <c r="D2265" i="3"/>
  <c r="F2265" i="3"/>
  <c r="A2266" i="3"/>
  <c r="B2266" i="3"/>
  <c r="D2266" i="3"/>
  <c r="F2266" i="3"/>
  <c r="A2267" i="3"/>
  <c r="B2267" i="3"/>
  <c r="D2267" i="3"/>
  <c r="F2267" i="3"/>
  <c r="A2268" i="3"/>
  <c r="B2268" i="3"/>
  <c r="D2268" i="3"/>
  <c r="F2268" i="3"/>
  <c r="A2269" i="3"/>
  <c r="B2269" i="3"/>
  <c r="D2269" i="3"/>
  <c r="F2269" i="3"/>
  <c r="A2270" i="3"/>
  <c r="B2270" i="3"/>
  <c r="D2270" i="3"/>
  <c r="F2270" i="3"/>
  <c r="A2271" i="3"/>
  <c r="B2271" i="3"/>
  <c r="D2271" i="3"/>
  <c r="F2271" i="3"/>
  <c r="A2272" i="3"/>
  <c r="B2272" i="3"/>
  <c r="D2272" i="3"/>
  <c r="F2272" i="3"/>
  <c r="A2273" i="3"/>
  <c r="B2273" i="3"/>
  <c r="D2273" i="3"/>
  <c r="F2273" i="3"/>
  <c r="A2274" i="3"/>
  <c r="B2274" i="3"/>
  <c r="D2274" i="3"/>
  <c r="F2274" i="3"/>
  <c r="A2275" i="3"/>
  <c r="B2275" i="3"/>
  <c r="D2275" i="3"/>
  <c r="F2275" i="3"/>
  <c r="A2276" i="3"/>
  <c r="B2276" i="3"/>
  <c r="D2276" i="3"/>
  <c r="F2276" i="3"/>
  <c r="A2277" i="3"/>
  <c r="B2277" i="3"/>
  <c r="D2277" i="3"/>
  <c r="F2277" i="3"/>
  <c r="A2278" i="3"/>
  <c r="B2278" i="3"/>
  <c r="D2278" i="3"/>
  <c r="F2278" i="3"/>
  <c r="A2279" i="3"/>
  <c r="B2279" i="3"/>
  <c r="D2279" i="3"/>
  <c r="F2279" i="3"/>
  <c r="A2280" i="3"/>
  <c r="B2280" i="3"/>
  <c r="D2280" i="3"/>
  <c r="F2280" i="3"/>
  <c r="A2281" i="3"/>
  <c r="B2281" i="3"/>
  <c r="D2281" i="3"/>
  <c r="F2281" i="3"/>
  <c r="A2282" i="3"/>
  <c r="B2282" i="3"/>
  <c r="D2282" i="3"/>
  <c r="F2282" i="3"/>
  <c r="A2283" i="3"/>
  <c r="B2283" i="3"/>
  <c r="D2283" i="3"/>
  <c r="F2283" i="3"/>
  <c r="A2284" i="3"/>
  <c r="B2284" i="3"/>
  <c r="D2284" i="3"/>
  <c r="F2284" i="3"/>
  <c r="A2285" i="3"/>
  <c r="B2285" i="3"/>
  <c r="D2285" i="3"/>
  <c r="F2285" i="3"/>
  <c r="A2286" i="3"/>
  <c r="B2286" i="3"/>
  <c r="D2286" i="3"/>
  <c r="F2286" i="3"/>
  <c r="A2287" i="3"/>
  <c r="B2287" i="3"/>
  <c r="D2287" i="3"/>
  <c r="F2287" i="3"/>
  <c r="A2288" i="3"/>
  <c r="B2288" i="3"/>
  <c r="D2288" i="3"/>
  <c r="F2288" i="3"/>
  <c r="A2289" i="3"/>
  <c r="B2289" i="3"/>
  <c r="D2289" i="3"/>
  <c r="F2289" i="3"/>
  <c r="A2290" i="3"/>
  <c r="B2290" i="3"/>
  <c r="D2290" i="3"/>
  <c r="F2290" i="3"/>
  <c r="A2291" i="3"/>
  <c r="B2291" i="3"/>
  <c r="D2291" i="3"/>
  <c r="F2291" i="3"/>
  <c r="A2292" i="3"/>
  <c r="B2292" i="3"/>
  <c r="D2292" i="3"/>
  <c r="F2292" i="3"/>
  <c r="A2293" i="3"/>
  <c r="B2293" i="3"/>
  <c r="D2293" i="3"/>
  <c r="F2293" i="3"/>
  <c r="A2294" i="3"/>
  <c r="B2294" i="3"/>
  <c r="D2294" i="3"/>
  <c r="F2294" i="3"/>
  <c r="A2295" i="3"/>
  <c r="B2295" i="3"/>
  <c r="D2295" i="3"/>
  <c r="F2295" i="3"/>
  <c r="A2296" i="3"/>
  <c r="B2296" i="3"/>
  <c r="D2296" i="3"/>
  <c r="F2296" i="3"/>
  <c r="A2297" i="3"/>
  <c r="B2297" i="3"/>
  <c r="D2297" i="3"/>
  <c r="F2297" i="3"/>
  <c r="A2298" i="3"/>
  <c r="B2298" i="3"/>
  <c r="D2298" i="3"/>
  <c r="F2298" i="3"/>
  <c r="A2299" i="3"/>
  <c r="B2299" i="3"/>
  <c r="D2299" i="3"/>
  <c r="F2299" i="3"/>
  <c r="A2300" i="3"/>
  <c r="B2300" i="3"/>
  <c r="D2300" i="3"/>
  <c r="F2300" i="3"/>
  <c r="A2301" i="3"/>
  <c r="B2301" i="3"/>
  <c r="D2301" i="3"/>
  <c r="F2301" i="3"/>
  <c r="A2302" i="3"/>
  <c r="B2302" i="3"/>
  <c r="D2302" i="3"/>
  <c r="F2302" i="3"/>
  <c r="A2303" i="3"/>
  <c r="B2303" i="3"/>
  <c r="D2303" i="3"/>
  <c r="F2303" i="3"/>
  <c r="A2304" i="3"/>
  <c r="B2304" i="3"/>
  <c r="D2304" i="3"/>
  <c r="F2304" i="3"/>
  <c r="A2305" i="3"/>
  <c r="B2305" i="3"/>
  <c r="D2305" i="3"/>
  <c r="F2305" i="3"/>
  <c r="A2306" i="3"/>
  <c r="B2306" i="3"/>
  <c r="D2306" i="3"/>
  <c r="F2306" i="3"/>
  <c r="A2307" i="3"/>
  <c r="B2307" i="3"/>
  <c r="D2307" i="3"/>
  <c r="F2307" i="3"/>
  <c r="A2308" i="3"/>
  <c r="B2308" i="3"/>
  <c r="D2308" i="3"/>
  <c r="F2308" i="3"/>
  <c r="A2309" i="3"/>
  <c r="B2309" i="3"/>
  <c r="D2309" i="3"/>
  <c r="F2309" i="3"/>
  <c r="A2310" i="3"/>
  <c r="B2310" i="3"/>
  <c r="D2310" i="3"/>
  <c r="F2310" i="3"/>
  <c r="A2311" i="3"/>
  <c r="B2311" i="3"/>
  <c r="D2311" i="3"/>
  <c r="F2311" i="3"/>
  <c r="A2312" i="3"/>
  <c r="B2312" i="3"/>
  <c r="D2312" i="3"/>
  <c r="F2312" i="3"/>
  <c r="A2313" i="3"/>
  <c r="B2313" i="3"/>
  <c r="D2313" i="3"/>
  <c r="F2313" i="3"/>
  <c r="A2314" i="3"/>
  <c r="B2314" i="3"/>
  <c r="D2314" i="3"/>
  <c r="F2314" i="3"/>
  <c r="A2315" i="3"/>
  <c r="B2315" i="3"/>
  <c r="D2315" i="3"/>
  <c r="F2315" i="3"/>
  <c r="A2316" i="3"/>
  <c r="B2316" i="3"/>
  <c r="D2316" i="3"/>
  <c r="F2316" i="3"/>
  <c r="A2317" i="3"/>
  <c r="B2317" i="3"/>
  <c r="D2317" i="3"/>
  <c r="F2317" i="3"/>
  <c r="A2318" i="3"/>
  <c r="B2318" i="3"/>
  <c r="D2318" i="3"/>
  <c r="F2318" i="3"/>
  <c r="A2319" i="3"/>
  <c r="B2319" i="3"/>
  <c r="D2319" i="3"/>
  <c r="F2319" i="3"/>
  <c r="A2320" i="3"/>
  <c r="B2320" i="3"/>
  <c r="D2320" i="3"/>
  <c r="F2320" i="3"/>
  <c r="A2321" i="3"/>
  <c r="B2321" i="3"/>
  <c r="D2321" i="3"/>
  <c r="F2321" i="3"/>
  <c r="A2322" i="3"/>
  <c r="B2322" i="3"/>
  <c r="D2322" i="3"/>
  <c r="F2322" i="3"/>
  <c r="A2323" i="3"/>
  <c r="B2323" i="3"/>
  <c r="D2323" i="3"/>
  <c r="F2323" i="3"/>
  <c r="A2324" i="3"/>
  <c r="B2324" i="3"/>
  <c r="D2324" i="3"/>
  <c r="F2324" i="3"/>
  <c r="A2325" i="3"/>
  <c r="B2325" i="3"/>
  <c r="D2325" i="3"/>
  <c r="F2325" i="3"/>
  <c r="A2326" i="3"/>
  <c r="B2326" i="3"/>
  <c r="D2326" i="3"/>
  <c r="F2326" i="3"/>
  <c r="A2327" i="3"/>
  <c r="B2327" i="3"/>
  <c r="D2327" i="3"/>
  <c r="F2327" i="3"/>
  <c r="A2328" i="3"/>
  <c r="B2328" i="3"/>
  <c r="D2328" i="3"/>
  <c r="F2328" i="3"/>
  <c r="A2329" i="3"/>
  <c r="B2329" i="3"/>
  <c r="D2329" i="3"/>
  <c r="F2329" i="3"/>
  <c r="A2330" i="3"/>
  <c r="B2330" i="3"/>
  <c r="D2330" i="3"/>
  <c r="F2330" i="3"/>
  <c r="A2331" i="3"/>
  <c r="B2331" i="3"/>
  <c r="D2331" i="3"/>
  <c r="F2331" i="3"/>
  <c r="A2332" i="3"/>
  <c r="B2332" i="3"/>
  <c r="D2332" i="3"/>
  <c r="F2332" i="3"/>
  <c r="A2333" i="3"/>
  <c r="B2333" i="3"/>
  <c r="D2333" i="3"/>
  <c r="F2333" i="3"/>
  <c r="A2334" i="3"/>
  <c r="B2334" i="3"/>
  <c r="D2334" i="3"/>
  <c r="F2334" i="3"/>
  <c r="A2335" i="3"/>
  <c r="B2335" i="3"/>
  <c r="D2335" i="3"/>
  <c r="F2335" i="3"/>
  <c r="A2336" i="3"/>
  <c r="B2336" i="3"/>
  <c r="D2336" i="3"/>
  <c r="F2336" i="3"/>
  <c r="A2337" i="3"/>
  <c r="B2337" i="3"/>
  <c r="D2337" i="3"/>
  <c r="F2337" i="3"/>
  <c r="A2338" i="3"/>
  <c r="B2338" i="3"/>
  <c r="D2338" i="3"/>
  <c r="F2338" i="3"/>
  <c r="A2339" i="3"/>
  <c r="B2339" i="3"/>
  <c r="D2339" i="3"/>
  <c r="F2339" i="3"/>
  <c r="A2340" i="3"/>
  <c r="B2340" i="3"/>
  <c r="D2340" i="3"/>
  <c r="F2340" i="3"/>
  <c r="A2341" i="3"/>
  <c r="B2341" i="3"/>
  <c r="D2341" i="3"/>
  <c r="F2341" i="3"/>
  <c r="A2342" i="3"/>
  <c r="B2342" i="3"/>
  <c r="D2342" i="3"/>
  <c r="F2342" i="3"/>
  <c r="A2343" i="3"/>
  <c r="B2343" i="3"/>
  <c r="D2343" i="3"/>
  <c r="F2343" i="3"/>
  <c r="A2344" i="3"/>
  <c r="B2344" i="3"/>
  <c r="D2344" i="3"/>
  <c r="F2344" i="3"/>
  <c r="A2345" i="3"/>
  <c r="B2345" i="3"/>
  <c r="D2345" i="3"/>
  <c r="F2345" i="3"/>
  <c r="A2346" i="3"/>
  <c r="B2346" i="3"/>
  <c r="D2346" i="3"/>
  <c r="F2346" i="3"/>
  <c r="A2347" i="3"/>
  <c r="B2347" i="3"/>
  <c r="D2347" i="3"/>
  <c r="F2347" i="3"/>
  <c r="A2348" i="3"/>
  <c r="B2348" i="3"/>
  <c r="D2348" i="3"/>
  <c r="F2348" i="3"/>
  <c r="A2349" i="3"/>
  <c r="B2349" i="3"/>
  <c r="D2349" i="3"/>
  <c r="F2349" i="3"/>
  <c r="A2350" i="3"/>
  <c r="B2350" i="3"/>
  <c r="D2350" i="3"/>
  <c r="F2350" i="3"/>
  <c r="A2351" i="3"/>
  <c r="B2351" i="3"/>
  <c r="D2351" i="3"/>
  <c r="F2351" i="3"/>
  <c r="A2352" i="3"/>
  <c r="B2352" i="3"/>
  <c r="D2352" i="3"/>
  <c r="F2352" i="3"/>
  <c r="A2353" i="3"/>
  <c r="B2353" i="3"/>
  <c r="D2353" i="3"/>
  <c r="F2353" i="3"/>
  <c r="A2354" i="3"/>
  <c r="B2354" i="3"/>
  <c r="D2354" i="3"/>
  <c r="F2354" i="3"/>
  <c r="A2355" i="3"/>
  <c r="B2355" i="3"/>
  <c r="D2355" i="3"/>
  <c r="F2355" i="3"/>
  <c r="A2356" i="3"/>
  <c r="B2356" i="3"/>
  <c r="D2356" i="3"/>
  <c r="F2356" i="3"/>
  <c r="A2357" i="3"/>
  <c r="B2357" i="3"/>
  <c r="D2357" i="3"/>
  <c r="F2357" i="3"/>
  <c r="A2358" i="3"/>
  <c r="B2358" i="3"/>
  <c r="D2358" i="3"/>
  <c r="F2358" i="3"/>
  <c r="A2359" i="3"/>
  <c r="B2359" i="3"/>
  <c r="D2359" i="3"/>
  <c r="F2359" i="3"/>
  <c r="A2360" i="3"/>
  <c r="B2360" i="3"/>
  <c r="D2360" i="3"/>
  <c r="F2360" i="3"/>
  <c r="A2361" i="3"/>
  <c r="B2361" i="3"/>
  <c r="D2361" i="3"/>
  <c r="F2361" i="3"/>
  <c r="A2362" i="3"/>
  <c r="B2362" i="3"/>
  <c r="D2362" i="3"/>
  <c r="F2362" i="3"/>
  <c r="A2363" i="3"/>
  <c r="B2363" i="3"/>
  <c r="D2363" i="3"/>
  <c r="F2363" i="3"/>
  <c r="A2364" i="3"/>
  <c r="B2364" i="3"/>
  <c r="D2364" i="3"/>
  <c r="F2364" i="3"/>
  <c r="A2365" i="3"/>
  <c r="B2365" i="3"/>
  <c r="D2365" i="3"/>
  <c r="F2365" i="3"/>
  <c r="A2366" i="3"/>
  <c r="B2366" i="3"/>
  <c r="D2366" i="3"/>
  <c r="F2366" i="3"/>
  <c r="A2367" i="3"/>
  <c r="B2367" i="3"/>
  <c r="D2367" i="3"/>
  <c r="F2367" i="3"/>
  <c r="A2368" i="3"/>
  <c r="B2368" i="3"/>
  <c r="D2368" i="3"/>
  <c r="F2368" i="3"/>
  <c r="A2369" i="3"/>
  <c r="B2369" i="3"/>
  <c r="D2369" i="3"/>
  <c r="F2369" i="3"/>
  <c r="A2370" i="3"/>
  <c r="B2370" i="3"/>
  <c r="D2370" i="3"/>
  <c r="F2370" i="3"/>
  <c r="A2371" i="3"/>
  <c r="B2371" i="3"/>
  <c r="D2371" i="3"/>
  <c r="F2371" i="3"/>
  <c r="A2372" i="3"/>
  <c r="B2372" i="3"/>
  <c r="D2372" i="3"/>
  <c r="F2372" i="3"/>
  <c r="A2373" i="3"/>
  <c r="B2373" i="3"/>
  <c r="D2373" i="3"/>
  <c r="F2373" i="3"/>
  <c r="A2374" i="3"/>
  <c r="B2374" i="3"/>
  <c r="D2374" i="3"/>
  <c r="F2374" i="3"/>
  <c r="A2375" i="3"/>
  <c r="B2375" i="3"/>
  <c r="D2375" i="3"/>
  <c r="F2375" i="3"/>
  <c r="A2376" i="3"/>
  <c r="B2376" i="3"/>
  <c r="D2376" i="3"/>
  <c r="F2376" i="3"/>
  <c r="A2377" i="3"/>
  <c r="B2377" i="3"/>
  <c r="D2377" i="3"/>
  <c r="F2377" i="3"/>
  <c r="A2378" i="3"/>
  <c r="B2378" i="3"/>
  <c r="D2378" i="3"/>
  <c r="F2378" i="3"/>
  <c r="A2379" i="3"/>
  <c r="B2379" i="3"/>
  <c r="D2379" i="3"/>
  <c r="F2379" i="3"/>
  <c r="A2380" i="3"/>
  <c r="B2380" i="3"/>
  <c r="D2380" i="3"/>
  <c r="F2380" i="3"/>
  <c r="A2381" i="3"/>
  <c r="B2381" i="3"/>
  <c r="D2381" i="3"/>
  <c r="F2381" i="3"/>
  <c r="A2382" i="3"/>
  <c r="B2382" i="3"/>
  <c r="D2382" i="3"/>
  <c r="F2382" i="3"/>
  <c r="A2383" i="3"/>
  <c r="B2383" i="3"/>
  <c r="D2383" i="3"/>
  <c r="F2383" i="3"/>
  <c r="A2384" i="3"/>
  <c r="B2384" i="3"/>
  <c r="D2384" i="3"/>
  <c r="F2384" i="3"/>
  <c r="A2385" i="3"/>
  <c r="B2385" i="3"/>
  <c r="D2385" i="3"/>
  <c r="F2385" i="3"/>
  <c r="A2386" i="3"/>
  <c r="B2386" i="3"/>
  <c r="D2386" i="3"/>
  <c r="F2386" i="3"/>
  <c r="A2387" i="3"/>
  <c r="B2387" i="3"/>
  <c r="D2387" i="3"/>
  <c r="F2387" i="3"/>
  <c r="A2388" i="3"/>
  <c r="B2388" i="3"/>
  <c r="D2388" i="3"/>
  <c r="F2388" i="3"/>
  <c r="A2389" i="3"/>
  <c r="B2389" i="3"/>
  <c r="D2389" i="3"/>
  <c r="F2389" i="3"/>
  <c r="A2390" i="3"/>
  <c r="B2390" i="3"/>
  <c r="D2390" i="3"/>
  <c r="F2390" i="3"/>
  <c r="A2391" i="3"/>
  <c r="B2391" i="3"/>
  <c r="D2391" i="3"/>
  <c r="F2391" i="3"/>
  <c r="A2392" i="3"/>
  <c r="B2392" i="3"/>
  <c r="D2392" i="3"/>
  <c r="F2392" i="3"/>
  <c r="A2393" i="3"/>
  <c r="B2393" i="3"/>
  <c r="D2393" i="3"/>
  <c r="F2393" i="3"/>
  <c r="A2394" i="3"/>
  <c r="B2394" i="3"/>
  <c r="D2394" i="3"/>
  <c r="F2394" i="3"/>
  <c r="A2395" i="3"/>
  <c r="B2395" i="3"/>
  <c r="D2395" i="3"/>
  <c r="F2395" i="3"/>
  <c r="A2396" i="3"/>
  <c r="B2396" i="3"/>
  <c r="D2396" i="3"/>
  <c r="F2396" i="3"/>
  <c r="A2397" i="3"/>
  <c r="B2397" i="3"/>
  <c r="D2397" i="3"/>
  <c r="F2397" i="3"/>
  <c r="A2398" i="3"/>
  <c r="B2398" i="3"/>
  <c r="D2398" i="3"/>
  <c r="F2398" i="3"/>
  <c r="A2399" i="3"/>
  <c r="B2399" i="3"/>
  <c r="D2399" i="3"/>
  <c r="F2399" i="3"/>
  <c r="A2400" i="3"/>
  <c r="B2400" i="3"/>
  <c r="D2400" i="3"/>
  <c r="F2400" i="3"/>
  <c r="A2401" i="3"/>
  <c r="B2401" i="3"/>
  <c r="D2401" i="3"/>
  <c r="F2401" i="3"/>
  <c r="A2402" i="3"/>
  <c r="B2402" i="3"/>
  <c r="D2402" i="3"/>
  <c r="F2402" i="3"/>
  <c r="A2403" i="3"/>
  <c r="B2403" i="3"/>
  <c r="D2403" i="3"/>
  <c r="F2403" i="3"/>
  <c r="A2404" i="3"/>
  <c r="B2404" i="3"/>
  <c r="D2404" i="3"/>
  <c r="F2404" i="3"/>
  <c r="A2405" i="3"/>
  <c r="B2405" i="3"/>
  <c r="D2405" i="3"/>
  <c r="F2405" i="3"/>
  <c r="A2406" i="3"/>
  <c r="B2406" i="3"/>
  <c r="D2406" i="3"/>
  <c r="F2406" i="3"/>
  <c r="A2407" i="3"/>
  <c r="B2407" i="3"/>
  <c r="D2407" i="3"/>
  <c r="F2407" i="3"/>
  <c r="A2408" i="3"/>
  <c r="B2408" i="3"/>
  <c r="D2408" i="3"/>
  <c r="F2408" i="3"/>
  <c r="A2409" i="3"/>
  <c r="B2409" i="3"/>
  <c r="D2409" i="3"/>
  <c r="F2409" i="3"/>
  <c r="A2410" i="3"/>
  <c r="B2410" i="3"/>
  <c r="D2410" i="3"/>
  <c r="F2410" i="3"/>
  <c r="A2411" i="3"/>
  <c r="B2411" i="3"/>
  <c r="D2411" i="3"/>
  <c r="F2411" i="3"/>
  <c r="A2412" i="3"/>
  <c r="B2412" i="3"/>
  <c r="D2412" i="3"/>
  <c r="F2412" i="3"/>
  <c r="A2413" i="3"/>
  <c r="B2413" i="3"/>
  <c r="D2413" i="3"/>
  <c r="F2413" i="3"/>
  <c r="A2414" i="3"/>
  <c r="B2414" i="3"/>
  <c r="D2414" i="3"/>
  <c r="F2414" i="3"/>
  <c r="A2415" i="3"/>
  <c r="B2415" i="3"/>
  <c r="D2415" i="3"/>
  <c r="F2415" i="3"/>
  <c r="A2416" i="3"/>
  <c r="B2416" i="3"/>
  <c r="D2416" i="3"/>
  <c r="F2416" i="3"/>
  <c r="A2417" i="3"/>
  <c r="B2417" i="3"/>
  <c r="D2417" i="3"/>
  <c r="F2417" i="3"/>
  <c r="A2418" i="3"/>
  <c r="B2418" i="3"/>
  <c r="D2418" i="3"/>
  <c r="F2418" i="3"/>
  <c r="A2419" i="3"/>
  <c r="B2419" i="3"/>
  <c r="D2419" i="3"/>
  <c r="F2419" i="3"/>
  <c r="A2420" i="3"/>
  <c r="B2420" i="3"/>
  <c r="D2420" i="3"/>
  <c r="F2420" i="3"/>
  <c r="A2421" i="3"/>
  <c r="B2421" i="3"/>
  <c r="D2421" i="3"/>
  <c r="F2421" i="3"/>
  <c r="A2422" i="3"/>
  <c r="B2422" i="3"/>
  <c r="D2422" i="3"/>
  <c r="F2422" i="3"/>
  <c r="A2423" i="3"/>
  <c r="B2423" i="3"/>
  <c r="D2423" i="3"/>
  <c r="F2423" i="3"/>
  <c r="A2424" i="3"/>
  <c r="B2424" i="3"/>
  <c r="D2424" i="3"/>
  <c r="F2424" i="3"/>
  <c r="A2425" i="3"/>
  <c r="B2425" i="3"/>
  <c r="D2425" i="3"/>
  <c r="F2425" i="3"/>
  <c r="A2426" i="3"/>
  <c r="B2426" i="3"/>
  <c r="D2426" i="3"/>
  <c r="F2426" i="3"/>
  <c r="A2427" i="3"/>
  <c r="B2427" i="3"/>
  <c r="D2427" i="3"/>
  <c r="F2427" i="3"/>
  <c r="A2428" i="3"/>
  <c r="B2428" i="3"/>
  <c r="D2428" i="3"/>
  <c r="F2428" i="3"/>
  <c r="A2429" i="3"/>
  <c r="B2429" i="3"/>
  <c r="D2429" i="3"/>
  <c r="F2429" i="3"/>
  <c r="A2430" i="3"/>
  <c r="B2430" i="3"/>
  <c r="D2430" i="3"/>
  <c r="F2430" i="3"/>
  <c r="A2431" i="3"/>
  <c r="B2431" i="3"/>
  <c r="D2431" i="3"/>
  <c r="F2431" i="3"/>
  <c r="A2432" i="3"/>
  <c r="B2432" i="3"/>
  <c r="D2432" i="3"/>
  <c r="F2432" i="3"/>
  <c r="A2433" i="3"/>
  <c r="B2433" i="3"/>
  <c r="D2433" i="3"/>
  <c r="F2433" i="3"/>
  <c r="A2434" i="3"/>
  <c r="B2434" i="3"/>
  <c r="D2434" i="3"/>
  <c r="F2434" i="3"/>
  <c r="A2435" i="3"/>
  <c r="B2435" i="3"/>
  <c r="D2435" i="3"/>
  <c r="F2435" i="3"/>
  <c r="A2436" i="3"/>
  <c r="B2436" i="3"/>
  <c r="D2436" i="3"/>
  <c r="F2436" i="3"/>
  <c r="A2437" i="3"/>
  <c r="B2437" i="3"/>
  <c r="D2437" i="3"/>
  <c r="F2437" i="3"/>
  <c r="A2438" i="3"/>
  <c r="B2438" i="3"/>
  <c r="D2438" i="3"/>
  <c r="F2438" i="3"/>
  <c r="A2439" i="3"/>
  <c r="B2439" i="3"/>
  <c r="D2439" i="3"/>
  <c r="F2439" i="3"/>
  <c r="A2440" i="3"/>
  <c r="B2440" i="3"/>
  <c r="D2440" i="3"/>
  <c r="F2440" i="3"/>
  <c r="A2441" i="3"/>
  <c r="B2441" i="3"/>
  <c r="D2441" i="3"/>
  <c r="F2441" i="3"/>
  <c r="A2442" i="3"/>
  <c r="B2442" i="3"/>
  <c r="D2442" i="3"/>
  <c r="F2442" i="3"/>
  <c r="A2443" i="3"/>
  <c r="B2443" i="3"/>
  <c r="D2443" i="3"/>
  <c r="F2443" i="3"/>
  <c r="A2444" i="3"/>
  <c r="B2444" i="3"/>
  <c r="D2444" i="3"/>
  <c r="F2444" i="3"/>
  <c r="A2445" i="3"/>
  <c r="B2445" i="3"/>
  <c r="D2445" i="3"/>
  <c r="F2445" i="3"/>
  <c r="A2446" i="3"/>
  <c r="B2446" i="3"/>
  <c r="D2446" i="3"/>
  <c r="F2446" i="3"/>
  <c r="A2447" i="3"/>
  <c r="B2447" i="3"/>
  <c r="D2447" i="3"/>
  <c r="F2447" i="3"/>
  <c r="A2448" i="3"/>
  <c r="B2448" i="3"/>
  <c r="D2448" i="3"/>
  <c r="F2448" i="3"/>
  <c r="A2449" i="3"/>
  <c r="B2449" i="3"/>
  <c r="D2449" i="3"/>
  <c r="F2449" i="3"/>
  <c r="A2450" i="3"/>
  <c r="B2450" i="3"/>
  <c r="D2450" i="3"/>
  <c r="F2450" i="3"/>
  <c r="A2451" i="3"/>
  <c r="B2451" i="3"/>
  <c r="D2451" i="3"/>
  <c r="F2451" i="3"/>
  <c r="A2452" i="3"/>
  <c r="B2452" i="3"/>
  <c r="D2452" i="3"/>
  <c r="F2452" i="3"/>
  <c r="A2453" i="3"/>
  <c r="B2453" i="3"/>
  <c r="D2453" i="3"/>
  <c r="F2453" i="3"/>
  <c r="A2454" i="3"/>
  <c r="B2454" i="3"/>
  <c r="D2454" i="3"/>
  <c r="F2454" i="3"/>
  <c r="A2455" i="3"/>
  <c r="B2455" i="3"/>
  <c r="D2455" i="3"/>
  <c r="F2455" i="3"/>
  <c r="A2456" i="3"/>
  <c r="B2456" i="3"/>
  <c r="D2456" i="3"/>
  <c r="F2456" i="3"/>
  <c r="A2457" i="3"/>
  <c r="B2457" i="3"/>
  <c r="D2457" i="3"/>
  <c r="F2457" i="3"/>
  <c r="A2458" i="3"/>
  <c r="B2458" i="3"/>
  <c r="D2458" i="3"/>
  <c r="F2458" i="3"/>
  <c r="A2459" i="3"/>
  <c r="B2459" i="3"/>
  <c r="D2459" i="3"/>
  <c r="F2459" i="3"/>
  <c r="A2460" i="3"/>
  <c r="B2460" i="3"/>
  <c r="D2460" i="3"/>
  <c r="F2460" i="3"/>
  <c r="A2461" i="3"/>
  <c r="B2461" i="3"/>
  <c r="D2461" i="3"/>
  <c r="F2461" i="3"/>
  <c r="A2462" i="3"/>
  <c r="B2462" i="3"/>
  <c r="D2462" i="3"/>
  <c r="F2462" i="3"/>
  <c r="A2463" i="3"/>
  <c r="B2463" i="3"/>
  <c r="D2463" i="3"/>
  <c r="F2463" i="3"/>
  <c r="A2464" i="3"/>
  <c r="B2464" i="3"/>
  <c r="D2464" i="3"/>
  <c r="F2464" i="3"/>
  <c r="A2465" i="3"/>
  <c r="B2465" i="3"/>
  <c r="D2465" i="3"/>
  <c r="F2465" i="3"/>
  <c r="A2466" i="3"/>
  <c r="B2466" i="3"/>
  <c r="D2466" i="3"/>
  <c r="F2466" i="3"/>
  <c r="A2467" i="3"/>
  <c r="B2467" i="3"/>
  <c r="D2467" i="3"/>
  <c r="F2467" i="3"/>
  <c r="A2468" i="3"/>
  <c r="B2468" i="3"/>
  <c r="D2468" i="3"/>
  <c r="F2468" i="3"/>
  <c r="A2469" i="3"/>
  <c r="B2469" i="3"/>
  <c r="D2469" i="3"/>
  <c r="F2469" i="3"/>
  <c r="A2470" i="3"/>
  <c r="B2470" i="3"/>
  <c r="D2470" i="3"/>
  <c r="F2470" i="3"/>
  <c r="A2471" i="3"/>
  <c r="B2471" i="3"/>
  <c r="D2471" i="3"/>
  <c r="F2471" i="3"/>
  <c r="A2472" i="3"/>
  <c r="B2472" i="3"/>
  <c r="D2472" i="3"/>
  <c r="F2472" i="3"/>
  <c r="A2473" i="3"/>
  <c r="B2473" i="3"/>
  <c r="D2473" i="3"/>
  <c r="F2473" i="3"/>
  <c r="A2474" i="3"/>
  <c r="B2474" i="3"/>
  <c r="D2474" i="3"/>
  <c r="F2474" i="3"/>
  <c r="A2475" i="3"/>
  <c r="B2475" i="3"/>
  <c r="D2475" i="3"/>
  <c r="F2475" i="3"/>
  <c r="A2476" i="3"/>
  <c r="B2476" i="3"/>
  <c r="D2476" i="3"/>
  <c r="F2476" i="3"/>
  <c r="A2477" i="3"/>
  <c r="B2477" i="3"/>
  <c r="D2477" i="3"/>
  <c r="F2477" i="3"/>
  <c r="A2478" i="3"/>
  <c r="B2478" i="3"/>
  <c r="D2478" i="3"/>
  <c r="F2478" i="3"/>
  <c r="A2479" i="3"/>
  <c r="B2479" i="3"/>
  <c r="D2479" i="3"/>
  <c r="F2479" i="3"/>
  <c r="A2480" i="3"/>
  <c r="B2480" i="3"/>
  <c r="D2480" i="3"/>
  <c r="F2480" i="3"/>
  <c r="A2481" i="3"/>
  <c r="B2481" i="3"/>
  <c r="D2481" i="3"/>
  <c r="F2481" i="3"/>
  <c r="A2482" i="3"/>
  <c r="B2482" i="3"/>
  <c r="D2482" i="3"/>
  <c r="F2482" i="3"/>
  <c r="A2483" i="3"/>
  <c r="B2483" i="3"/>
  <c r="D2483" i="3"/>
  <c r="F2483" i="3"/>
  <c r="A2484" i="3"/>
  <c r="B2484" i="3"/>
  <c r="D2484" i="3"/>
  <c r="F2484" i="3"/>
  <c r="A2485" i="3"/>
  <c r="B2485" i="3"/>
  <c r="D2485" i="3"/>
  <c r="F2485" i="3"/>
  <c r="A2486" i="3"/>
  <c r="B2486" i="3"/>
  <c r="D2486" i="3"/>
  <c r="F2486" i="3"/>
  <c r="A2487" i="3"/>
  <c r="B2487" i="3"/>
  <c r="D2487" i="3"/>
  <c r="F2487" i="3"/>
  <c r="A2488" i="3"/>
  <c r="B2488" i="3"/>
  <c r="D2488" i="3"/>
  <c r="F2488" i="3"/>
  <c r="A2489" i="3"/>
  <c r="B2489" i="3"/>
  <c r="D2489" i="3"/>
  <c r="F2489" i="3"/>
  <c r="A2490" i="3"/>
  <c r="B2490" i="3"/>
  <c r="D2490" i="3"/>
  <c r="F2490" i="3"/>
  <c r="A2491" i="3"/>
  <c r="B2491" i="3"/>
  <c r="D2491" i="3"/>
  <c r="F2491" i="3"/>
  <c r="A2492" i="3"/>
  <c r="B2492" i="3"/>
  <c r="D2492" i="3"/>
  <c r="F2492" i="3"/>
  <c r="A2493" i="3"/>
  <c r="B2493" i="3"/>
  <c r="D2493" i="3"/>
  <c r="F2493" i="3"/>
  <c r="A2494" i="3"/>
  <c r="B2494" i="3"/>
  <c r="D2494" i="3"/>
  <c r="F2494" i="3"/>
  <c r="A2495" i="3"/>
  <c r="B2495" i="3"/>
  <c r="D2495" i="3"/>
  <c r="F2495" i="3"/>
  <c r="A2496" i="3"/>
  <c r="B2496" i="3"/>
  <c r="D2496" i="3"/>
  <c r="F2496" i="3"/>
  <c r="A2497" i="3"/>
  <c r="B2497" i="3"/>
  <c r="D2497" i="3"/>
  <c r="F2497" i="3"/>
  <c r="A2498" i="3"/>
  <c r="B2498" i="3"/>
  <c r="D2498" i="3"/>
  <c r="F2498" i="3"/>
  <c r="A2499" i="3"/>
  <c r="B2499" i="3"/>
  <c r="D2499" i="3"/>
  <c r="F2499" i="3"/>
  <c r="A2500" i="3"/>
  <c r="B2500" i="3"/>
  <c r="D2500" i="3"/>
  <c r="F2500" i="3"/>
  <c r="A2501" i="3"/>
  <c r="B2501" i="3"/>
  <c r="D2501" i="3"/>
  <c r="F2501" i="3"/>
  <c r="A2502" i="3"/>
  <c r="B2502" i="3"/>
  <c r="D2502" i="3"/>
  <c r="F2502" i="3"/>
  <c r="A2503" i="3"/>
  <c r="B2503" i="3"/>
  <c r="D2503" i="3"/>
  <c r="F2503" i="3"/>
  <c r="A2504" i="3"/>
  <c r="B2504" i="3"/>
  <c r="D2504" i="3"/>
  <c r="F2504" i="3"/>
  <c r="A2505" i="3"/>
  <c r="B2505" i="3"/>
  <c r="D2505" i="3"/>
  <c r="F2505" i="3"/>
  <c r="A2506" i="3"/>
  <c r="B2506" i="3"/>
  <c r="D2506" i="3"/>
  <c r="F2506" i="3"/>
  <c r="A2507" i="3"/>
  <c r="B2507" i="3"/>
  <c r="D2507" i="3"/>
  <c r="F2507" i="3"/>
  <c r="A2508" i="3"/>
  <c r="B2508" i="3"/>
  <c r="D2508" i="3"/>
  <c r="F2508" i="3"/>
  <c r="A2509" i="3"/>
  <c r="B2509" i="3"/>
  <c r="D2509" i="3"/>
  <c r="F2509" i="3"/>
  <c r="A2510" i="3"/>
  <c r="B2510" i="3"/>
  <c r="D2510" i="3"/>
  <c r="F2510" i="3"/>
  <c r="A2511" i="3"/>
  <c r="B2511" i="3"/>
  <c r="D2511" i="3"/>
  <c r="F2511" i="3"/>
  <c r="A2512" i="3"/>
  <c r="B2512" i="3"/>
  <c r="D2512" i="3"/>
  <c r="F2512" i="3"/>
  <c r="A2513" i="3"/>
  <c r="B2513" i="3"/>
  <c r="D2513" i="3"/>
  <c r="F2513" i="3"/>
  <c r="A2514" i="3"/>
  <c r="B2514" i="3"/>
  <c r="D2514" i="3"/>
  <c r="F2514" i="3"/>
  <c r="A2515" i="3"/>
  <c r="B2515" i="3"/>
  <c r="D2515" i="3"/>
  <c r="F2515" i="3"/>
  <c r="A2516" i="3"/>
  <c r="B2516" i="3"/>
  <c r="D2516" i="3"/>
  <c r="F2516" i="3"/>
  <c r="A2517" i="3"/>
  <c r="B2517" i="3"/>
  <c r="D2517" i="3"/>
  <c r="F2517" i="3"/>
  <c r="A2518" i="3"/>
  <c r="B2518" i="3"/>
  <c r="D2518" i="3"/>
  <c r="F2518" i="3"/>
  <c r="A2519" i="3"/>
  <c r="B2519" i="3"/>
  <c r="D2519" i="3"/>
  <c r="F2519" i="3"/>
  <c r="A2520" i="3"/>
  <c r="B2520" i="3"/>
  <c r="D2520" i="3"/>
  <c r="F2520" i="3"/>
  <c r="A2521" i="3"/>
  <c r="B2521" i="3"/>
  <c r="D2521" i="3"/>
  <c r="F2521" i="3"/>
  <c r="A2522" i="3"/>
  <c r="B2522" i="3"/>
  <c r="D2522" i="3"/>
  <c r="F2522" i="3"/>
  <c r="A2523" i="3"/>
  <c r="B2523" i="3"/>
  <c r="D2523" i="3"/>
  <c r="F2523" i="3"/>
  <c r="A2524" i="3"/>
  <c r="B2524" i="3"/>
  <c r="D2524" i="3"/>
  <c r="F2524" i="3"/>
  <c r="A2525" i="3"/>
  <c r="B2525" i="3"/>
  <c r="D2525" i="3"/>
  <c r="F2525" i="3"/>
  <c r="A2526" i="3"/>
  <c r="B2526" i="3"/>
  <c r="D2526" i="3"/>
  <c r="F2526" i="3"/>
  <c r="A2527" i="3"/>
  <c r="B2527" i="3"/>
  <c r="D2527" i="3"/>
  <c r="F2527" i="3"/>
  <c r="A2528" i="3"/>
  <c r="B2528" i="3"/>
  <c r="D2528" i="3"/>
  <c r="F2528" i="3"/>
  <c r="A2529" i="3"/>
  <c r="B2529" i="3"/>
  <c r="D2529" i="3"/>
  <c r="F2529" i="3"/>
  <c r="A2530" i="3"/>
  <c r="B2530" i="3"/>
  <c r="D2530" i="3"/>
  <c r="F2530" i="3"/>
  <c r="A2531" i="3"/>
  <c r="B2531" i="3"/>
  <c r="D2531" i="3"/>
  <c r="F2531" i="3"/>
  <c r="A2532" i="3"/>
  <c r="B2532" i="3"/>
  <c r="D2532" i="3"/>
  <c r="F2532" i="3"/>
  <c r="A2533" i="3"/>
  <c r="B2533" i="3"/>
  <c r="D2533" i="3"/>
  <c r="F2533" i="3"/>
  <c r="A2534" i="3"/>
  <c r="B2534" i="3"/>
  <c r="D2534" i="3"/>
  <c r="F2534" i="3"/>
  <c r="A2535" i="3"/>
  <c r="B2535" i="3"/>
  <c r="D2535" i="3"/>
  <c r="F2535" i="3"/>
  <c r="A2536" i="3"/>
  <c r="B2536" i="3"/>
  <c r="D2536" i="3"/>
  <c r="F2536" i="3"/>
  <c r="A2537" i="3"/>
  <c r="B2537" i="3"/>
  <c r="D2537" i="3"/>
  <c r="F2537" i="3"/>
  <c r="A2538" i="3"/>
  <c r="B2538" i="3"/>
  <c r="D2538" i="3"/>
  <c r="F2538" i="3"/>
  <c r="A2539" i="3"/>
  <c r="B2539" i="3"/>
  <c r="D2539" i="3"/>
  <c r="F2539" i="3"/>
  <c r="A2540" i="3"/>
  <c r="B2540" i="3"/>
  <c r="D2540" i="3"/>
  <c r="F2540" i="3"/>
  <c r="A2541" i="3"/>
  <c r="B2541" i="3"/>
  <c r="D2541" i="3"/>
  <c r="F2541" i="3"/>
  <c r="A2542" i="3"/>
  <c r="B2542" i="3"/>
  <c r="D2542" i="3"/>
  <c r="F2542" i="3"/>
  <c r="A2543" i="3"/>
  <c r="B2543" i="3"/>
  <c r="D2543" i="3"/>
  <c r="F2543" i="3"/>
  <c r="A2544" i="3"/>
  <c r="B2544" i="3"/>
  <c r="D2544" i="3"/>
  <c r="F2544" i="3"/>
  <c r="A2545" i="3"/>
  <c r="B2545" i="3"/>
  <c r="D2545" i="3"/>
  <c r="F2545" i="3"/>
  <c r="A2546" i="3"/>
  <c r="B2546" i="3"/>
  <c r="D2546" i="3"/>
  <c r="F2546" i="3"/>
  <c r="A2547" i="3"/>
  <c r="B2547" i="3"/>
  <c r="D2547" i="3"/>
  <c r="F2547" i="3"/>
  <c r="A2548" i="3"/>
  <c r="B2548" i="3"/>
  <c r="D2548" i="3"/>
  <c r="F2548" i="3"/>
  <c r="A2549" i="3"/>
  <c r="B2549" i="3"/>
  <c r="D2549" i="3"/>
  <c r="F2549" i="3"/>
  <c r="A2550" i="3"/>
  <c r="B2550" i="3"/>
  <c r="D2550" i="3"/>
  <c r="F2550" i="3"/>
  <c r="A2551" i="3"/>
  <c r="B2551" i="3"/>
  <c r="D2551" i="3"/>
  <c r="F2551" i="3"/>
  <c r="A2552" i="3"/>
  <c r="B2552" i="3"/>
  <c r="D2552" i="3"/>
  <c r="F2552" i="3"/>
  <c r="A2553" i="3"/>
  <c r="B2553" i="3"/>
  <c r="D2553" i="3"/>
  <c r="F2553" i="3"/>
  <c r="A2554" i="3"/>
  <c r="B2554" i="3"/>
  <c r="D2554" i="3"/>
  <c r="F2554" i="3"/>
  <c r="A2555" i="3"/>
  <c r="B2555" i="3"/>
  <c r="D2555" i="3"/>
  <c r="F2555" i="3"/>
  <c r="A2556" i="3"/>
  <c r="B2556" i="3"/>
  <c r="D2556" i="3"/>
  <c r="F2556" i="3"/>
  <c r="A2557" i="3"/>
  <c r="B2557" i="3"/>
  <c r="D2557" i="3"/>
  <c r="F2557" i="3"/>
  <c r="A2558" i="3"/>
  <c r="B2558" i="3"/>
  <c r="D2558" i="3"/>
  <c r="F2558" i="3"/>
  <c r="A2559" i="3"/>
  <c r="B2559" i="3"/>
  <c r="D2559" i="3"/>
  <c r="F2559" i="3"/>
  <c r="A2560" i="3"/>
  <c r="B2560" i="3"/>
  <c r="D2560" i="3"/>
  <c r="F2560" i="3"/>
  <c r="A2561" i="3"/>
  <c r="B2561" i="3"/>
  <c r="D2561" i="3"/>
  <c r="F2561" i="3"/>
  <c r="A2562" i="3"/>
  <c r="B2562" i="3"/>
  <c r="D2562" i="3"/>
  <c r="F2562" i="3"/>
  <c r="A2563" i="3"/>
  <c r="B2563" i="3"/>
  <c r="D2563" i="3"/>
  <c r="F2563" i="3"/>
  <c r="A2564" i="3"/>
  <c r="B2564" i="3"/>
  <c r="D2564" i="3"/>
  <c r="F2564" i="3"/>
  <c r="A2565" i="3"/>
  <c r="B2565" i="3"/>
  <c r="D2565" i="3"/>
  <c r="F2565" i="3"/>
  <c r="A2566" i="3"/>
  <c r="B2566" i="3"/>
  <c r="D2566" i="3"/>
  <c r="F2566" i="3"/>
  <c r="A2567" i="3"/>
  <c r="B2567" i="3"/>
  <c r="D2567" i="3"/>
  <c r="F2567" i="3"/>
  <c r="A2568" i="3"/>
  <c r="B2568" i="3"/>
  <c r="D2568" i="3"/>
  <c r="F2568" i="3"/>
  <c r="A2569" i="3"/>
  <c r="B2569" i="3"/>
  <c r="D2569" i="3"/>
  <c r="F2569" i="3"/>
  <c r="A2570" i="3"/>
  <c r="B2570" i="3"/>
  <c r="D2570" i="3"/>
  <c r="F2570" i="3"/>
  <c r="A2571" i="3"/>
  <c r="B2571" i="3"/>
  <c r="D2571" i="3"/>
  <c r="F2571" i="3"/>
  <c r="A2572" i="3"/>
  <c r="B2572" i="3"/>
  <c r="D2572" i="3"/>
  <c r="F2572" i="3"/>
  <c r="A2573" i="3"/>
  <c r="B2573" i="3"/>
  <c r="D2573" i="3"/>
  <c r="F2573" i="3"/>
  <c r="A2574" i="3"/>
  <c r="B2574" i="3"/>
  <c r="D2574" i="3"/>
  <c r="F2574" i="3"/>
  <c r="A2575" i="3"/>
  <c r="B2575" i="3"/>
  <c r="D2575" i="3"/>
  <c r="F2575" i="3"/>
  <c r="A2576" i="3"/>
  <c r="B2576" i="3"/>
  <c r="D2576" i="3"/>
  <c r="F2576" i="3"/>
  <c r="A2577" i="3"/>
  <c r="B2577" i="3"/>
  <c r="D2577" i="3"/>
  <c r="F2577" i="3"/>
  <c r="A2578" i="3"/>
  <c r="B2578" i="3"/>
  <c r="D2578" i="3"/>
  <c r="F2578" i="3"/>
  <c r="A2579" i="3"/>
  <c r="B2579" i="3"/>
  <c r="D2579" i="3"/>
  <c r="F2579" i="3"/>
  <c r="A2580" i="3"/>
  <c r="B2580" i="3"/>
  <c r="D2580" i="3"/>
  <c r="F2580" i="3"/>
  <c r="A2581" i="3"/>
  <c r="B2581" i="3"/>
  <c r="D2581" i="3"/>
  <c r="F2581" i="3"/>
  <c r="A2582" i="3"/>
  <c r="B2582" i="3"/>
  <c r="D2582" i="3"/>
  <c r="F2582" i="3"/>
  <c r="A2583" i="3"/>
  <c r="B2583" i="3"/>
  <c r="D2583" i="3"/>
  <c r="F2583" i="3"/>
  <c r="A2584" i="3"/>
  <c r="B2584" i="3"/>
  <c r="D2584" i="3"/>
  <c r="F2584" i="3"/>
  <c r="A2585" i="3"/>
  <c r="B2585" i="3"/>
  <c r="D2585" i="3"/>
  <c r="F2585" i="3"/>
  <c r="A2586" i="3"/>
  <c r="B2586" i="3"/>
  <c r="D2586" i="3"/>
  <c r="F2586" i="3"/>
  <c r="A2587" i="3"/>
  <c r="B2587" i="3"/>
  <c r="D2587" i="3"/>
  <c r="F2587" i="3"/>
  <c r="A2588" i="3"/>
  <c r="B2588" i="3"/>
  <c r="D2588" i="3"/>
  <c r="F2588" i="3"/>
  <c r="A2589" i="3"/>
  <c r="B2589" i="3"/>
  <c r="D2589" i="3"/>
  <c r="F2589" i="3"/>
  <c r="A2590" i="3"/>
  <c r="B2590" i="3"/>
  <c r="D2590" i="3"/>
  <c r="F2590" i="3"/>
  <c r="A2591" i="3"/>
  <c r="B2591" i="3"/>
  <c r="D2591" i="3"/>
  <c r="F2591" i="3"/>
  <c r="A2592" i="3"/>
  <c r="B2592" i="3"/>
  <c r="D2592" i="3"/>
  <c r="F2592" i="3"/>
  <c r="A2593" i="3"/>
  <c r="B2593" i="3"/>
  <c r="D2593" i="3"/>
  <c r="F2593" i="3"/>
  <c r="A2594" i="3"/>
  <c r="B2594" i="3"/>
  <c r="D2594" i="3"/>
  <c r="F2594" i="3"/>
  <c r="A2595" i="3"/>
  <c r="B2595" i="3"/>
  <c r="D2595" i="3"/>
  <c r="F2595" i="3"/>
  <c r="A2596" i="3"/>
  <c r="B2596" i="3"/>
  <c r="D2596" i="3"/>
  <c r="F2596" i="3"/>
  <c r="A2597" i="3"/>
  <c r="B2597" i="3"/>
  <c r="D2597" i="3"/>
  <c r="F2597" i="3"/>
  <c r="A2598" i="3"/>
  <c r="B2598" i="3"/>
  <c r="D2598" i="3"/>
  <c r="F2598" i="3"/>
  <c r="A2599" i="3"/>
  <c r="B2599" i="3"/>
  <c r="D2599" i="3"/>
  <c r="F2599" i="3"/>
  <c r="A2600" i="3"/>
  <c r="B2600" i="3"/>
  <c r="D2600" i="3"/>
  <c r="F2600" i="3"/>
  <c r="A2601" i="3"/>
  <c r="B2601" i="3"/>
  <c r="D2601" i="3"/>
  <c r="F2601" i="3"/>
  <c r="A2602" i="3"/>
  <c r="B2602" i="3"/>
  <c r="D2602" i="3"/>
  <c r="F2602" i="3"/>
  <c r="A2603" i="3"/>
  <c r="B2603" i="3"/>
  <c r="D2603" i="3"/>
  <c r="F2603" i="3"/>
  <c r="A2604" i="3"/>
  <c r="B2604" i="3"/>
  <c r="D2604" i="3"/>
  <c r="F2604" i="3"/>
  <c r="A2605" i="3"/>
  <c r="B2605" i="3"/>
  <c r="D2605" i="3"/>
  <c r="F2605" i="3"/>
  <c r="A2606" i="3"/>
  <c r="B2606" i="3"/>
  <c r="D2606" i="3"/>
  <c r="F2606" i="3"/>
  <c r="A2607" i="3"/>
  <c r="B2607" i="3"/>
  <c r="D2607" i="3"/>
  <c r="F2607" i="3"/>
  <c r="A2608" i="3"/>
  <c r="B2608" i="3"/>
  <c r="D2608" i="3"/>
  <c r="F2608" i="3"/>
  <c r="A2609" i="3"/>
  <c r="B2609" i="3"/>
  <c r="D2609" i="3"/>
  <c r="F2609" i="3"/>
  <c r="A2610" i="3"/>
  <c r="B2610" i="3"/>
  <c r="D2610" i="3"/>
  <c r="F2610" i="3"/>
  <c r="A2611" i="3"/>
  <c r="B2611" i="3"/>
  <c r="D2611" i="3"/>
  <c r="F2611" i="3"/>
  <c r="A2612" i="3"/>
  <c r="B2612" i="3"/>
  <c r="D2612" i="3"/>
  <c r="F2612" i="3"/>
  <c r="A2613" i="3"/>
  <c r="B2613" i="3"/>
  <c r="D2613" i="3"/>
  <c r="F2613" i="3"/>
  <c r="A2614" i="3"/>
  <c r="B2614" i="3"/>
  <c r="D2614" i="3"/>
  <c r="F2614" i="3"/>
  <c r="A2615" i="3"/>
  <c r="B2615" i="3"/>
  <c r="D2615" i="3"/>
  <c r="F2615" i="3"/>
  <c r="A2616" i="3"/>
  <c r="B2616" i="3"/>
  <c r="D2616" i="3"/>
  <c r="F2616" i="3"/>
  <c r="A2617" i="3"/>
  <c r="B2617" i="3"/>
  <c r="D2617" i="3"/>
  <c r="F2617" i="3"/>
  <c r="A2618" i="3"/>
  <c r="B2618" i="3"/>
  <c r="D2618" i="3"/>
  <c r="F2618" i="3"/>
  <c r="A2619" i="3"/>
  <c r="B2619" i="3"/>
  <c r="D2619" i="3"/>
  <c r="F2619" i="3"/>
  <c r="A2620" i="3"/>
  <c r="B2620" i="3"/>
  <c r="D2620" i="3"/>
  <c r="F2620" i="3"/>
  <c r="A2621" i="3"/>
  <c r="B2621" i="3"/>
  <c r="D2621" i="3"/>
  <c r="F2621" i="3"/>
  <c r="A2622" i="3"/>
  <c r="B2622" i="3"/>
  <c r="D2622" i="3"/>
  <c r="F2622" i="3"/>
  <c r="A2623" i="3"/>
  <c r="B2623" i="3"/>
  <c r="D2623" i="3"/>
  <c r="F2623" i="3"/>
  <c r="A2624" i="3"/>
  <c r="B2624" i="3"/>
  <c r="D2624" i="3"/>
  <c r="F2624" i="3"/>
  <c r="A2625" i="3"/>
  <c r="B2625" i="3"/>
  <c r="D2625" i="3"/>
  <c r="F2625" i="3"/>
  <c r="A2626" i="3"/>
  <c r="B2626" i="3"/>
  <c r="D2626" i="3"/>
  <c r="F2626" i="3"/>
  <c r="A2627" i="3"/>
  <c r="B2627" i="3"/>
  <c r="D2627" i="3"/>
  <c r="F2627" i="3"/>
  <c r="A2628" i="3"/>
  <c r="B2628" i="3"/>
  <c r="D2628" i="3"/>
  <c r="F2628" i="3"/>
  <c r="A2629" i="3"/>
  <c r="B2629" i="3"/>
  <c r="D2629" i="3"/>
  <c r="F2629" i="3"/>
  <c r="A2630" i="3"/>
  <c r="B2630" i="3"/>
  <c r="D2630" i="3"/>
  <c r="F2630" i="3"/>
  <c r="A2631" i="3"/>
  <c r="B2631" i="3"/>
  <c r="D2631" i="3"/>
  <c r="F2631" i="3"/>
  <c r="A2632" i="3"/>
  <c r="B2632" i="3"/>
  <c r="D2632" i="3"/>
  <c r="F2632" i="3"/>
  <c r="A2633" i="3"/>
  <c r="B2633" i="3"/>
  <c r="D2633" i="3"/>
  <c r="F2633" i="3"/>
  <c r="A2634" i="3"/>
  <c r="B2634" i="3"/>
  <c r="D2634" i="3"/>
  <c r="F2634" i="3"/>
  <c r="A2635" i="3"/>
  <c r="B2635" i="3"/>
  <c r="D2635" i="3"/>
  <c r="F2635" i="3"/>
  <c r="A2636" i="3"/>
  <c r="B2636" i="3"/>
  <c r="D2636" i="3"/>
  <c r="F2636" i="3"/>
  <c r="A2637" i="3"/>
  <c r="B2637" i="3"/>
  <c r="D2637" i="3"/>
  <c r="F2637" i="3"/>
  <c r="A2638" i="3"/>
  <c r="B2638" i="3"/>
  <c r="D2638" i="3"/>
  <c r="F2638" i="3"/>
  <c r="A2639" i="3"/>
  <c r="B2639" i="3"/>
  <c r="D2639" i="3"/>
  <c r="F2639" i="3"/>
  <c r="A2640" i="3"/>
  <c r="B2640" i="3"/>
  <c r="D2640" i="3"/>
  <c r="F2640" i="3"/>
  <c r="A2641" i="3"/>
  <c r="B2641" i="3"/>
  <c r="D2641" i="3"/>
  <c r="F2641" i="3"/>
  <c r="A2642" i="3"/>
  <c r="B2642" i="3"/>
  <c r="D2642" i="3"/>
  <c r="F2642" i="3"/>
  <c r="A2643" i="3"/>
  <c r="B2643" i="3"/>
  <c r="D2643" i="3"/>
  <c r="F2643" i="3"/>
  <c r="A2644" i="3"/>
  <c r="B2644" i="3"/>
  <c r="D2644" i="3"/>
  <c r="F2644" i="3"/>
  <c r="A2645" i="3"/>
  <c r="B2645" i="3"/>
  <c r="D2645" i="3"/>
  <c r="F2645" i="3"/>
  <c r="A2646" i="3"/>
  <c r="B2646" i="3"/>
  <c r="D2646" i="3"/>
  <c r="F2646" i="3"/>
  <c r="A2647" i="3"/>
  <c r="B2647" i="3"/>
  <c r="D2647" i="3"/>
  <c r="F2647" i="3"/>
  <c r="A2648" i="3"/>
  <c r="B2648" i="3"/>
  <c r="D2648" i="3"/>
  <c r="F2648" i="3"/>
  <c r="A2649" i="3"/>
  <c r="B2649" i="3"/>
  <c r="D2649" i="3"/>
  <c r="F2649" i="3"/>
  <c r="A2650" i="3"/>
  <c r="B2650" i="3"/>
  <c r="D2650" i="3"/>
  <c r="F2650" i="3"/>
  <c r="A2651" i="3"/>
  <c r="B2651" i="3"/>
  <c r="D2651" i="3"/>
  <c r="F2651" i="3"/>
  <c r="A2652" i="3"/>
  <c r="B2652" i="3"/>
  <c r="D2652" i="3"/>
  <c r="F2652" i="3"/>
  <c r="A2653" i="3"/>
  <c r="B2653" i="3"/>
  <c r="D2653" i="3"/>
  <c r="F2653" i="3"/>
  <c r="A2654" i="3"/>
  <c r="B2654" i="3"/>
  <c r="D2654" i="3"/>
  <c r="F2654" i="3"/>
  <c r="A2655" i="3"/>
  <c r="B2655" i="3"/>
  <c r="D2655" i="3"/>
  <c r="F2655" i="3"/>
  <c r="A2656" i="3"/>
  <c r="B2656" i="3"/>
  <c r="D2656" i="3"/>
  <c r="F2656" i="3"/>
  <c r="A2657" i="3"/>
  <c r="B2657" i="3"/>
  <c r="D2657" i="3"/>
  <c r="F2657" i="3"/>
  <c r="A2658" i="3"/>
  <c r="B2658" i="3"/>
  <c r="D2658" i="3"/>
  <c r="F2658" i="3"/>
  <c r="A2659" i="3"/>
  <c r="B2659" i="3"/>
  <c r="D2659" i="3"/>
  <c r="F2659" i="3"/>
  <c r="A2660" i="3"/>
  <c r="B2660" i="3"/>
  <c r="D2660" i="3"/>
  <c r="F2660" i="3"/>
  <c r="A2661" i="3"/>
  <c r="B2661" i="3"/>
  <c r="D2661" i="3"/>
  <c r="F2661" i="3"/>
  <c r="A2662" i="3"/>
  <c r="B2662" i="3"/>
  <c r="D2662" i="3"/>
  <c r="F2662" i="3"/>
  <c r="A2663" i="3"/>
  <c r="B2663" i="3"/>
  <c r="D2663" i="3"/>
  <c r="F2663" i="3"/>
  <c r="A2664" i="3"/>
  <c r="B2664" i="3"/>
  <c r="D2664" i="3"/>
  <c r="F2664" i="3"/>
  <c r="A2665" i="3"/>
  <c r="B2665" i="3"/>
  <c r="D2665" i="3"/>
  <c r="F2665" i="3"/>
  <c r="A2666" i="3"/>
  <c r="B2666" i="3"/>
  <c r="D2666" i="3"/>
  <c r="F2666" i="3"/>
  <c r="A2667" i="3"/>
  <c r="B2667" i="3"/>
  <c r="D2667" i="3"/>
  <c r="F2667" i="3"/>
  <c r="A2668" i="3"/>
  <c r="B2668" i="3"/>
  <c r="D2668" i="3"/>
  <c r="F2668" i="3"/>
  <c r="A2669" i="3"/>
  <c r="B2669" i="3"/>
  <c r="D2669" i="3"/>
  <c r="F2669" i="3"/>
  <c r="A2670" i="3"/>
  <c r="B2670" i="3"/>
  <c r="D2670" i="3"/>
  <c r="F2670" i="3"/>
  <c r="A2671" i="3"/>
  <c r="B2671" i="3"/>
  <c r="D2671" i="3"/>
  <c r="F2671" i="3"/>
  <c r="A2672" i="3"/>
  <c r="B2672" i="3"/>
  <c r="D2672" i="3"/>
  <c r="F2672" i="3"/>
  <c r="A2673" i="3"/>
  <c r="B2673" i="3"/>
  <c r="D2673" i="3"/>
  <c r="F2673" i="3"/>
  <c r="A2674" i="3"/>
  <c r="B2674" i="3"/>
  <c r="D2674" i="3"/>
  <c r="F2674" i="3"/>
  <c r="A2675" i="3"/>
  <c r="B2675" i="3"/>
  <c r="D2675" i="3"/>
  <c r="F2675" i="3"/>
  <c r="A2676" i="3"/>
  <c r="B2676" i="3"/>
  <c r="D2676" i="3"/>
  <c r="F2676" i="3"/>
  <c r="A2677" i="3"/>
  <c r="B2677" i="3"/>
  <c r="D2677" i="3"/>
  <c r="F2677" i="3"/>
  <c r="A2678" i="3"/>
  <c r="B2678" i="3"/>
  <c r="D2678" i="3"/>
  <c r="F2678" i="3"/>
  <c r="A2679" i="3"/>
  <c r="B2679" i="3"/>
  <c r="D2679" i="3"/>
  <c r="F2679" i="3"/>
  <c r="A2680" i="3"/>
  <c r="B2680" i="3"/>
  <c r="D2680" i="3"/>
  <c r="F2680" i="3"/>
  <c r="A2681" i="3"/>
  <c r="B2681" i="3"/>
  <c r="D2681" i="3"/>
  <c r="F2681" i="3"/>
  <c r="A2682" i="3"/>
  <c r="B2682" i="3"/>
  <c r="D2682" i="3"/>
  <c r="F2682" i="3"/>
  <c r="A2683" i="3"/>
  <c r="B2683" i="3"/>
  <c r="D2683" i="3"/>
  <c r="F2683" i="3"/>
  <c r="A2684" i="3"/>
  <c r="B2684" i="3"/>
  <c r="D2684" i="3"/>
  <c r="F2684" i="3"/>
  <c r="A2685" i="3"/>
  <c r="B2685" i="3"/>
  <c r="D2685" i="3"/>
  <c r="F2685" i="3"/>
  <c r="A2686" i="3"/>
  <c r="B2686" i="3"/>
  <c r="D2686" i="3"/>
  <c r="F2686" i="3"/>
  <c r="A2687" i="3"/>
  <c r="B2687" i="3"/>
  <c r="D2687" i="3"/>
  <c r="F2687" i="3"/>
  <c r="A2688" i="3"/>
  <c r="B2688" i="3"/>
  <c r="D2688" i="3"/>
  <c r="F2688" i="3"/>
  <c r="A2689" i="3"/>
  <c r="B2689" i="3"/>
  <c r="D2689" i="3"/>
  <c r="F2689" i="3"/>
  <c r="A2690" i="3"/>
  <c r="B2690" i="3"/>
  <c r="D2690" i="3"/>
  <c r="F2690" i="3"/>
  <c r="A2691" i="3"/>
  <c r="B2691" i="3"/>
  <c r="D2691" i="3"/>
  <c r="F2691" i="3"/>
  <c r="A2692" i="3"/>
  <c r="B2692" i="3"/>
  <c r="D2692" i="3"/>
  <c r="F2692" i="3"/>
  <c r="A2693" i="3"/>
  <c r="B2693" i="3"/>
  <c r="D2693" i="3"/>
  <c r="F2693" i="3"/>
  <c r="A2694" i="3"/>
  <c r="B2694" i="3"/>
  <c r="D2694" i="3"/>
  <c r="F2694" i="3"/>
  <c r="A2695" i="3"/>
  <c r="B2695" i="3"/>
  <c r="D2695" i="3"/>
  <c r="F2695" i="3"/>
  <c r="A2696" i="3"/>
  <c r="B2696" i="3"/>
  <c r="D2696" i="3"/>
  <c r="F2696" i="3"/>
  <c r="A2697" i="3"/>
  <c r="B2697" i="3"/>
  <c r="D2697" i="3"/>
  <c r="F2697" i="3"/>
  <c r="A2698" i="3"/>
  <c r="B2698" i="3"/>
  <c r="D2698" i="3"/>
  <c r="F2698" i="3"/>
  <c r="A2699" i="3"/>
  <c r="B2699" i="3"/>
  <c r="D2699" i="3"/>
  <c r="F2699" i="3"/>
  <c r="A2700" i="3"/>
  <c r="B2700" i="3"/>
  <c r="D2700" i="3"/>
  <c r="F2700" i="3"/>
  <c r="A2701" i="3"/>
  <c r="B2701" i="3"/>
  <c r="D2701" i="3"/>
  <c r="F2701" i="3"/>
  <c r="A2702" i="3"/>
  <c r="B2702" i="3"/>
  <c r="D2702" i="3"/>
  <c r="F2702" i="3"/>
  <c r="A2703" i="3"/>
  <c r="B2703" i="3"/>
  <c r="D2703" i="3"/>
  <c r="F2703" i="3"/>
  <c r="A2704" i="3"/>
  <c r="B2704" i="3"/>
  <c r="D2704" i="3"/>
  <c r="F2704" i="3"/>
  <c r="A2705" i="3"/>
  <c r="B2705" i="3"/>
  <c r="D2705" i="3"/>
  <c r="F2705" i="3"/>
  <c r="A2706" i="3"/>
  <c r="B2706" i="3"/>
  <c r="D2706" i="3"/>
  <c r="F2706" i="3"/>
  <c r="A2707" i="3"/>
  <c r="B2707" i="3"/>
  <c r="D2707" i="3"/>
  <c r="F2707" i="3"/>
  <c r="A2708" i="3"/>
  <c r="B2708" i="3"/>
  <c r="D2708" i="3"/>
  <c r="F2708" i="3"/>
  <c r="A2709" i="3"/>
  <c r="B2709" i="3"/>
  <c r="D2709" i="3"/>
  <c r="F2709" i="3"/>
  <c r="A2710" i="3"/>
  <c r="B2710" i="3"/>
  <c r="D2710" i="3"/>
  <c r="F2710" i="3"/>
  <c r="A2711" i="3"/>
  <c r="B2711" i="3"/>
  <c r="D2711" i="3"/>
  <c r="F2711" i="3"/>
  <c r="A2712" i="3"/>
  <c r="B2712" i="3"/>
  <c r="D2712" i="3"/>
  <c r="F2712" i="3"/>
  <c r="A2713" i="3"/>
  <c r="B2713" i="3"/>
  <c r="D2713" i="3"/>
  <c r="F2713" i="3"/>
  <c r="A2714" i="3"/>
  <c r="B2714" i="3"/>
  <c r="D2714" i="3"/>
  <c r="F2714" i="3"/>
  <c r="A2715" i="3"/>
  <c r="B2715" i="3"/>
  <c r="D2715" i="3"/>
  <c r="F2715" i="3"/>
  <c r="A2716" i="3"/>
  <c r="B2716" i="3"/>
  <c r="D2716" i="3"/>
  <c r="F2716" i="3"/>
  <c r="A2717" i="3"/>
  <c r="B2717" i="3"/>
  <c r="D2717" i="3"/>
  <c r="F2717" i="3"/>
  <c r="A2718" i="3"/>
  <c r="B2718" i="3"/>
  <c r="D2718" i="3"/>
  <c r="F2718" i="3"/>
  <c r="A2719" i="3"/>
  <c r="B2719" i="3"/>
  <c r="D2719" i="3"/>
  <c r="F2719" i="3"/>
  <c r="A2720" i="3"/>
  <c r="B2720" i="3"/>
  <c r="D2720" i="3"/>
  <c r="F2720" i="3"/>
  <c r="A2721" i="3"/>
  <c r="B2721" i="3"/>
  <c r="D2721" i="3"/>
  <c r="F2721" i="3"/>
  <c r="A2722" i="3"/>
  <c r="B2722" i="3"/>
  <c r="D2722" i="3"/>
  <c r="F2722" i="3"/>
  <c r="A2723" i="3"/>
  <c r="B2723" i="3"/>
  <c r="D2723" i="3"/>
  <c r="F2723" i="3"/>
  <c r="A2724" i="3"/>
  <c r="B2724" i="3"/>
  <c r="D2724" i="3"/>
  <c r="F2724" i="3"/>
  <c r="A2725" i="3"/>
  <c r="B2725" i="3"/>
  <c r="D2725" i="3"/>
  <c r="F2725" i="3"/>
  <c r="A2726" i="3"/>
  <c r="B2726" i="3"/>
  <c r="D2726" i="3"/>
  <c r="F2726" i="3"/>
  <c r="A2727" i="3"/>
  <c r="B2727" i="3"/>
  <c r="D2727" i="3"/>
  <c r="F2727" i="3"/>
  <c r="A2728" i="3"/>
  <c r="B2728" i="3"/>
  <c r="D2728" i="3"/>
  <c r="F2728" i="3"/>
  <c r="A2729" i="3"/>
  <c r="B2729" i="3"/>
  <c r="D2729" i="3"/>
  <c r="F2729" i="3"/>
  <c r="A2730" i="3"/>
  <c r="B2730" i="3"/>
  <c r="D2730" i="3"/>
  <c r="F2730" i="3"/>
  <c r="A2731" i="3"/>
  <c r="B2731" i="3"/>
  <c r="D2731" i="3"/>
  <c r="F2731" i="3"/>
  <c r="A2732" i="3"/>
  <c r="B2732" i="3"/>
  <c r="D2732" i="3"/>
  <c r="F2732" i="3"/>
  <c r="A2733" i="3"/>
  <c r="B2733" i="3"/>
  <c r="D2733" i="3"/>
  <c r="F2733" i="3"/>
  <c r="A2734" i="3"/>
  <c r="B2734" i="3"/>
  <c r="D2734" i="3"/>
  <c r="F2734" i="3"/>
  <c r="A2735" i="3"/>
  <c r="B2735" i="3"/>
  <c r="D2735" i="3"/>
  <c r="F2735" i="3"/>
  <c r="A2736" i="3"/>
  <c r="B2736" i="3"/>
  <c r="D2736" i="3"/>
  <c r="F2736" i="3"/>
  <c r="A2737" i="3"/>
  <c r="B2737" i="3"/>
  <c r="D2737" i="3"/>
  <c r="F2737" i="3"/>
  <c r="A2738" i="3"/>
  <c r="B2738" i="3"/>
  <c r="D2738" i="3"/>
  <c r="F2738" i="3"/>
  <c r="A2739" i="3"/>
  <c r="B2739" i="3"/>
  <c r="D2739" i="3"/>
  <c r="F2739" i="3"/>
  <c r="A2740" i="3"/>
  <c r="B2740" i="3"/>
  <c r="D2740" i="3"/>
  <c r="F2740" i="3"/>
  <c r="A2741" i="3"/>
  <c r="B2741" i="3"/>
  <c r="D2741" i="3"/>
  <c r="F2741" i="3"/>
  <c r="A2742" i="3"/>
  <c r="B2742" i="3"/>
  <c r="D2742" i="3"/>
  <c r="F2742" i="3"/>
  <c r="A2743" i="3"/>
  <c r="B2743" i="3"/>
  <c r="D2743" i="3"/>
  <c r="F2743" i="3"/>
  <c r="A2744" i="3"/>
  <c r="B2744" i="3"/>
  <c r="D2744" i="3"/>
  <c r="F2744" i="3"/>
  <c r="A2745" i="3"/>
  <c r="B2745" i="3"/>
  <c r="D2745" i="3"/>
  <c r="F2745" i="3"/>
  <c r="A2746" i="3"/>
  <c r="B2746" i="3"/>
  <c r="D2746" i="3"/>
  <c r="F2746" i="3"/>
  <c r="A2747" i="3"/>
  <c r="B2747" i="3"/>
  <c r="D2747" i="3"/>
  <c r="F2747" i="3"/>
  <c r="A2748" i="3"/>
  <c r="B2748" i="3"/>
  <c r="D2748" i="3"/>
  <c r="F2748" i="3"/>
  <c r="A2749" i="3"/>
  <c r="B2749" i="3"/>
  <c r="D2749" i="3"/>
  <c r="F2749" i="3"/>
  <c r="A2750" i="3"/>
  <c r="B2750" i="3"/>
  <c r="D2750" i="3"/>
  <c r="F2750" i="3"/>
  <c r="A2751" i="3"/>
  <c r="B2751" i="3"/>
  <c r="D2751" i="3"/>
  <c r="F2751" i="3"/>
  <c r="A2752" i="3"/>
  <c r="B2752" i="3"/>
  <c r="D2752" i="3"/>
  <c r="F2752" i="3"/>
  <c r="A2753" i="3"/>
  <c r="B2753" i="3"/>
  <c r="D2753" i="3"/>
  <c r="F2753" i="3"/>
  <c r="A2754" i="3"/>
  <c r="B2754" i="3"/>
  <c r="D2754" i="3"/>
  <c r="F2754" i="3"/>
  <c r="A2755" i="3"/>
  <c r="B2755" i="3"/>
  <c r="D2755" i="3"/>
  <c r="F2755" i="3"/>
  <c r="A2756" i="3"/>
  <c r="B2756" i="3"/>
  <c r="D2756" i="3"/>
  <c r="F2756" i="3"/>
  <c r="A2757" i="3"/>
  <c r="B2757" i="3"/>
  <c r="D2757" i="3"/>
  <c r="F2757" i="3"/>
  <c r="A2758" i="3"/>
  <c r="B2758" i="3"/>
  <c r="D2758" i="3"/>
  <c r="F2758" i="3"/>
  <c r="A2759" i="3"/>
  <c r="B2759" i="3"/>
  <c r="D2759" i="3"/>
  <c r="F2759" i="3"/>
  <c r="A2760" i="3"/>
  <c r="B2760" i="3"/>
  <c r="D2760" i="3"/>
  <c r="F2760" i="3"/>
  <c r="A2761" i="3"/>
  <c r="B2761" i="3"/>
  <c r="D2761" i="3"/>
  <c r="F2761" i="3"/>
  <c r="A2762" i="3"/>
  <c r="B2762" i="3"/>
  <c r="D2762" i="3"/>
  <c r="F2762" i="3"/>
  <c r="A2763" i="3"/>
  <c r="B2763" i="3"/>
  <c r="D2763" i="3"/>
  <c r="F2763" i="3"/>
  <c r="A2764" i="3"/>
  <c r="B2764" i="3"/>
  <c r="D2764" i="3"/>
  <c r="F2764" i="3"/>
  <c r="A2765" i="3"/>
  <c r="B2765" i="3"/>
  <c r="D2765" i="3"/>
  <c r="F2765" i="3"/>
  <c r="A2766" i="3"/>
  <c r="B2766" i="3"/>
  <c r="D2766" i="3"/>
  <c r="F2766" i="3"/>
  <c r="A2767" i="3"/>
  <c r="B2767" i="3"/>
  <c r="D2767" i="3"/>
  <c r="F2767" i="3"/>
  <c r="A2768" i="3"/>
  <c r="B2768" i="3"/>
  <c r="D2768" i="3"/>
  <c r="F2768" i="3"/>
  <c r="A2769" i="3"/>
  <c r="B2769" i="3"/>
  <c r="D2769" i="3"/>
  <c r="F2769" i="3"/>
  <c r="A2770" i="3"/>
  <c r="B2770" i="3"/>
  <c r="D2770" i="3"/>
  <c r="F2770" i="3"/>
  <c r="A2771" i="3"/>
  <c r="B2771" i="3"/>
  <c r="D2771" i="3"/>
  <c r="F2771" i="3"/>
  <c r="A2772" i="3"/>
  <c r="B2772" i="3"/>
  <c r="D2772" i="3"/>
  <c r="F2772" i="3"/>
  <c r="A2773" i="3"/>
  <c r="B2773" i="3"/>
  <c r="D2773" i="3"/>
  <c r="F2773" i="3"/>
  <c r="A2774" i="3"/>
  <c r="B2774" i="3"/>
  <c r="D2774" i="3"/>
  <c r="F2774" i="3"/>
  <c r="A2775" i="3"/>
  <c r="B2775" i="3"/>
  <c r="D2775" i="3"/>
  <c r="F2775" i="3"/>
  <c r="A2776" i="3"/>
  <c r="B2776" i="3"/>
  <c r="D2776" i="3"/>
  <c r="F2776" i="3"/>
  <c r="A2777" i="3"/>
  <c r="B2777" i="3"/>
  <c r="D2777" i="3"/>
  <c r="F2777" i="3"/>
  <c r="A2778" i="3"/>
  <c r="B2778" i="3"/>
  <c r="D2778" i="3"/>
  <c r="F2778" i="3"/>
  <c r="A2779" i="3"/>
  <c r="B2779" i="3"/>
  <c r="D2779" i="3"/>
  <c r="F2779" i="3"/>
  <c r="A2780" i="3"/>
  <c r="B2780" i="3"/>
  <c r="D2780" i="3"/>
  <c r="F2780" i="3"/>
  <c r="A2781" i="3"/>
  <c r="B2781" i="3"/>
  <c r="D2781" i="3"/>
  <c r="F2781" i="3"/>
  <c r="A2782" i="3"/>
  <c r="B2782" i="3"/>
  <c r="D2782" i="3"/>
  <c r="F2782" i="3"/>
  <c r="A2783" i="3"/>
  <c r="B2783" i="3"/>
  <c r="D2783" i="3"/>
  <c r="F2783" i="3"/>
  <c r="A2784" i="3"/>
  <c r="B2784" i="3"/>
  <c r="D2784" i="3"/>
  <c r="F2784" i="3"/>
  <c r="A2785" i="3"/>
  <c r="B2785" i="3"/>
  <c r="D2785" i="3"/>
  <c r="F2785" i="3"/>
  <c r="A2786" i="3"/>
  <c r="B2786" i="3"/>
  <c r="D2786" i="3"/>
  <c r="F2786" i="3"/>
  <c r="A2787" i="3"/>
  <c r="B2787" i="3"/>
  <c r="D2787" i="3"/>
  <c r="F2787" i="3"/>
  <c r="A2788" i="3"/>
  <c r="B2788" i="3"/>
  <c r="D2788" i="3"/>
  <c r="F2788" i="3"/>
  <c r="A2789" i="3"/>
  <c r="B2789" i="3"/>
  <c r="D2789" i="3"/>
  <c r="F2789" i="3"/>
  <c r="A2790" i="3"/>
  <c r="B2790" i="3"/>
  <c r="D2790" i="3"/>
  <c r="F2790" i="3"/>
  <c r="A2791" i="3"/>
  <c r="B2791" i="3"/>
  <c r="D2791" i="3"/>
  <c r="F2791" i="3"/>
  <c r="A2792" i="3"/>
  <c r="B2792" i="3"/>
  <c r="D2792" i="3"/>
  <c r="F2792" i="3"/>
  <c r="A2793" i="3"/>
  <c r="B2793" i="3"/>
  <c r="D2793" i="3"/>
  <c r="F2793" i="3"/>
  <c r="A2794" i="3"/>
  <c r="B2794" i="3"/>
  <c r="D2794" i="3"/>
  <c r="F2794" i="3"/>
  <c r="A2795" i="3"/>
  <c r="B2795" i="3"/>
  <c r="D2795" i="3"/>
  <c r="F2795" i="3"/>
  <c r="A2796" i="3"/>
  <c r="B2796" i="3"/>
  <c r="D2796" i="3"/>
  <c r="F2796" i="3"/>
  <c r="A2797" i="3"/>
  <c r="B2797" i="3"/>
  <c r="D2797" i="3"/>
  <c r="F2797" i="3"/>
  <c r="A2798" i="3"/>
  <c r="B2798" i="3"/>
  <c r="D2798" i="3"/>
  <c r="F2798" i="3"/>
  <c r="A2799" i="3"/>
  <c r="B2799" i="3"/>
  <c r="D2799" i="3"/>
  <c r="F2799" i="3"/>
  <c r="A2800" i="3"/>
  <c r="B2800" i="3"/>
  <c r="D2800" i="3"/>
  <c r="F2800" i="3"/>
  <c r="A2801" i="3"/>
  <c r="B2801" i="3"/>
  <c r="D2801" i="3"/>
  <c r="F2801" i="3"/>
  <c r="A2802" i="3"/>
  <c r="B2802" i="3"/>
  <c r="D2802" i="3"/>
  <c r="F2802" i="3"/>
  <c r="A2803" i="3"/>
  <c r="B2803" i="3"/>
  <c r="D2803" i="3"/>
  <c r="F2803" i="3"/>
  <c r="A2804" i="3"/>
  <c r="B2804" i="3"/>
  <c r="D2804" i="3"/>
  <c r="F2804" i="3"/>
  <c r="A2805" i="3"/>
  <c r="B2805" i="3"/>
  <c r="D2805" i="3"/>
  <c r="F2805" i="3"/>
  <c r="A2806" i="3"/>
  <c r="B2806" i="3"/>
  <c r="D2806" i="3"/>
  <c r="F2806" i="3"/>
  <c r="A2807" i="3"/>
  <c r="B2807" i="3"/>
  <c r="D2807" i="3"/>
  <c r="F2807" i="3"/>
  <c r="A2808" i="3"/>
  <c r="B2808" i="3"/>
  <c r="D2808" i="3"/>
  <c r="F2808" i="3"/>
  <c r="A2809" i="3"/>
  <c r="B2809" i="3"/>
  <c r="D2809" i="3"/>
  <c r="F2809" i="3"/>
  <c r="A2810" i="3"/>
  <c r="B2810" i="3"/>
  <c r="D2810" i="3"/>
  <c r="F2810" i="3"/>
  <c r="A2811" i="3"/>
  <c r="B2811" i="3"/>
  <c r="D2811" i="3"/>
  <c r="F2811" i="3"/>
  <c r="A2812" i="3"/>
  <c r="B2812" i="3"/>
  <c r="D2812" i="3"/>
  <c r="F2812" i="3"/>
  <c r="A2813" i="3"/>
  <c r="B2813" i="3"/>
  <c r="D2813" i="3"/>
  <c r="F2813" i="3"/>
  <c r="A2814" i="3"/>
  <c r="B2814" i="3"/>
  <c r="D2814" i="3"/>
  <c r="F2814" i="3"/>
  <c r="A2815" i="3"/>
  <c r="B2815" i="3"/>
  <c r="D2815" i="3"/>
  <c r="F2815" i="3"/>
  <c r="A2816" i="3"/>
  <c r="B2816" i="3"/>
  <c r="D2816" i="3"/>
  <c r="F2816" i="3"/>
  <c r="A2817" i="3"/>
  <c r="B2817" i="3"/>
  <c r="D2817" i="3"/>
  <c r="F2817" i="3"/>
  <c r="A2818" i="3"/>
  <c r="B2818" i="3"/>
  <c r="D2818" i="3"/>
  <c r="F2818" i="3"/>
  <c r="A2819" i="3"/>
  <c r="B2819" i="3"/>
  <c r="D2819" i="3"/>
  <c r="F2819" i="3"/>
  <c r="A2820" i="3"/>
  <c r="B2820" i="3"/>
  <c r="D2820" i="3"/>
  <c r="F2820" i="3"/>
  <c r="A2821" i="3"/>
  <c r="B2821" i="3"/>
  <c r="D2821" i="3"/>
  <c r="F2821" i="3"/>
  <c r="A2822" i="3"/>
  <c r="B2822" i="3"/>
  <c r="D2822" i="3"/>
  <c r="F2822" i="3"/>
  <c r="A2823" i="3"/>
  <c r="B2823" i="3"/>
  <c r="D2823" i="3"/>
  <c r="F2823" i="3"/>
  <c r="A2824" i="3"/>
  <c r="B2824" i="3"/>
  <c r="D2824" i="3"/>
  <c r="F2824" i="3"/>
  <c r="A2825" i="3"/>
  <c r="B2825" i="3"/>
  <c r="D2825" i="3"/>
  <c r="F2825" i="3"/>
  <c r="A2826" i="3"/>
  <c r="B2826" i="3"/>
  <c r="D2826" i="3"/>
  <c r="F2826" i="3"/>
  <c r="A2827" i="3"/>
  <c r="B2827" i="3"/>
  <c r="D2827" i="3"/>
  <c r="F2827" i="3"/>
  <c r="A2828" i="3"/>
  <c r="B2828" i="3"/>
  <c r="D2828" i="3"/>
  <c r="F2828" i="3"/>
  <c r="A2829" i="3"/>
  <c r="B2829" i="3"/>
  <c r="D2829" i="3"/>
  <c r="F2829" i="3"/>
  <c r="A2830" i="3"/>
  <c r="B2830" i="3"/>
  <c r="D2830" i="3"/>
  <c r="F2830" i="3"/>
  <c r="A2831" i="3"/>
  <c r="B2831" i="3"/>
  <c r="D2831" i="3"/>
  <c r="F2831" i="3"/>
  <c r="A2832" i="3"/>
  <c r="B2832" i="3"/>
  <c r="D2832" i="3"/>
  <c r="F2832" i="3"/>
  <c r="A2833" i="3"/>
  <c r="B2833" i="3"/>
  <c r="D2833" i="3"/>
  <c r="F2833" i="3"/>
  <c r="A2834" i="3"/>
  <c r="B2834" i="3"/>
  <c r="D2834" i="3"/>
  <c r="F2834" i="3"/>
  <c r="A2835" i="3"/>
  <c r="B2835" i="3"/>
  <c r="D2835" i="3"/>
  <c r="F2835" i="3"/>
  <c r="A2836" i="3"/>
  <c r="B2836" i="3"/>
  <c r="D2836" i="3"/>
  <c r="F2836" i="3"/>
  <c r="A2837" i="3"/>
  <c r="B2837" i="3"/>
  <c r="D2837" i="3"/>
  <c r="F2837" i="3"/>
  <c r="A2838" i="3"/>
  <c r="B2838" i="3"/>
  <c r="D2838" i="3"/>
  <c r="F2838" i="3"/>
  <c r="A2839" i="3"/>
  <c r="B2839" i="3"/>
  <c r="D2839" i="3"/>
  <c r="F2839" i="3"/>
  <c r="A2840" i="3"/>
  <c r="B2840" i="3"/>
  <c r="D2840" i="3"/>
  <c r="F2840" i="3"/>
  <c r="A2841" i="3"/>
  <c r="B2841" i="3"/>
  <c r="D2841" i="3"/>
  <c r="F2841" i="3"/>
  <c r="A2842" i="3"/>
  <c r="B2842" i="3"/>
  <c r="D2842" i="3"/>
  <c r="F2842" i="3"/>
  <c r="A2843" i="3"/>
  <c r="B2843" i="3"/>
  <c r="D2843" i="3"/>
  <c r="F2843" i="3"/>
  <c r="A2844" i="3"/>
  <c r="B2844" i="3"/>
  <c r="D2844" i="3"/>
  <c r="F2844" i="3"/>
  <c r="A2845" i="3"/>
  <c r="B2845" i="3"/>
  <c r="D2845" i="3"/>
  <c r="F2845" i="3"/>
  <c r="A2846" i="3"/>
  <c r="B2846" i="3"/>
  <c r="D2846" i="3"/>
  <c r="F2846" i="3"/>
  <c r="A2847" i="3"/>
  <c r="B2847" i="3"/>
  <c r="D2847" i="3"/>
  <c r="F2847" i="3"/>
  <c r="A2848" i="3"/>
  <c r="B2848" i="3"/>
  <c r="D2848" i="3"/>
  <c r="F2848" i="3"/>
  <c r="A2849" i="3"/>
  <c r="B2849" i="3"/>
  <c r="D2849" i="3"/>
  <c r="F2849" i="3"/>
  <c r="A2850" i="3"/>
  <c r="B2850" i="3"/>
  <c r="D2850" i="3"/>
  <c r="F2850" i="3"/>
  <c r="A2851" i="3"/>
  <c r="B2851" i="3"/>
  <c r="D2851" i="3"/>
  <c r="F2851" i="3"/>
  <c r="A2852" i="3"/>
  <c r="B2852" i="3"/>
  <c r="D2852" i="3"/>
  <c r="F2852" i="3"/>
  <c r="A2853" i="3"/>
  <c r="B2853" i="3"/>
  <c r="D2853" i="3"/>
  <c r="F2853" i="3"/>
  <c r="A2854" i="3"/>
  <c r="B2854" i="3"/>
  <c r="D2854" i="3"/>
  <c r="F2854" i="3"/>
  <c r="A2855" i="3"/>
  <c r="B2855" i="3"/>
  <c r="D2855" i="3"/>
  <c r="F2855" i="3"/>
  <c r="A2856" i="3"/>
  <c r="B2856" i="3"/>
  <c r="D2856" i="3"/>
  <c r="F2856" i="3"/>
  <c r="A2857" i="3"/>
  <c r="B2857" i="3"/>
  <c r="D2857" i="3"/>
  <c r="F2857" i="3"/>
  <c r="A2858" i="3"/>
  <c r="B2858" i="3"/>
  <c r="D2858" i="3"/>
  <c r="F2858" i="3"/>
  <c r="A2859" i="3"/>
  <c r="B2859" i="3"/>
  <c r="D2859" i="3"/>
  <c r="F2859" i="3"/>
  <c r="A2860" i="3"/>
  <c r="B2860" i="3"/>
  <c r="D2860" i="3"/>
  <c r="F2860" i="3"/>
  <c r="A2861" i="3"/>
  <c r="B2861" i="3"/>
  <c r="D2861" i="3"/>
  <c r="F2861" i="3"/>
  <c r="A2862" i="3"/>
  <c r="B2862" i="3"/>
  <c r="D2862" i="3"/>
  <c r="F2862" i="3"/>
  <c r="A2863" i="3"/>
  <c r="B2863" i="3"/>
  <c r="D2863" i="3"/>
  <c r="F2863" i="3"/>
  <c r="A2864" i="3"/>
  <c r="B2864" i="3"/>
  <c r="D2864" i="3"/>
  <c r="F2864" i="3"/>
  <c r="A2865" i="3"/>
  <c r="B2865" i="3"/>
  <c r="D2865" i="3"/>
  <c r="F2865" i="3"/>
  <c r="A2866" i="3"/>
  <c r="B2866" i="3"/>
  <c r="D2866" i="3"/>
  <c r="F2866" i="3"/>
  <c r="A2867" i="3"/>
  <c r="B2867" i="3"/>
  <c r="D2867" i="3"/>
  <c r="F2867" i="3"/>
  <c r="A2868" i="3"/>
  <c r="B2868" i="3"/>
  <c r="D2868" i="3"/>
  <c r="F2868" i="3"/>
  <c r="A2869" i="3"/>
  <c r="B2869" i="3"/>
  <c r="D2869" i="3"/>
  <c r="F2869" i="3"/>
  <c r="A2870" i="3"/>
  <c r="B2870" i="3"/>
  <c r="D2870" i="3"/>
  <c r="F2870" i="3"/>
  <c r="A2871" i="3"/>
  <c r="B2871" i="3"/>
  <c r="D2871" i="3"/>
  <c r="F2871" i="3"/>
  <c r="A2872" i="3"/>
  <c r="B2872" i="3"/>
  <c r="D2872" i="3"/>
  <c r="F2872" i="3"/>
  <c r="A2873" i="3"/>
  <c r="B2873" i="3"/>
  <c r="D2873" i="3"/>
  <c r="F2873" i="3"/>
  <c r="A2874" i="3"/>
  <c r="B2874" i="3"/>
  <c r="D2874" i="3"/>
  <c r="F2874" i="3"/>
  <c r="A2875" i="3"/>
  <c r="B2875" i="3"/>
  <c r="D2875" i="3"/>
  <c r="F2875" i="3"/>
  <c r="A2876" i="3"/>
  <c r="B2876" i="3"/>
  <c r="D2876" i="3"/>
  <c r="F2876" i="3"/>
  <c r="A2877" i="3"/>
  <c r="B2877" i="3"/>
  <c r="D2877" i="3"/>
  <c r="F2877" i="3"/>
  <c r="A2878" i="3"/>
  <c r="B2878" i="3"/>
  <c r="D2878" i="3"/>
  <c r="F2878" i="3"/>
  <c r="A2879" i="3"/>
  <c r="B2879" i="3"/>
  <c r="D2879" i="3"/>
  <c r="F2879" i="3"/>
  <c r="A2880" i="3"/>
  <c r="B2880" i="3"/>
  <c r="D2880" i="3"/>
  <c r="F2880" i="3"/>
  <c r="A2881" i="3"/>
  <c r="B2881" i="3"/>
  <c r="D2881" i="3"/>
  <c r="F2881" i="3"/>
  <c r="A2882" i="3"/>
  <c r="B2882" i="3"/>
  <c r="D2882" i="3"/>
  <c r="F2882" i="3"/>
  <c r="A2883" i="3"/>
  <c r="B2883" i="3"/>
  <c r="D2883" i="3"/>
  <c r="F2883" i="3"/>
  <c r="A2884" i="3"/>
  <c r="B2884" i="3"/>
  <c r="D2884" i="3"/>
  <c r="F2884" i="3"/>
  <c r="A2885" i="3"/>
  <c r="B2885" i="3"/>
  <c r="D2885" i="3"/>
  <c r="F2885" i="3"/>
  <c r="A2886" i="3"/>
  <c r="B2886" i="3"/>
  <c r="D2886" i="3"/>
  <c r="F2886" i="3"/>
  <c r="A2887" i="3"/>
  <c r="B2887" i="3"/>
  <c r="D2887" i="3"/>
  <c r="F2887" i="3"/>
  <c r="A2888" i="3"/>
  <c r="B2888" i="3"/>
  <c r="D2888" i="3"/>
  <c r="F2888" i="3"/>
  <c r="A2889" i="3"/>
  <c r="B2889" i="3"/>
  <c r="D2889" i="3"/>
  <c r="F2889" i="3"/>
  <c r="A2890" i="3"/>
  <c r="B2890" i="3"/>
  <c r="D2890" i="3"/>
  <c r="F2890" i="3"/>
  <c r="A2891" i="3"/>
  <c r="B2891" i="3"/>
  <c r="D2891" i="3"/>
  <c r="F2891" i="3"/>
  <c r="A2892" i="3"/>
  <c r="B2892" i="3"/>
  <c r="D2892" i="3"/>
  <c r="F2892" i="3"/>
  <c r="A2893" i="3"/>
  <c r="B2893" i="3"/>
  <c r="D2893" i="3"/>
  <c r="F2893" i="3"/>
  <c r="A2894" i="3"/>
  <c r="B2894" i="3"/>
  <c r="D2894" i="3"/>
  <c r="F2894" i="3"/>
  <c r="A2895" i="3"/>
  <c r="B2895" i="3"/>
  <c r="D2895" i="3"/>
  <c r="F2895" i="3"/>
  <c r="A2896" i="3"/>
  <c r="B2896" i="3"/>
  <c r="D2896" i="3"/>
  <c r="F2896" i="3"/>
  <c r="A2897" i="3"/>
  <c r="B2897" i="3"/>
  <c r="D2897" i="3"/>
  <c r="F2897" i="3"/>
  <c r="A2898" i="3"/>
  <c r="B2898" i="3"/>
  <c r="D2898" i="3"/>
  <c r="F2898" i="3"/>
  <c r="A2899" i="3"/>
  <c r="B2899" i="3"/>
  <c r="D2899" i="3"/>
  <c r="F2899" i="3"/>
  <c r="A2900" i="3"/>
  <c r="B2900" i="3"/>
  <c r="D2900" i="3"/>
  <c r="F2900" i="3"/>
  <c r="A2901" i="3"/>
  <c r="B2901" i="3"/>
  <c r="D2901" i="3"/>
  <c r="F2901" i="3"/>
  <c r="A2902" i="3"/>
  <c r="B2902" i="3"/>
  <c r="D2902" i="3"/>
  <c r="F2902" i="3"/>
  <c r="A2903" i="3"/>
  <c r="B2903" i="3"/>
  <c r="D2903" i="3"/>
  <c r="F2903" i="3"/>
  <c r="A2904" i="3"/>
  <c r="B2904" i="3"/>
  <c r="D2904" i="3"/>
  <c r="F2904" i="3"/>
  <c r="A2905" i="3"/>
  <c r="B2905" i="3"/>
  <c r="D2905" i="3"/>
  <c r="F2905" i="3"/>
  <c r="A2906" i="3"/>
  <c r="B2906" i="3"/>
  <c r="D2906" i="3"/>
  <c r="F2906" i="3"/>
  <c r="A2907" i="3"/>
  <c r="B2907" i="3"/>
  <c r="D2907" i="3"/>
  <c r="F2907" i="3"/>
  <c r="A2908" i="3"/>
  <c r="B2908" i="3"/>
  <c r="D2908" i="3"/>
  <c r="F2908" i="3"/>
  <c r="A2909" i="3"/>
  <c r="B2909" i="3"/>
  <c r="D2909" i="3"/>
  <c r="F2909" i="3"/>
  <c r="A2910" i="3"/>
  <c r="B2910" i="3"/>
  <c r="D2910" i="3"/>
  <c r="F2910" i="3"/>
  <c r="A2911" i="3"/>
  <c r="B2911" i="3"/>
  <c r="D2911" i="3"/>
  <c r="F2911" i="3"/>
  <c r="A2912" i="3"/>
  <c r="B2912" i="3"/>
  <c r="D2912" i="3"/>
  <c r="F2912" i="3"/>
  <c r="A2913" i="3"/>
  <c r="B2913" i="3"/>
  <c r="D2913" i="3"/>
  <c r="F2913" i="3"/>
  <c r="A2914" i="3"/>
  <c r="B2914" i="3"/>
  <c r="D2914" i="3"/>
  <c r="F2914" i="3"/>
  <c r="A2915" i="3"/>
  <c r="B2915" i="3"/>
  <c r="D2915" i="3"/>
  <c r="F2915" i="3"/>
  <c r="A2916" i="3"/>
  <c r="B2916" i="3"/>
  <c r="D2916" i="3"/>
  <c r="F2916" i="3"/>
  <c r="A2917" i="3"/>
  <c r="B2917" i="3"/>
  <c r="D2917" i="3"/>
  <c r="F2917" i="3"/>
  <c r="A2918" i="3"/>
  <c r="B2918" i="3"/>
  <c r="D2918" i="3"/>
  <c r="F2918" i="3"/>
  <c r="A2919" i="3"/>
  <c r="B2919" i="3"/>
  <c r="D2919" i="3"/>
  <c r="F2919" i="3"/>
  <c r="A2920" i="3"/>
  <c r="B2920" i="3"/>
  <c r="D2920" i="3"/>
  <c r="F2920" i="3"/>
  <c r="A2921" i="3"/>
  <c r="B2921" i="3"/>
  <c r="D2921" i="3"/>
  <c r="F2921" i="3"/>
  <c r="A2922" i="3"/>
  <c r="B2922" i="3"/>
  <c r="D2922" i="3"/>
  <c r="F2922" i="3"/>
  <c r="A2923" i="3"/>
  <c r="B2923" i="3"/>
  <c r="D2923" i="3"/>
  <c r="F2923" i="3"/>
  <c r="A2924" i="3"/>
  <c r="B2924" i="3"/>
  <c r="D2924" i="3"/>
  <c r="F2924" i="3"/>
  <c r="A2925" i="3"/>
  <c r="B2925" i="3"/>
  <c r="D2925" i="3"/>
  <c r="F2925" i="3"/>
  <c r="A2926" i="3"/>
  <c r="B2926" i="3"/>
  <c r="D2926" i="3"/>
  <c r="F2926" i="3"/>
  <c r="A2927" i="3"/>
  <c r="B2927" i="3"/>
  <c r="D2927" i="3"/>
  <c r="F2927" i="3"/>
  <c r="A2928" i="3"/>
  <c r="B2928" i="3"/>
  <c r="D2928" i="3"/>
  <c r="F2928" i="3"/>
  <c r="A2929" i="3"/>
  <c r="B2929" i="3"/>
  <c r="D2929" i="3"/>
  <c r="F2929" i="3"/>
  <c r="A2930" i="3"/>
  <c r="B2930" i="3"/>
  <c r="D2930" i="3"/>
  <c r="F2930" i="3"/>
  <c r="A2931" i="3"/>
  <c r="B2931" i="3"/>
  <c r="D2931" i="3"/>
  <c r="F2931" i="3"/>
  <c r="A2932" i="3"/>
  <c r="B2932" i="3"/>
  <c r="D2932" i="3"/>
  <c r="F2932" i="3"/>
  <c r="A2933" i="3"/>
  <c r="B2933" i="3"/>
  <c r="D2933" i="3"/>
  <c r="F2933" i="3"/>
  <c r="A2934" i="3"/>
  <c r="B2934" i="3"/>
  <c r="D2934" i="3"/>
  <c r="F2934" i="3"/>
  <c r="A2935" i="3"/>
  <c r="B2935" i="3"/>
  <c r="D2935" i="3"/>
  <c r="F2935" i="3"/>
  <c r="A2936" i="3"/>
  <c r="B2936" i="3"/>
  <c r="D2936" i="3"/>
  <c r="F2936" i="3"/>
  <c r="A2937" i="3"/>
  <c r="B2937" i="3"/>
  <c r="D2937" i="3"/>
  <c r="F2937" i="3"/>
  <c r="A2938" i="3"/>
  <c r="B2938" i="3"/>
  <c r="D2938" i="3"/>
  <c r="F2938" i="3"/>
  <c r="A2939" i="3"/>
  <c r="B2939" i="3"/>
  <c r="D2939" i="3"/>
  <c r="F2939" i="3"/>
  <c r="A2940" i="3"/>
  <c r="B2940" i="3"/>
  <c r="D2940" i="3"/>
  <c r="F2940" i="3"/>
  <c r="A2941" i="3"/>
  <c r="B2941" i="3"/>
  <c r="D2941" i="3"/>
  <c r="F2941" i="3"/>
  <c r="A2942" i="3"/>
  <c r="B2942" i="3"/>
  <c r="D2942" i="3"/>
  <c r="F2942" i="3"/>
  <c r="A2943" i="3"/>
  <c r="B2943" i="3"/>
  <c r="D2943" i="3"/>
  <c r="F2943" i="3"/>
  <c r="A2944" i="3"/>
  <c r="B2944" i="3"/>
  <c r="D2944" i="3"/>
  <c r="F2944" i="3"/>
  <c r="A2945" i="3"/>
  <c r="B2945" i="3"/>
  <c r="D2945" i="3"/>
  <c r="F2945" i="3"/>
  <c r="A2946" i="3"/>
  <c r="B2946" i="3"/>
  <c r="D2946" i="3"/>
  <c r="F2946" i="3"/>
  <c r="A2947" i="3"/>
  <c r="B2947" i="3"/>
  <c r="D2947" i="3"/>
  <c r="F2947" i="3"/>
  <c r="A2948" i="3"/>
  <c r="B2948" i="3"/>
  <c r="D2948" i="3"/>
  <c r="F2948" i="3"/>
  <c r="A2949" i="3"/>
  <c r="B2949" i="3"/>
  <c r="D2949" i="3"/>
  <c r="F2949" i="3"/>
  <c r="A2950" i="3"/>
  <c r="B2950" i="3"/>
  <c r="D2950" i="3"/>
  <c r="F2950" i="3"/>
  <c r="A2951" i="3"/>
  <c r="B2951" i="3"/>
  <c r="D2951" i="3"/>
  <c r="F2951" i="3"/>
  <c r="A2952" i="3"/>
  <c r="B2952" i="3"/>
  <c r="D2952" i="3"/>
  <c r="F2952" i="3"/>
  <c r="A2953" i="3"/>
  <c r="B2953" i="3"/>
  <c r="D2953" i="3"/>
  <c r="F2953" i="3"/>
  <c r="A2954" i="3"/>
  <c r="B2954" i="3"/>
  <c r="D2954" i="3"/>
  <c r="F2954" i="3"/>
  <c r="A2955" i="3"/>
  <c r="B2955" i="3"/>
  <c r="D2955" i="3"/>
  <c r="F2955" i="3"/>
  <c r="A2956" i="3"/>
  <c r="B2956" i="3"/>
  <c r="D2956" i="3"/>
  <c r="F2956" i="3"/>
  <c r="A2957" i="3"/>
  <c r="B2957" i="3"/>
  <c r="D2957" i="3"/>
  <c r="F2957" i="3"/>
  <c r="A2958" i="3"/>
  <c r="B2958" i="3"/>
  <c r="D2958" i="3"/>
  <c r="F2958" i="3"/>
  <c r="A2959" i="3"/>
  <c r="B2959" i="3"/>
  <c r="D2959" i="3"/>
  <c r="F2959" i="3"/>
  <c r="A2960" i="3"/>
  <c r="B2960" i="3"/>
  <c r="D2960" i="3"/>
  <c r="F2960" i="3"/>
  <c r="A2961" i="3"/>
  <c r="B2961" i="3"/>
  <c r="D2961" i="3"/>
  <c r="F2961" i="3"/>
  <c r="A2962" i="3"/>
  <c r="B2962" i="3"/>
  <c r="D2962" i="3"/>
  <c r="F2962" i="3"/>
  <c r="A2963" i="3"/>
  <c r="B2963" i="3"/>
  <c r="D2963" i="3"/>
  <c r="F2963" i="3"/>
  <c r="A2964" i="3"/>
  <c r="B2964" i="3"/>
  <c r="D2964" i="3"/>
  <c r="F2964" i="3"/>
  <c r="A2965" i="3"/>
  <c r="B2965" i="3"/>
  <c r="D2965" i="3"/>
  <c r="F2965" i="3"/>
  <c r="A2966" i="3"/>
  <c r="B2966" i="3"/>
  <c r="D2966" i="3"/>
  <c r="F2966" i="3"/>
  <c r="A2967" i="3"/>
  <c r="B2967" i="3"/>
  <c r="D2967" i="3"/>
  <c r="F2967" i="3"/>
  <c r="A2968" i="3"/>
  <c r="B2968" i="3"/>
  <c r="D2968" i="3"/>
  <c r="F2968" i="3"/>
  <c r="A2969" i="3"/>
  <c r="B2969" i="3"/>
  <c r="D2969" i="3"/>
  <c r="F2969" i="3"/>
  <c r="A2970" i="3"/>
  <c r="B2970" i="3"/>
  <c r="D2970" i="3"/>
  <c r="F2970" i="3"/>
  <c r="A2971" i="3"/>
  <c r="B2971" i="3"/>
  <c r="D2971" i="3"/>
  <c r="F2971" i="3"/>
  <c r="A2972" i="3"/>
  <c r="B2972" i="3"/>
  <c r="D2972" i="3"/>
  <c r="F2972" i="3"/>
  <c r="A2973" i="3"/>
  <c r="B2973" i="3"/>
  <c r="D2973" i="3"/>
  <c r="F2973" i="3"/>
  <c r="A2974" i="3"/>
  <c r="B2974" i="3"/>
  <c r="D2974" i="3"/>
  <c r="F2974" i="3"/>
  <c r="A2975" i="3"/>
  <c r="B2975" i="3"/>
  <c r="D2975" i="3"/>
  <c r="F2975" i="3"/>
  <c r="A2976" i="3"/>
  <c r="B2976" i="3"/>
  <c r="D2976" i="3"/>
  <c r="F2976" i="3"/>
  <c r="A2977" i="3"/>
  <c r="B2977" i="3"/>
  <c r="D2977" i="3"/>
  <c r="F2977" i="3"/>
  <c r="A2978" i="3"/>
  <c r="B2978" i="3"/>
  <c r="D2978" i="3"/>
  <c r="F2978" i="3"/>
  <c r="A2979" i="3"/>
  <c r="B2979" i="3"/>
  <c r="D2979" i="3"/>
  <c r="F2979" i="3"/>
  <c r="A2980" i="3"/>
  <c r="B2980" i="3"/>
  <c r="D2980" i="3"/>
  <c r="F2980" i="3"/>
  <c r="A2981" i="3"/>
  <c r="B2981" i="3"/>
  <c r="D2981" i="3"/>
  <c r="F2981" i="3"/>
  <c r="A2982" i="3"/>
  <c r="B2982" i="3"/>
  <c r="D2982" i="3"/>
  <c r="F2982" i="3"/>
  <c r="A2983" i="3"/>
  <c r="B2983" i="3"/>
  <c r="D2983" i="3"/>
  <c r="F2983" i="3"/>
  <c r="A2984" i="3"/>
  <c r="B2984" i="3"/>
  <c r="D2984" i="3"/>
  <c r="F2984" i="3"/>
  <c r="A2985" i="3"/>
  <c r="B2985" i="3"/>
  <c r="D2985" i="3"/>
  <c r="F2985" i="3"/>
  <c r="A2986" i="3"/>
  <c r="B2986" i="3"/>
  <c r="D2986" i="3"/>
  <c r="F2986" i="3"/>
  <c r="A2987" i="3"/>
  <c r="B2987" i="3"/>
  <c r="D2987" i="3"/>
  <c r="F2987" i="3"/>
  <c r="A2988" i="3"/>
  <c r="B2988" i="3"/>
  <c r="D2988" i="3"/>
  <c r="F2988" i="3"/>
  <c r="A2989" i="3"/>
  <c r="B2989" i="3"/>
  <c r="D2989" i="3"/>
  <c r="F2989" i="3"/>
  <c r="A2990" i="3"/>
  <c r="B2990" i="3"/>
  <c r="D2990" i="3"/>
  <c r="F2990" i="3"/>
  <c r="A2991" i="3"/>
  <c r="B2991" i="3"/>
  <c r="D2991" i="3"/>
  <c r="F2991" i="3"/>
  <c r="A2992" i="3"/>
  <c r="B2992" i="3"/>
  <c r="D2992" i="3"/>
  <c r="F2992" i="3"/>
  <c r="A2993" i="3"/>
  <c r="B2993" i="3"/>
  <c r="D2993" i="3"/>
  <c r="F2993" i="3"/>
  <c r="A2994" i="3"/>
  <c r="B2994" i="3"/>
  <c r="D2994" i="3"/>
  <c r="F2994" i="3"/>
  <c r="A2995" i="3"/>
  <c r="B2995" i="3"/>
  <c r="D2995" i="3"/>
  <c r="F2995" i="3"/>
  <c r="A2996" i="3"/>
  <c r="B2996" i="3"/>
  <c r="D2996" i="3"/>
  <c r="F2996" i="3"/>
  <c r="A2997" i="3"/>
  <c r="B2997" i="3"/>
  <c r="D2997" i="3"/>
  <c r="F2997" i="3"/>
  <c r="A2998" i="3"/>
  <c r="B2998" i="3"/>
  <c r="D2998" i="3"/>
  <c r="F2998" i="3"/>
  <c r="A2999" i="3"/>
  <c r="B2999" i="3"/>
  <c r="D2999" i="3"/>
  <c r="F2999" i="3"/>
  <c r="A3000" i="3"/>
  <c r="B3000" i="3"/>
  <c r="D3000" i="3"/>
  <c r="F3000" i="3"/>
  <c r="A3001" i="3"/>
  <c r="B3001" i="3"/>
  <c r="D3001" i="3"/>
  <c r="F3001" i="3"/>
  <c r="A3002" i="3"/>
  <c r="B3002" i="3"/>
  <c r="D3002" i="3"/>
  <c r="F3002" i="3"/>
  <c r="A3003" i="3"/>
  <c r="B3003" i="3"/>
  <c r="D3003" i="3"/>
  <c r="F3003" i="3"/>
  <c r="A3004" i="3"/>
  <c r="B3004" i="3"/>
  <c r="D3004" i="3"/>
  <c r="F3004" i="3"/>
  <c r="A3005" i="3"/>
  <c r="B3005" i="3"/>
  <c r="D3005" i="3"/>
  <c r="F3005" i="3"/>
  <c r="A3006" i="3"/>
  <c r="B3006" i="3"/>
  <c r="D3006" i="3"/>
  <c r="F3006" i="3"/>
  <c r="A3007" i="3"/>
  <c r="B3007" i="3"/>
  <c r="D3007" i="3"/>
  <c r="F3007" i="3"/>
  <c r="A3008" i="3"/>
  <c r="B3008" i="3"/>
  <c r="D3008" i="3"/>
  <c r="F3008" i="3"/>
  <c r="A3009" i="3"/>
  <c r="B3009" i="3"/>
  <c r="D3009" i="3"/>
  <c r="F3009" i="3"/>
  <c r="A3010" i="3"/>
  <c r="B3010" i="3"/>
  <c r="D3010" i="3"/>
  <c r="F3010" i="3"/>
  <c r="A3011" i="3"/>
  <c r="B3011" i="3"/>
  <c r="D3011" i="3"/>
  <c r="F3011" i="3"/>
  <c r="A3012" i="3"/>
  <c r="B3012" i="3"/>
  <c r="D3012" i="3"/>
  <c r="F3012" i="3"/>
  <c r="A3013" i="3"/>
  <c r="B3013" i="3"/>
  <c r="D3013" i="3"/>
  <c r="F3013" i="3"/>
  <c r="A3014" i="3"/>
  <c r="B3014" i="3"/>
  <c r="D3014" i="3"/>
  <c r="F3014" i="3"/>
  <c r="A3015" i="3"/>
  <c r="B3015" i="3"/>
  <c r="D3015" i="3"/>
  <c r="F3015" i="3"/>
  <c r="A3016" i="3"/>
  <c r="B3016" i="3"/>
  <c r="D3016" i="3"/>
  <c r="F3016" i="3"/>
  <c r="A3017" i="3"/>
  <c r="B3017" i="3"/>
  <c r="D3017" i="3"/>
  <c r="F3017" i="3"/>
  <c r="A3018" i="3"/>
  <c r="B3018" i="3"/>
  <c r="D3018" i="3"/>
  <c r="F3018" i="3"/>
  <c r="A3019" i="3"/>
  <c r="B3019" i="3"/>
  <c r="D3019" i="3"/>
  <c r="F3019" i="3"/>
  <c r="A3020" i="3"/>
  <c r="B3020" i="3"/>
  <c r="D3020" i="3"/>
  <c r="F3020" i="3"/>
  <c r="A3021" i="3"/>
  <c r="B3021" i="3"/>
  <c r="D3021" i="3"/>
  <c r="F3021" i="3"/>
  <c r="A3022" i="3"/>
  <c r="B3022" i="3"/>
  <c r="D3022" i="3"/>
  <c r="F3022" i="3"/>
  <c r="A3023" i="3"/>
  <c r="B3023" i="3"/>
  <c r="D3023" i="3"/>
  <c r="F3023" i="3"/>
  <c r="A3024" i="3"/>
  <c r="B3024" i="3"/>
  <c r="D3024" i="3"/>
  <c r="F3024" i="3"/>
  <c r="A3025" i="3"/>
  <c r="B3025" i="3"/>
  <c r="D3025" i="3"/>
  <c r="F3025" i="3"/>
  <c r="A3026" i="3"/>
  <c r="B3026" i="3"/>
  <c r="D3026" i="3"/>
  <c r="F3026" i="3"/>
  <c r="A3027" i="3"/>
  <c r="B3027" i="3"/>
  <c r="D3027" i="3"/>
  <c r="F3027" i="3"/>
  <c r="A3028" i="3"/>
  <c r="B3028" i="3"/>
  <c r="D3028" i="3"/>
  <c r="F3028" i="3"/>
  <c r="A3029" i="3"/>
  <c r="B3029" i="3"/>
  <c r="D3029" i="3"/>
  <c r="F3029" i="3"/>
  <c r="A3030" i="3"/>
  <c r="B3030" i="3"/>
  <c r="D3030" i="3"/>
  <c r="F3030" i="3"/>
  <c r="A3031" i="3"/>
  <c r="B3031" i="3"/>
  <c r="D3031" i="3"/>
  <c r="F3031" i="3"/>
  <c r="A3032" i="3"/>
  <c r="B3032" i="3"/>
  <c r="D3032" i="3"/>
  <c r="F3032" i="3"/>
  <c r="A3033" i="3"/>
  <c r="B3033" i="3"/>
  <c r="D3033" i="3"/>
  <c r="F3033" i="3"/>
  <c r="A3034" i="3"/>
  <c r="B3034" i="3"/>
  <c r="D3034" i="3"/>
  <c r="F3034" i="3"/>
  <c r="A3035" i="3"/>
  <c r="B3035" i="3"/>
  <c r="D3035" i="3"/>
  <c r="F3035" i="3"/>
  <c r="A3036" i="3"/>
  <c r="B3036" i="3"/>
  <c r="D3036" i="3"/>
  <c r="F3036" i="3"/>
  <c r="A3037" i="3"/>
  <c r="B3037" i="3"/>
  <c r="D3037" i="3"/>
  <c r="F3037" i="3"/>
  <c r="A3038" i="3"/>
  <c r="B3038" i="3"/>
  <c r="D3038" i="3"/>
  <c r="F3038" i="3"/>
  <c r="A3039" i="3"/>
  <c r="B3039" i="3"/>
  <c r="D3039" i="3"/>
  <c r="F3039" i="3"/>
  <c r="A3040" i="3"/>
  <c r="B3040" i="3"/>
  <c r="D3040" i="3"/>
  <c r="F3040" i="3"/>
  <c r="A3041" i="3"/>
  <c r="B3041" i="3"/>
  <c r="D3041" i="3"/>
  <c r="F3041" i="3"/>
  <c r="A3042" i="3"/>
  <c r="B3042" i="3"/>
  <c r="D3042" i="3"/>
  <c r="F3042" i="3"/>
  <c r="A3043" i="3"/>
  <c r="B3043" i="3"/>
  <c r="D3043" i="3"/>
  <c r="F3043" i="3"/>
  <c r="A3044" i="3"/>
  <c r="B3044" i="3"/>
  <c r="D3044" i="3"/>
  <c r="F3044" i="3"/>
  <c r="A3045" i="3"/>
  <c r="B3045" i="3"/>
  <c r="D3045" i="3"/>
  <c r="F3045" i="3"/>
  <c r="A3046" i="3"/>
  <c r="B3046" i="3"/>
  <c r="D3046" i="3"/>
  <c r="F3046" i="3"/>
  <c r="A3047" i="3"/>
  <c r="B3047" i="3"/>
  <c r="D3047" i="3"/>
  <c r="F3047" i="3"/>
  <c r="A3048" i="3"/>
  <c r="B3048" i="3"/>
  <c r="D3048" i="3"/>
  <c r="F3048" i="3"/>
  <c r="A3049" i="3"/>
  <c r="B3049" i="3"/>
  <c r="D3049" i="3"/>
  <c r="F3049" i="3"/>
  <c r="A3050" i="3"/>
  <c r="B3050" i="3"/>
  <c r="D3050" i="3"/>
  <c r="F3050" i="3"/>
  <c r="A3051" i="3"/>
  <c r="B3051" i="3"/>
  <c r="D3051" i="3"/>
  <c r="F3051" i="3"/>
  <c r="A3052" i="3"/>
  <c r="B3052" i="3"/>
  <c r="D3052" i="3"/>
  <c r="F3052" i="3"/>
  <c r="A3053" i="3"/>
  <c r="B3053" i="3"/>
  <c r="D3053" i="3"/>
  <c r="F3053" i="3"/>
  <c r="A3054" i="3"/>
  <c r="B3054" i="3"/>
  <c r="D3054" i="3"/>
  <c r="F3054" i="3"/>
  <c r="A3055" i="3"/>
  <c r="B3055" i="3"/>
  <c r="D3055" i="3"/>
  <c r="F3055" i="3"/>
  <c r="A3056" i="3"/>
  <c r="B3056" i="3"/>
  <c r="D3056" i="3"/>
  <c r="F3056" i="3"/>
  <c r="A3057" i="3"/>
  <c r="B3057" i="3"/>
  <c r="D3057" i="3"/>
  <c r="F3057" i="3"/>
  <c r="A3058" i="3"/>
  <c r="B3058" i="3"/>
  <c r="D3058" i="3"/>
  <c r="F3058" i="3"/>
  <c r="A3059" i="3"/>
  <c r="B3059" i="3"/>
  <c r="D3059" i="3"/>
  <c r="F3059" i="3"/>
  <c r="A3060" i="3"/>
  <c r="B3060" i="3"/>
  <c r="D3060" i="3"/>
  <c r="F3060" i="3"/>
  <c r="A3061" i="3"/>
  <c r="B3061" i="3"/>
  <c r="D3061" i="3"/>
  <c r="F3061" i="3"/>
  <c r="A3062" i="3"/>
  <c r="B3062" i="3"/>
  <c r="D3062" i="3"/>
  <c r="F3062" i="3"/>
  <c r="A3063" i="3"/>
  <c r="B3063" i="3"/>
  <c r="D3063" i="3"/>
  <c r="F3063" i="3"/>
  <c r="A3064" i="3"/>
  <c r="B3064" i="3"/>
  <c r="D3064" i="3"/>
  <c r="F3064" i="3"/>
  <c r="A3065" i="3"/>
  <c r="B3065" i="3"/>
  <c r="D3065" i="3"/>
  <c r="F3065" i="3"/>
  <c r="A3066" i="3"/>
  <c r="B3066" i="3"/>
  <c r="D3066" i="3"/>
  <c r="F3066" i="3"/>
  <c r="A3067" i="3"/>
  <c r="B3067" i="3"/>
  <c r="D3067" i="3"/>
  <c r="F3067" i="3"/>
  <c r="A3068" i="3"/>
  <c r="B3068" i="3"/>
  <c r="D3068" i="3"/>
  <c r="F3068" i="3"/>
  <c r="A3069" i="3"/>
  <c r="B3069" i="3"/>
  <c r="D3069" i="3"/>
  <c r="F3069" i="3"/>
  <c r="A3070" i="3"/>
  <c r="B3070" i="3"/>
  <c r="D3070" i="3"/>
  <c r="F3070" i="3"/>
  <c r="A3071" i="3"/>
  <c r="B3071" i="3"/>
  <c r="D3071" i="3"/>
  <c r="F3071" i="3"/>
  <c r="A3072" i="3"/>
  <c r="B3072" i="3"/>
  <c r="D3072" i="3"/>
  <c r="F3072" i="3"/>
  <c r="A3073" i="3"/>
  <c r="B3073" i="3"/>
  <c r="D3073" i="3"/>
  <c r="F3073" i="3"/>
  <c r="A3074" i="3"/>
  <c r="B3074" i="3"/>
  <c r="D3074" i="3"/>
  <c r="F3074" i="3"/>
  <c r="A3075" i="3"/>
  <c r="B3075" i="3"/>
  <c r="D3075" i="3"/>
  <c r="F3075" i="3"/>
  <c r="A3076" i="3"/>
  <c r="B3076" i="3"/>
  <c r="D3076" i="3"/>
  <c r="F3076" i="3"/>
  <c r="A3077" i="3"/>
  <c r="B3077" i="3"/>
  <c r="D3077" i="3"/>
  <c r="F3077" i="3"/>
  <c r="A3078" i="3"/>
  <c r="B3078" i="3"/>
  <c r="D3078" i="3"/>
  <c r="F3078" i="3"/>
  <c r="A3079" i="3"/>
  <c r="B3079" i="3"/>
  <c r="D3079" i="3"/>
  <c r="F3079" i="3"/>
  <c r="A3080" i="3"/>
  <c r="B3080" i="3"/>
  <c r="D3080" i="3"/>
  <c r="F3080" i="3"/>
  <c r="A3081" i="3"/>
  <c r="B3081" i="3"/>
  <c r="D3081" i="3"/>
  <c r="F3081" i="3"/>
  <c r="A3082" i="3"/>
  <c r="B3082" i="3"/>
  <c r="D3082" i="3"/>
  <c r="F3082" i="3"/>
  <c r="A3083" i="3"/>
  <c r="B3083" i="3"/>
  <c r="D3083" i="3"/>
  <c r="F3083" i="3"/>
  <c r="A3084" i="3"/>
  <c r="B3084" i="3"/>
  <c r="D3084" i="3"/>
  <c r="F3084" i="3"/>
  <c r="A3085" i="3"/>
  <c r="B3085" i="3"/>
  <c r="D3085" i="3"/>
  <c r="F3085" i="3"/>
  <c r="A3086" i="3"/>
  <c r="B3086" i="3"/>
  <c r="D3086" i="3"/>
  <c r="F3086" i="3"/>
  <c r="A3087" i="3"/>
  <c r="B3087" i="3"/>
  <c r="D3087" i="3"/>
  <c r="F3087" i="3"/>
  <c r="A3088" i="3"/>
  <c r="B3088" i="3"/>
  <c r="D3088" i="3"/>
  <c r="F3088" i="3"/>
  <c r="A3089" i="3"/>
  <c r="B3089" i="3"/>
  <c r="D3089" i="3"/>
  <c r="F3089" i="3"/>
  <c r="A3090" i="3"/>
  <c r="B3090" i="3"/>
  <c r="D3090" i="3"/>
  <c r="F3090" i="3"/>
  <c r="A3091" i="3"/>
  <c r="B3091" i="3"/>
  <c r="D3091" i="3"/>
  <c r="F3091" i="3"/>
  <c r="A3092" i="3"/>
  <c r="B3092" i="3"/>
  <c r="D3092" i="3"/>
  <c r="F3092" i="3"/>
  <c r="A3093" i="3"/>
  <c r="B3093" i="3"/>
  <c r="D3093" i="3"/>
  <c r="F3093" i="3"/>
  <c r="A3094" i="3"/>
  <c r="B3094" i="3"/>
  <c r="D3094" i="3"/>
  <c r="F3094" i="3"/>
  <c r="A3095" i="3"/>
  <c r="B3095" i="3"/>
  <c r="D3095" i="3"/>
  <c r="F3095" i="3"/>
  <c r="A3096" i="3"/>
  <c r="B3096" i="3"/>
  <c r="D3096" i="3"/>
  <c r="F3096" i="3"/>
  <c r="A3097" i="3"/>
  <c r="B3097" i="3"/>
  <c r="D3097" i="3"/>
  <c r="F3097" i="3"/>
  <c r="A3098" i="3"/>
  <c r="B3098" i="3"/>
  <c r="D3098" i="3"/>
  <c r="F3098" i="3"/>
  <c r="A3099" i="3"/>
  <c r="B3099" i="3"/>
  <c r="D3099" i="3"/>
  <c r="F3099" i="3"/>
  <c r="A3100" i="3"/>
  <c r="B3100" i="3"/>
  <c r="D3100" i="3"/>
  <c r="F3100" i="3"/>
  <c r="A3101" i="3"/>
  <c r="B3101" i="3"/>
  <c r="D3101" i="3"/>
  <c r="F3101" i="3"/>
  <c r="A3102" i="3"/>
  <c r="B3102" i="3"/>
  <c r="D3102" i="3"/>
  <c r="F3102" i="3"/>
  <c r="A3103" i="3"/>
  <c r="B3103" i="3"/>
  <c r="D3103" i="3"/>
  <c r="F3103" i="3"/>
  <c r="A3104" i="3"/>
  <c r="B3104" i="3"/>
  <c r="D3104" i="3"/>
  <c r="F3104" i="3"/>
  <c r="A3105" i="3"/>
  <c r="B3105" i="3"/>
  <c r="D3105" i="3"/>
  <c r="F3105" i="3"/>
  <c r="A3106" i="3"/>
  <c r="B3106" i="3"/>
  <c r="D3106" i="3"/>
  <c r="F3106" i="3"/>
  <c r="A3107" i="3"/>
  <c r="B3107" i="3"/>
  <c r="D3107" i="3"/>
  <c r="F3107" i="3"/>
  <c r="A3108" i="3"/>
  <c r="B3108" i="3"/>
  <c r="D3108" i="3"/>
  <c r="F3108" i="3"/>
  <c r="A3109" i="3"/>
  <c r="B3109" i="3"/>
  <c r="D3109" i="3"/>
  <c r="F3109" i="3"/>
  <c r="A3110" i="3"/>
  <c r="B3110" i="3"/>
  <c r="D3110" i="3"/>
  <c r="F3110" i="3"/>
  <c r="A3111" i="3"/>
  <c r="B3111" i="3"/>
  <c r="D3111" i="3"/>
  <c r="F3111" i="3"/>
  <c r="A3112" i="3"/>
  <c r="B3112" i="3"/>
  <c r="D3112" i="3"/>
  <c r="F3112" i="3"/>
  <c r="A3113" i="3"/>
  <c r="B3113" i="3"/>
  <c r="D3113" i="3"/>
  <c r="F3113" i="3"/>
  <c r="A3114" i="3"/>
  <c r="B3114" i="3"/>
  <c r="D3114" i="3"/>
  <c r="F3114" i="3"/>
  <c r="A3115" i="3"/>
  <c r="B3115" i="3"/>
  <c r="D3115" i="3"/>
  <c r="F3115" i="3"/>
  <c r="A3116" i="3"/>
  <c r="B3116" i="3"/>
  <c r="D3116" i="3"/>
  <c r="F3116" i="3"/>
  <c r="A3117" i="3"/>
  <c r="B3117" i="3"/>
  <c r="D3117" i="3"/>
  <c r="F3117" i="3"/>
  <c r="A3118" i="3"/>
  <c r="B3118" i="3"/>
  <c r="D3118" i="3"/>
  <c r="F3118" i="3"/>
  <c r="A3119" i="3"/>
  <c r="B3119" i="3"/>
  <c r="D3119" i="3"/>
  <c r="F3119" i="3"/>
  <c r="A3120" i="3"/>
  <c r="B3120" i="3"/>
  <c r="D3120" i="3"/>
  <c r="F3120" i="3"/>
  <c r="A3121" i="3"/>
  <c r="B3121" i="3"/>
  <c r="D3121" i="3"/>
  <c r="F3121" i="3"/>
  <c r="A3122" i="3"/>
  <c r="B3122" i="3"/>
  <c r="D3122" i="3"/>
  <c r="F3122" i="3"/>
  <c r="A3123" i="3"/>
  <c r="B3123" i="3"/>
  <c r="D3123" i="3"/>
  <c r="F3123" i="3"/>
  <c r="A3124" i="3"/>
  <c r="B3124" i="3"/>
  <c r="D3124" i="3"/>
  <c r="F3124" i="3"/>
  <c r="A3125" i="3"/>
  <c r="B3125" i="3"/>
  <c r="D3125" i="3"/>
  <c r="F3125" i="3"/>
  <c r="A3126" i="3"/>
  <c r="B3126" i="3"/>
  <c r="D3126" i="3"/>
  <c r="F3126" i="3"/>
  <c r="A3127" i="3"/>
  <c r="B3127" i="3"/>
  <c r="D3127" i="3"/>
  <c r="F3127" i="3"/>
  <c r="A3128" i="3"/>
  <c r="B3128" i="3"/>
  <c r="D3128" i="3"/>
  <c r="F3128" i="3"/>
  <c r="A3129" i="3"/>
  <c r="B3129" i="3"/>
  <c r="D3129" i="3"/>
  <c r="F3129" i="3"/>
  <c r="A3130" i="3"/>
  <c r="B3130" i="3"/>
  <c r="D3130" i="3"/>
  <c r="F3130" i="3"/>
  <c r="A3131" i="3"/>
  <c r="B3131" i="3"/>
  <c r="D3131" i="3"/>
  <c r="F3131" i="3"/>
  <c r="A3132" i="3"/>
  <c r="B3132" i="3"/>
  <c r="D3132" i="3"/>
  <c r="F3132" i="3"/>
  <c r="A3133" i="3"/>
  <c r="B3133" i="3"/>
  <c r="D3133" i="3"/>
  <c r="F3133" i="3"/>
  <c r="A3134" i="3"/>
  <c r="B3134" i="3"/>
  <c r="D3134" i="3"/>
  <c r="F3134" i="3"/>
  <c r="A3135" i="3"/>
  <c r="B3135" i="3"/>
  <c r="D3135" i="3"/>
  <c r="F3135" i="3"/>
  <c r="A3136" i="3"/>
  <c r="B3136" i="3"/>
  <c r="D3136" i="3"/>
  <c r="F3136" i="3"/>
  <c r="A3137" i="3"/>
  <c r="B3137" i="3"/>
  <c r="D3137" i="3"/>
  <c r="F3137" i="3"/>
  <c r="A3138" i="3"/>
  <c r="B3138" i="3"/>
  <c r="D3138" i="3"/>
  <c r="F3138" i="3"/>
  <c r="A3139" i="3"/>
  <c r="B3139" i="3"/>
  <c r="D3139" i="3"/>
  <c r="F3139" i="3"/>
  <c r="A3140" i="3"/>
  <c r="B3140" i="3"/>
  <c r="D3140" i="3"/>
  <c r="F3140" i="3"/>
  <c r="A3141" i="3"/>
  <c r="B3141" i="3"/>
  <c r="D3141" i="3"/>
  <c r="F3141" i="3"/>
  <c r="A3142" i="3"/>
  <c r="B3142" i="3"/>
  <c r="D3142" i="3"/>
  <c r="F3142" i="3"/>
  <c r="A3143" i="3"/>
  <c r="B3143" i="3"/>
  <c r="D3143" i="3"/>
  <c r="F3143" i="3"/>
  <c r="A3144" i="3"/>
  <c r="B3144" i="3"/>
  <c r="D3144" i="3"/>
  <c r="F3144" i="3"/>
  <c r="A3145" i="3"/>
  <c r="B3145" i="3"/>
  <c r="D3145" i="3"/>
  <c r="F3145" i="3"/>
  <c r="A3146" i="3"/>
  <c r="B3146" i="3"/>
  <c r="D3146" i="3"/>
  <c r="F3146" i="3"/>
  <c r="A3147" i="3"/>
  <c r="B3147" i="3"/>
  <c r="D3147" i="3"/>
  <c r="F3147" i="3"/>
  <c r="A3148" i="3"/>
  <c r="B3148" i="3"/>
  <c r="D3148" i="3"/>
  <c r="F3148" i="3"/>
  <c r="A3149" i="3"/>
  <c r="B3149" i="3"/>
  <c r="D3149" i="3"/>
  <c r="F3149" i="3"/>
  <c r="A3150" i="3"/>
  <c r="B3150" i="3"/>
  <c r="D3150" i="3"/>
  <c r="F3150" i="3"/>
  <c r="A3151" i="3"/>
  <c r="B3151" i="3"/>
  <c r="D3151" i="3"/>
  <c r="F3151" i="3"/>
  <c r="A3152" i="3"/>
  <c r="B3152" i="3"/>
  <c r="D3152" i="3"/>
  <c r="F3152" i="3"/>
  <c r="A3153" i="3"/>
  <c r="B3153" i="3"/>
  <c r="D3153" i="3"/>
  <c r="F3153" i="3"/>
  <c r="A3154" i="3"/>
  <c r="B3154" i="3"/>
  <c r="D3154" i="3"/>
  <c r="F3154" i="3"/>
  <c r="A3155" i="3"/>
  <c r="B3155" i="3"/>
  <c r="D3155" i="3"/>
  <c r="F3155" i="3"/>
  <c r="A3156" i="3"/>
  <c r="B3156" i="3"/>
  <c r="D3156" i="3"/>
  <c r="F3156" i="3"/>
  <c r="A3157" i="3"/>
  <c r="B3157" i="3"/>
  <c r="D3157" i="3"/>
  <c r="F3157" i="3"/>
  <c r="A3158" i="3"/>
  <c r="B3158" i="3"/>
  <c r="D3158" i="3"/>
  <c r="F3158" i="3"/>
  <c r="A3159" i="3"/>
  <c r="B3159" i="3"/>
  <c r="D3159" i="3"/>
  <c r="F3159" i="3"/>
  <c r="A3160" i="3"/>
  <c r="B3160" i="3"/>
  <c r="D3160" i="3"/>
  <c r="F3160" i="3"/>
  <c r="A3161" i="3"/>
  <c r="B3161" i="3"/>
  <c r="D3161" i="3"/>
  <c r="F3161" i="3"/>
  <c r="A3162" i="3"/>
  <c r="B3162" i="3"/>
  <c r="D3162" i="3"/>
  <c r="F3162" i="3"/>
  <c r="A3163" i="3"/>
  <c r="B3163" i="3"/>
  <c r="D3163" i="3"/>
  <c r="F3163" i="3"/>
  <c r="A3164" i="3"/>
  <c r="B3164" i="3"/>
  <c r="D3164" i="3"/>
  <c r="F3164" i="3"/>
  <c r="A3165" i="3"/>
  <c r="B3165" i="3"/>
  <c r="D3165" i="3"/>
  <c r="F3165" i="3"/>
  <c r="A3166" i="3"/>
  <c r="B3166" i="3"/>
  <c r="D3166" i="3"/>
  <c r="F3166" i="3"/>
  <c r="A3167" i="3"/>
  <c r="B3167" i="3"/>
  <c r="D3167" i="3"/>
  <c r="F3167" i="3"/>
  <c r="A3168" i="3"/>
  <c r="B3168" i="3"/>
  <c r="D3168" i="3"/>
  <c r="F3168" i="3"/>
  <c r="A3169" i="3"/>
  <c r="B3169" i="3"/>
  <c r="D3169" i="3"/>
  <c r="F3169" i="3"/>
  <c r="A3170" i="3"/>
  <c r="B3170" i="3"/>
  <c r="D3170" i="3"/>
  <c r="F3170" i="3"/>
  <c r="A3171" i="3"/>
  <c r="B3171" i="3"/>
  <c r="D3171" i="3"/>
  <c r="F3171" i="3"/>
  <c r="A3172" i="3"/>
  <c r="B3172" i="3"/>
  <c r="D3172" i="3"/>
  <c r="F3172" i="3"/>
  <c r="A3173" i="3"/>
  <c r="B3173" i="3"/>
  <c r="D3173" i="3"/>
  <c r="F3173" i="3"/>
  <c r="A3174" i="3"/>
  <c r="B3174" i="3"/>
  <c r="D3174" i="3"/>
  <c r="F3174" i="3"/>
  <c r="A3175" i="3"/>
  <c r="B3175" i="3"/>
  <c r="D3175" i="3"/>
  <c r="F3175" i="3"/>
  <c r="A3176" i="3"/>
  <c r="B3176" i="3"/>
  <c r="D3176" i="3"/>
  <c r="F3176" i="3"/>
  <c r="A3177" i="3"/>
  <c r="B3177" i="3"/>
  <c r="D3177" i="3"/>
  <c r="F3177" i="3"/>
  <c r="A3178" i="3"/>
  <c r="B3178" i="3"/>
  <c r="D3178" i="3"/>
  <c r="F3178" i="3"/>
  <c r="A3179" i="3"/>
  <c r="B3179" i="3"/>
  <c r="D3179" i="3"/>
  <c r="F3179" i="3"/>
  <c r="A3180" i="3"/>
  <c r="B3180" i="3"/>
  <c r="D3180" i="3"/>
  <c r="F3180" i="3"/>
  <c r="A3181" i="3"/>
  <c r="B3181" i="3"/>
  <c r="D3181" i="3"/>
  <c r="F3181" i="3"/>
  <c r="A3182" i="3"/>
  <c r="B3182" i="3"/>
  <c r="D3182" i="3"/>
  <c r="F3182" i="3"/>
  <c r="A3183" i="3"/>
  <c r="B3183" i="3"/>
  <c r="D3183" i="3"/>
  <c r="F3183" i="3"/>
  <c r="A3184" i="3"/>
  <c r="B3184" i="3"/>
  <c r="D3184" i="3"/>
  <c r="F3184" i="3"/>
  <c r="A3185" i="3"/>
  <c r="B3185" i="3"/>
  <c r="D3185" i="3"/>
  <c r="F3185" i="3"/>
  <c r="A3186" i="3"/>
  <c r="B3186" i="3"/>
  <c r="D3186" i="3"/>
  <c r="F3186" i="3"/>
  <c r="A3187" i="3"/>
  <c r="B3187" i="3"/>
  <c r="D3187" i="3"/>
  <c r="F3187" i="3"/>
  <c r="A3188" i="3"/>
  <c r="B3188" i="3"/>
  <c r="D3188" i="3"/>
  <c r="F3188" i="3"/>
  <c r="A3189" i="3"/>
  <c r="B3189" i="3"/>
  <c r="D3189" i="3"/>
  <c r="F3189" i="3"/>
  <c r="A3190" i="3"/>
  <c r="B3190" i="3"/>
  <c r="D3190" i="3"/>
  <c r="F3190" i="3"/>
  <c r="A3191" i="3"/>
  <c r="B3191" i="3"/>
  <c r="D3191" i="3"/>
  <c r="F3191" i="3"/>
  <c r="A3192" i="3"/>
  <c r="B3192" i="3"/>
  <c r="D3192" i="3"/>
  <c r="F3192" i="3"/>
  <c r="A3193" i="3"/>
  <c r="B3193" i="3"/>
  <c r="D3193" i="3"/>
  <c r="F3193" i="3"/>
  <c r="A3194" i="3"/>
  <c r="B3194" i="3"/>
  <c r="D3194" i="3"/>
  <c r="F3194" i="3"/>
  <c r="A3195" i="3"/>
  <c r="B3195" i="3"/>
  <c r="D3195" i="3"/>
  <c r="F3195" i="3"/>
  <c r="A3196" i="3"/>
  <c r="B3196" i="3"/>
  <c r="D3196" i="3"/>
  <c r="F3196" i="3"/>
  <c r="A3197" i="3"/>
  <c r="B3197" i="3"/>
  <c r="D3197" i="3"/>
  <c r="F3197" i="3"/>
  <c r="A3198" i="3"/>
  <c r="B3198" i="3"/>
  <c r="D3198" i="3"/>
  <c r="F3198" i="3"/>
  <c r="A3199" i="3"/>
  <c r="B3199" i="3"/>
  <c r="D3199" i="3"/>
  <c r="F3199" i="3"/>
  <c r="A3200" i="3"/>
  <c r="B3200" i="3"/>
  <c r="D3200" i="3"/>
  <c r="F3200" i="3"/>
  <c r="A3201" i="3"/>
  <c r="B3201" i="3"/>
  <c r="D3201" i="3"/>
  <c r="F3201" i="3"/>
  <c r="A3202" i="3"/>
  <c r="B3202" i="3"/>
  <c r="D3202" i="3"/>
  <c r="F3202" i="3"/>
  <c r="A3203" i="3"/>
  <c r="B3203" i="3"/>
  <c r="D3203" i="3"/>
  <c r="F3203" i="3"/>
  <c r="A3204" i="3"/>
  <c r="B3204" i="3"/>
  <c r="D3204" i="3"/>
  <c r="F3204" i="3"/>
  <c r="A3205" i="3"/>
  <c r="B3205" i="3"/>
  <c r="D3205" i="3"/>
  <c r="F3205" i="3"/>
  <c r="A3206" i="3"/>
  <c r="B3206" i="3"/>
  <c r="D3206" i="3"/>
  <c r="F3206" i="3"/>
  <c r="A3207" i="3"/>
  <c r="B3207" i="3"/>
  <c r="D3207" i="3"/>
  <c r="F3207" i="3"/>
  <c r="A3208" i="3"/>
  <c r="B3208" i="3"/>
  <c r="D3208" i="3"/>
  <c r="F3208" i="3"/>
  <c r="A3209" i="3"/>
  <c r="B3209" i="3"/>
  <c r="D3209" i="3"/>
  <c r="F3209" i="3"/>
  <c r="A3210" i="3"/>
  <c r="B3210" i="3"/>
  <c r="D3210" i="3"/>
  <c r="F3210" i="3"/>
  <c r="A3211" i="3"/>
  <c r="B3211" i="3"/>
  <c r="D3211" i="3"/>
  <c r="F3211" i="3"/>
  <c r="A3212" i="3"/>
  <c r="B3212" i="3"/>
  <c r="D3212" i="3"/>
  <c r="F3212" i="3"/>
  <c r="A3213" i="3"/>
  <c r="B3213" i="3"/>
  <c r="D3213" i="3"/>
  <c r="F3213" i="3"/>
  <c r="A3214" i="3"/>
  <c r="B3214" i="3"/>
  <c r="D3214" i="3"/>
  <c r="F3214" i="3"/>
  <c r="A3215" i="3"/>
  <c r="B3215" i="3"/>
  <c r="D3215" i="3"/>
  <c r="F3215" i="3"/>
  <c r="A3216" i="3"/>
  <c r="B3216" i="3"/>
  <c r="D3216" i="3"/>
  <c r="F3216" i="3"/>
  <c r="A3217" i="3"/>
  <c r="B3217" i="3"/>
  <c r="D3217" i="3"/>
  <c r="F3217" i="3"/>
  <c r="A3218" i="3"/>
  <c r="B3218" i="3"/>
  <c r="D3218" i="3"/>
  <c r="F3218" i="3"/>
  <c r="A3219" i="3"/>
  <c r="B3219" i="3"/>
  <c r="D3219" i="3"/>
  <c r="F3219" i="3"/>
  <c r="A3220" i="3"/>
  <c r="B3220" i="3"/>
  <c r="D3220" i="3"/>
  <c r="F3220" i="3"/>
  <c r="A3221" i="3"/>
  <c r="B3221" i="3"/>
  <c r="D3221" i="3"/>
  <c r="F3221" i="3"/>
  <c r="A3222" i="3"/>
  <c r="B3222" i="3"/>
  <c r="D3222" i="3"/>
  <c r="F3222" i="3"/>
  <c r="A3223" i="3"/>
  <c r="B3223" i="3"/>
  <c r="D3223" i="3"/>
  <c r="F3223" i="3"/>
  <c r="A3224" i="3"/>
  <c r="B3224" i="3"/>
  <c r="D3224" i="3"/>
  <c r="F3224" i="3"/>
  <c r="A3225" i="3"/>
  <c r="B3225" i="3"/>
  <c r="D3225" i="3"/>
  <c r="F3225" i="3"/>
  <c r="A3226" i="3"/>
  <c r="B3226" i="3"/>
  <c r="D3226" i="3"/>
  <c r="F3226" i="3"/>
  <c r="A3227" i="3"/>
  <c r="B3227" i="3"/>
  <c r="D3227" i="3"/>
  <c r="F3227" i="3"/>
  <c r="A3228" i="3"/>
  <c r="B3228" i="3"/>
  <c r="D3228" i="3"/>
  <c r="F3228" i="3"/>
  <c r="A3229" i="3"/>
  <c r="B3229" i="3"/>
  <c r="D3229" i="3"/>
  <c r="F3229" i="3"/>
  <c r="A3230" i="3"/>
  <c r="B3230" i="3"/>
  <c r="D3230" i="3"/>
  <c r="F3230" i="3"/>
  <c r="A3231" i="3"/>
  <c r="B3231" i="3"/>
  <c r="D3231" i="3"/>
  <c r="F3231" i="3"/>
  <c r="A3232" i="3"/>
  <c r="B3232" i="3"/>
  <c r="D3232" i="3"/>
  <c r="F3232" i="3"/>
  <c r="A3233" i="3"/>
  <c r="B3233" i="3"/>
  <c r="D3233" i="3"/>
  <c r="F3233" i="3"/>
  <c r="A3234" i="3"/>
  <c r="B3234" i="3"/>
  <c r="D3234" i="3"/>
  <c r="F3234" i="3"/>
  <c r="A3235" i="3"/>
  <c r="B3235" i="3"/>
  <c r="D3235" i="3"/>
  <c r="F3235" i="3"/>
  <c r="A3236" i="3"/>
  <c r="B3236" i="3"/>
  <c r="D3236" i="3"/>
  <c r="F3236" i="3"/>
  <c r="A3237" i="3"/>
  <c r="B3237" i="3"/>
  <c r="D3237" i="3"/>
  <c r="F3237" i="3"/>
  <c r="A3238" i="3"/>
  <c r="B3238" i="3"/>
  <c r="D3238" i="3"/>
  <c r="F3238" i="3"/>
  <c r="A3239" i="3"/>
  <c r="B3239" i="3"/>
  <c r="D3239" i="3"/>
  <c r="F3239" i="3"/>
  <c r="A3240" i="3"/>
  <c r="B3240" i="3"/>
  <c r="D3240" i="3"/>
  <c r="F3240" i="3"/>
  <c r="A3241" i="3"/>
  <c r="B3241" i="3"/>
  <c r="D3241" i="3"/>
  <c r="F3241" i="3"/>
  <c r="A3242" i="3"/>
  <c r="B3242" i="3"/>
  <c r="D3242" i="3"/>
  <c r="F3242" i="3"/>
  <c r="A3243" i="3"/>
  <c r="B3243" i="3"/>
  <c r="D3243" i="3"/>
  <c r="F3243" i="3"/>
  <c r="A3244" i="3"/>
  <c r="B3244" i="3"/>
  <c r="D3244" i="3"/>
  <c r="F3244" i="3"/>
  <c r="A3245" i="3"/>
  <c r="B3245" i="3"/>
  <c r="D3245" i="3"/>
  <c r="F3245" i="3"/>
  <c r="A3246" i="3"/>
  <c r="B3246" i="3"/>
  <c r="D3246" i="3"/>
  <c r="F3246" i="3"/>
  <c r="A3247" i="3"/>
  <c r="B3247" i="3"/>
  <c r="D3247" i="3"/>
  <c r="F3247" i="3"/>
  <c r="A3248" i="3"/>
  <c r="B3248" i="3"/>
  <c r="D3248" i="3"/>
  <c r="F3248" i="3"/>
  <c r="A3249" i="3"/>
  <c r="B3249" i="3"/>
  <c r="D3249" i="3"/>
  <c r="F3249" i="3"/>
  <c r="A3250" i="3"/>
  <c r="B3250" i="3"/>
  <c r="D3250" i="3"/>
  <c r="F3250" i="3"/>
  <c r="A3251" i="3"/>
  <c r="B3251" i="3"/>
  <c r="D3251" i="3"/>
  <c r="F3251" i="3"/>
  <c r="A3252" i="3"/>
  <c r="B3252" i="3"/>
  <c r="D3252" i="3"/>
  <c r="F3252" i="3"/>
  <c r="A3253" i="3"/>
  <c r="B3253" i="3"/>
  <c r="D3253" i="3"/>
  <c r="F3253" i="3"/>
  <c r="A3254" i="3"/>
  <c r="B3254" i="3"/>
  <c r="D3254" i="3"/>
  <c r="F3254" i="3"/>
  <c r="A3255" i="3"/>
  <c r="B3255" i="3"/>
  <c r="D3255" i="3"/>
  <c r="F3255" i="3"/>
  <c r="A3256" i="3"/>
  <c r="B3256" i="3"/>
  <c r="D3256" i="3"/>
  <c r="F3256" i="3"/>
  <c r="A3257" i="3"/>
  <c r="B3257" i="3"/>
  <c r="D3257" i="3"/>
  <c r="F3257" i="3"/>
  <c r="A3258" i="3"/>
  <c r="B3258" i="3"/>
  <c r="D3258" i="3"/>
  <c r="F3258" i="3"/>
  <c r="A3259" i="3"/>
  <c r="B3259" i="3"/>
  <c r="D3259" i="3"/>
  <c r="F3259" i="3"/>
  <c r="A3260" i="3"/>
  <c r="B3260" i="3"/>
  <c r="D3260" i="3"/>
  <c r="F3260" i="3"/>
  <c r="A3261" i="3"/>
  <c r="B3261" i="3"/>
  <c r="D3261" i="3"/>
  <c r="F3261" i="3"/>
  <c r="A3262" i="3"/>
  <c r="B3262" i="3"/>
  <c r="D3262" i="3"/>
  <c r="F3262" i="3"/>
  <c r="A3263" i="3"/>
  <c r="B3263" i="3"/>
  <c r="D3263" i="3"/>
  <c r="F3263" i="3"/>
  <c r="A3264" i="3"/>
  <c r="B3264" i="3"/>
  <c r="D3264" i="3"/>
  <c r="F3264" i="3"/>
  <c r="A3265" i="3"/>
  <c r="B3265" i="3"/>
  <c r="D3265" i="3"/>
  <c r="F3265" i="3"/>
  <c r="A3266" i="3"/>
  <c r="B3266" i="3"/>
  <c r="D3266" i="3"/>
  <c r="F3266" i="3"/>
  <c r="A3267" i="3"/>
  <c r="B3267" i="3"/>
  <c r="D3267" i="3"/>
  <c r="F3267" i="3"/>
  <c r="A3268" i="3"/>
  <c r="B3268" i="3"/>
  <c r="D3268" i="3"/>
  <c r="F3268" i="3"/>
  <c r="A3269" i="3"/>
  <c r="B3269" i="3"/>
  <c r="D3269" i="3"/>
  <c r="F3269" i="3"/>
  <c r="A3270" i="3"/>
  <c r="B3270" i="3"/>
  <c r="D3270" i="3"/>
  <c r="F3270" i="3"/>
  <c r="A3271" i="3"/>
  <c r="B3271" i="3"/>
  <c r="D3271" i="3"/>
  <c r="F3271" i="3"/>
  <c r="A3272" i="3"/>
  <c r="B3272" i="3"/>
  <c r="D3272" i="3"/>
  <c r="F3272" i="3"/>
  <c r="A3273" i="3"/>
  <c r="B3273" i="3"/>
  <c r="D3273" i="3"/>
  <c r="F3273" i="3"/>
  <c r="A3274" i="3"/>
  <c r="B3274" i="3"/>
  <c r="D3274" i="3"/>
  <c r="F3274" i="3"/>
  <c r="A3275" i="3"/>
  <c r="B3275" i="3"/>
  <c r="D3275" i="3"/>
  <c r="F3275" i="3"/>
  <c r="A3276" i="3"/>
  <c r="B3276" i="3"/>
  <c r="D3276" i="3"/>
  <c r="F3276" i="3"/>
  <c r="A3277" i="3"/>
  <c r="B3277" i="3"/>
  <c r="D3277" i="3"/>
  <c r="F3277" i="3"/>
  <c r="A3278" i="3"/>
  <c r="B3278" i="3"/>
  <c r="D3278" i="3"/>
  <c r="F3278" i="3"/>
  <c r="A3279" i="3"/>
  <c r="B3279" i="3"/>
  <c r="D3279" i="3"/>
  <c r="F3279" i="3"/>
  <c r="A3280" i="3"/>
  <c r="B3280" i="3"/>
  <c r="D3280" i="3"/>
  <c r="F3280" i="3"/>
  <c r="A3281" i="3"/>
  <c r="B3281" i="3"/>
  <c r="D3281" i="3"/>
  <c r="F3281" i="3"/>
  <c r="A3282" i="3"/>
  <c r="B3282" i="3"/>
  <c r="D3282" i="3"/>
  <c r="F3282" i="3"/>
  <c r="A3283" i="3"/>
  <c r="B3283" i="3"/>
  <c r="D3283" i="3"/>
  <c r="F3283" i="3"/>
  <c r="A3284" i="3"/>
  <c r="B3284" i="3"/>
  <c r="D3284" i="3"/>
  <c r="F3284" i="3"/>
  <c r="A3285" i="3"/>
  <c r="B3285" i="3"/>
  <c r="D3285" i="3"/>
  <c r="F3285" i="3"/>
  <c r="A3286" i="3"/>
  <c r="B3286" i="3"/>
  <c r="D3286" i="3"/>
  <c r="F3286" i="3"/>
  <c r="A3287" i="3"/>
  <c r="B3287" i="3"/>
  <c r="D3287" i="3"/>
  <c r="F3287" i="3"/>
  <c r="A3288" i="3"/>
  <c r="B3288" i="3"/>
  <c r="D3288" i="3"/>
  <c r="F3288" i="3"/>
  <c r="A3289" i="3"/>
  <c r="B3289" i="3"/>
  <c r="D3289" i="3"/>
  <c r="F3289" i="3"/>
  <c r="A3290" i="3"/>
  <c r="B3290" i="3"/>
  <c r="D3290" i="3"/>
  <c r="F3290" i="3"/>
  <c r="A3291" i="3"/>
  <c r="B3291" i="3"/>
  <c r="D3291" i="3"/>
  <c r="F3291" i="3"/>
  <c r="A3292" i="3"/>
  <c r="B3292" i="3"/>
  <c r="D3292" i="3"/>
  <c r="F3292" i="3"/>
  <c r="A3293" i="3"/>
  <c r="B3293" i="3"/>
  <c r="D3293" i="3"/>
  <c r="F3293" i="3"/>
  <c r="A3294" i="3"/>
  <c r="B3294" i="3"/>
  <c r="D3294" i="3"/>
  <c r="F3294" i="3"/>
  <c r="A3295" i="3"/>
  <c r="B3295" i="3"/>
  <c r="D3295" i="3"/>
  <c r="F3295" i="3"/>
  <c r="A3296" i="3"/>
  <c r="B3296" i="3"/>
  <c r="D3296" i="3"/>
  <c r="F3296" i="3"/>
  <c r="A3297" i="3"/>
  <c r="B3297" i="3"/>
  <c r="D3297" i="3"/>
  <c r="F3297" i="3"/>
  <c r="A3298" i="3"/>
  <c r="B3298" i="3"/>
  <c r="D3298" i="3"/>
  <c r="F3298" i="3"/>
  <c r="A3299" i="3"/>
  <c r="B3299" i="3"/>
  <c r="D3299" i="3"/>
  <c r="F3299" i="3"/>
  <c r="A3300" i="3"/>
  <c r="B3300" i="3"/>
  <c r="D3300" i="3"/>
  <c r="F3300" i="3"/>
  <c r="A3301" i="3"/>
  <c r="B3301" i="3"/>
  <c r="D3301" i="3"/>
  <c r="F3301" i="3"/>
  <c r="A3302" i="3"/>
  <c r="B3302" i="3"/>
  <c r="D3302" i="3"/>
  <c r="F3302" i="3"/>
  <c r="A3303" i="3"/>
  <c r="B3303" i="3"/>
  <c r="D3303" i="3"/>
  <c r="F3303" i="3"/>
  <c r="A3304" i="3"/>
  <c r="B3304" i="3"/>
  <c r="D3304" i="3"/>
  <c r="F3304" i="3"/>
  <c r="A3305" i="3"/>
  <c r="B3305" i="3"/>
  <c r="D3305" i="3"/>
  <c r="F3305" i="3"/>
  <c r="A3306" i="3"/>
  <c r="B3306" i="3"/>
  <c r="D3306" i="3"/>
  <c r="F3306" i="3"/>
  <c r="A3307" i="3"/>
  <c r="B3307" i="3"/>
  <c r="D3307" i="3"/>
  <c r="F3307" i="3"/>
  <c r="A3308" i="3"/>
  <c r="B3308" i="3"/>
  <c r="D3308" i="3"/>
  <c r="F3308" i="3"/>
  <c r="A3309" i="3"/>
  <c r="B3309" i="3"/>
  <c r="D3309" i="3"/>
  <c r="F3309" i="3"/>
  <c r="A3310" i="3"/>
  <c r="B3310" i="3"/>
  <c r="D3310" i="3"/>
  <c r="F3310" i="3"/>
  <c r="A3311" i="3"/>
  <c r="B3311" i="3"/>
  <c r="D3311" i="3"/>
  <c r="F3311" i="3"/>
  <c r="A3312" i="3"/>
  <c r="B3312" i="3"/>
  <c r="D3312" i="3"/>
  <c r="F3312" i="3"/>
  <c r="A3313" i="3"/>
  <c r="B3313" i="3"/>
  <c r="D3313" i="3"/>
  <c r="F3313" i="3"/>
  <c r="A3314" i="3"/>
  <c r="B3314" i="3"/>
  <c r="D3314" i="3"/>
  <c r="F3314" i="3"/>
  <c r="A3315" i="3"/>
  <c r="B3315" i="3"/>
  <c r="D3315" i="3"/>
  <c r="F3315" i="3"/>
  <c r="A3316" i="3"/>
  <c r="B3316" i="3"/>
  <c r="D3316" i="3"/>
  <c r="F3316" i="3"/>
  <c r="A3317" i="3"/>
  <c r="B3317" i="3"/>
  <c r="D3317" i="3"/>
  <c r="F3317" i="3"/>
  <c r="A3318" i="3"/>
  <c r="B3318" i="3"/>
  <c r="D3318" i="3"/>
  <c r="F3318" i="3"/>
  <c r="A3319" i="3"/>
  <c r="B3319" i="3"/>
  <c r="D3319" i="3"/>
  <c r="F3319" i="3"/>
  <c r="A3320" i="3"/>
  <c r="B3320" i="3"/>
  <c r="D3320" i="3"/>
  <c r="F3320" i="3"/>
  <c r="A3321" i="3"/>
  <c r="B3321" i="3"/>
  <c r="D3321" i="3"/>
  <c r="F3321" i="3"/>
  <c r="A3322" i="3"/>
  <c r="B3322" i="3"/>
  <c r="D3322" i="3"/>
  <c r="F3322" i="3"/>
  <c r="A3323" i="3"/>
  <c r="B3323" i="3"/>
  <c r="D3323" i="3"/>
  <c r="F3323" i="3"/>
  <c r="A3324" i="3"/>
  <c r="B3324" i="3"/>
  <c r="D3324" i="3"/>
  <c r="F3324" i="3"/>
  <c r="A3325" i="3"/>
  <c r="B3325" i="3"/>
  <c r="D3325" i="3"/>
  <c r="F3325" i="3"/>
  <c r="A3326" i="3"/>
  <c r="B3326" i="3"/>
  <c r="D3326" i="3"/>
  <c r="F3326" i="3"/>
  <c r="A3327" i="3"/>
  <c r="B3327" i="3"/>
  <c r="D3327" i="3"/>
  <c r="F3327" i="3"/>
  <c r="A3328" i="3"/>
  <c r="B3328" i="3"/>
  <c r="D3328" i="3"/>
  <c r="F3328" i="3"/>
  <c r="A3329" i="3"/>
  <c r="B3329" i="3"/>
  <c r="D3329" i="3"/>
  <c r="F3329" i="3"/>
  <c r="A3330" i="3"/>
  <c r="B3330" i="3"/>
  <c r="D3330" i="3"/>
  <c r="F3330" i="3"/>
  <c r="A3331" i="3"/>
  <c r="B3331" i="3"/>
  <c r="D3331" i="3"/>
  <c r="F3331" i="3"/>
  <c r="A3332" i="3"/>
  <c r="B3332" i="3"/>
  <c r="D3332" i="3"/>
  <c r="F3332" i="3"/>
  <c r="A3333" i="3"/>
  <c r="B3333" i="3"/>
  <c r="D3333" i="3"/>
  <c r="F3333" i="3"/>
  <c r="A3334" i="3"/>
  <c r="B3334" i="3"/>
  <c r="D3334" i="3"/>
  <c r="F3334" i="3"/>
  <c r="A3335" i="3"/>
  <c r="B3335" i="3"/>
  <c r="D3335" i="3"/>
  <c r="F3335" i="3"/>
  <c r="A3336" i="3"/>
  <c r="B3336" i="3"/>
  <c r="D3336" i="3"/>
  <c r="F3336" i="3"/>
  <c r="A3337" i="3"/>
  <c r="B3337" i="3"/>
  <c r="D3337" i="3"/>
  <c r="F3337" i="3"/>
  <c r="A3338" i="3"/>
  <c r="B3338" i="3"/>
  <c r="D3338" i="3"/>
  <c r="F3338" i="3"/>
  <c r="A3339" i="3"/>
  <c r="B3339" i="3"/>
  <c r="D3339" i="3"/>
  <c r="F3339" i="3"/>
  <c r="A3340" i="3"/>
  <c r="B3340" i="3"/>
  <c r="D3340" i="3"/>
  <c r="F3340" i="3"/>
  <c r="A3341" i="3"/>
  <c r="B3341" i="3"/>
  <c r="D3341" i="3"/>
  <c r="F3341" i="3"/>
  <c r="A3342" i="3"/>
  <c r="B3342" i="3"/>
  <c r="D3342" i="3"/>
  <c r="F3342" i="3"/>
  <c r="A3343" i="3"/>
  <c r="B3343" i="3"/>
  <c r="D3343" i="3"/>
  <c r="F3343" i="3"/>
  <c r="A3344" i="3"/>
  <c r="B3344" i="3"/>
  <c r="D3344" i="3"/>
  <c r="F3344" i="3"/>
  <c r="A3345" i="3"/>
  <c r="B3345" i="3"/>
  <c r="D3345" i="3"/>
  <c r="F3345" i="3"/>
  <c r="A3346" i="3"/>
  <c r="B3346" i="3"/>
  <c r="D3346" i="3"/>
  <c r="F3346" i="3"/>
  <c r="A3347" i="3"/>
  <c r="B3347" i="3"/>
  <c r="D3347" i="3"/>
  <c r="F3347" i="3"/>
  <c r="A3348" i="3"/>
  <c r="B3348" i="3"/>
  <c r="D3348" i="3"/>
  <c r="F3348" i="3"/>
  <c r="A3349" i="3"/>
  <c r="B3349" i="3"/>
  <c r="D3349" i="3"/>
  <c r="F3349" i="3"/>
  <c r="A3350" i="3"/>
  <c r="B3350" i="3"/>
  <c r="D3350" i="3"/>
  <c r="F3350" i="3"/>
  <c r="A3351" i="3"/>
  <c r="B3351" i="3"/>
  <c r="D3351" i="3"/>
  <c r="F3351" i="3"/>
  <c r="A3352" i="3"/>
  <c r="B3352" i="3"/>
  <c r="D3352" i="3"/>
  <c r="F3352" i="3"/>
  <c r="A3353" i="3"/>
  <c r="B3353" i="3"/>
  <c r="D3353" i="3"/>
  <c r="F3353" i="3"/>
  <c r="A3354" i="3"/>
  <c r="B3354" i="3"/>
  <c r="D3354" i="3"/>
  <c r="F3354" i="3"/>
  <c r="A3355" i="3"/>
  <c r="B3355" i="3"/>
  <c r="D3355" i="3"/>
  <c r="F3355" i="3"/>
  <c r="A3356" i="3"/>
  <c r="B3356" i="3"/>
  <c r="D3356" i="3"/>
  <c r="F3356" i="3"/>
  <c r="A3357" i="3"/>
  <c r="B3357" i="3"/>
  <c r="D3357" i="3"/>
  <c r="F3357" i="3"/>
  <c r="A3358" i="3"/>
  <c r="B3358" i="3"/>
  <c r="D3358" i="3"/>
  <c r="F3358" i="3"/>
  <c r="A3359" i="3"/>
  <c r="B3359" i="3"/>
  <c r="D3359" i="3"/>
  <c r="F3359" i="3"/>
  <c r="A3360" i="3"/>
  <c r="B3360" i="3"/>
  <c r="D3360" i="3"/>
  <c r="F3360" i="3"/>
  <c r="A3361" i="3"/>
  <c r="B3361" i="3"/>
  <c r="D3361" i="3"/>
  <c r="F3361" i="3"/>
  <c r="A3362" i="3"/>
  <c r="B3362" i="3"/>
  <c r="D3362" i="3"/>
  <c r="F3362" i="3"/>
  <c r="A3363" i="3"/>
  <c r="B3363" i="3"/>
  <c r="D3363" i="3"/>
  <c r="F3363" i="3"/>
  <c r="A3364" i="3"/>
  <c r="B3364" i="3"/>
  <c r="D3364" i="3"/>
  <c r="F3364" i="3"/>
  <c r="A3365" i="3"/>
  <c r="B3365" i="3"/>
  <c r="D3365" i="3"/>
  <c r="F3365" i="3"/>
  <c r="A3366" i="3"/>
  <c r="B3366" i="3"/>
  <c r="D3366" i="3"/>
  <c r="F3366" i="3"/>
  <c r="A3367" i="3"/>
  <c r="B3367" i="3"/>
  <c r="D3367" i="3"/>
  <c r="F3367" i="3"/>
  <c r="A3368" i="3"/>
  <c r="B3368" i="3"/>
  <c r="D3368" i="3"/>
  <c r="F3368" i="3"/>
  <c r="A3369" i="3"/>
  <c r="B3369" i="3"/>
  <c r="D3369" i="3"/>
  <c r="F3369" i="3"/>
  <c r="A3370" i="3"/>
  <c r="B3370" i="3"/>
  <c r="D3370" i="3"/>
  <c r="F3370" i="3"/>
  <c r="A3371" i="3"/>
  <c r="B3371" i="3"/>
  <c r="D3371" i="3"/>
  <c r="F3371" i="3"/>
  <c r="A3372" i="3"/>
  <c r="B3372" i="3"/>
  <c r="D3372" i="3"/>
  <c r="F3372" i="3"/>
  <c r="A3373" i="3"/>
  <c r="B3373" i="3"/>
  <c r="D3373" i="3"/>
  <c r="F3373" i="3"/>
  <c r="A3374" i="3"/>
  <c r="B3374" i="3"/>
  <c r="D3374" i="3"/>
  <c r="F3374" i="3"/>
  <c r="A3375" i="3"/>
  <c r="B3375" i="3"/>
  <c r="D3375" i="3"/>
  <c r="F3375" i="3"/>
  <c r="A3376" i="3"/>
  <c r="B3376" i="3"/>
  <c r="D3376" i="3"/>
  <c r="F3376" i="3"/>
  <c r="A3377" i="3"/>
  <c r="B3377" i="3"/>
  <c r="D3377" i="3"/>
  <c r="F3377" i="3"/>
  <c r="A3378" i="3"/>
  <c r="B3378" i="3"/>
  <c r="D3378" i="3"/>
  <c r="F3378" i="3"/>
  <c r="A3379" i="3"/>
  <c r="B3379" i="3"/>
  <c r="D3379" i="3"/>
  <c r="F3379" i="3"/>
  <c r="A3380" i="3"/>
  <c r="B3380" i="3"/>
  <c r="D3380" i="3"/>
  <c r="F3380" i="3"/>
  <c r="A3381" i="3"/>
  <c r="B3381" i="3"/>
  <c r="D3381" i="3"/>
  <c r="F3381" i="3"/>
  <c r="A3382" i="3"/>
  <c r="B3382" i="3"/>
  <c r="D3382" i="3"/>
  <c r="F3382" i="3"/>
  <c r="A3383" i="3"/>
  <c r="B3383" i="3"/>
  <c r="D3383" i="3"/>
  <c r="F3383" i="3"/>
  <c r="A3384" i="3"/>
  <c r="B3384" i="3"/>
  <c r="D3384" i="3"/>
  <c r="F3384" i="3"/>
  <c r="A3385" i="3"/>
  <c r="B3385" i="3"/>
  <c r="D3385" i="3"/>
  <c r="F3385" i="3"/>
  <c r="A3386" i="3"/>
  <c r="B3386" i="3"/>
  <c r="D3386" i="3"/>
  <c r="F3386" i="3"/>
  <c r="A3387" i="3"/>
  <c r="B3387" i="3"/>
  <c r="D3387" i="3"/>
  <c r="F3387" i="3"/>
  <c r="A3388" i="3"/>
  <c r="B3388" i="3"/>
  <c r="D3388" i="3"/>
  <c r="F3388" i="3"/>
  <c r="A3389" i="3"/>
  <c r="B3389" i="3"/>
  <c r="D3389" i="3"/>
  <c r="F3389" i="3"/>
  <c r="A3390" i="3"/>
  <c r="B3390" i="3"/>
  <c r="D3390" i="3"/>
  <c r="F3390" i="3"/>
  <c r="A3391" i="3"/>
  <c r="B3391" i="3"/>
  <c r="D3391" i="3"/>
  <c r="F3391" i="3"/>
  <c r="A3392" i="3"/>
  <c r="B3392" i="3"/>
  <c r="D3392" i="3"/>
  <c r="F3392" i="3"/>
  <c r="A3393" i="3"/>
  <c r="B3393" i="3"/>
  <c r="D3393" i="3"/>
  <c r="F3393" i="3"/>
  <c r="A3394" i="3"/>
  <c r="B3394" i="3"/>
  <c r="D3394" i="3"/>
  <c r="F3394" i="3"/>
  <c r="A3395" i="3"/>
  <c r="B3395" i="3"/>
  <c r="D3395" i="3"/>
  <c r="F3395" i="3"/>
  <c r="A3396" i="3"/>
  <c r="B3396" i="3"/>
  <c r="D3396" i="3"/>
  <c r="F3396" i="3"/>
  <c r="A3397" i="3"/>
  <c r="B3397" i="3"/>
  <c r="D3397" i="3"/>
  <c r="F3397" i="3"/>
  <c r="A3398" i="3"/>
  <c r="B3398" i="3"/>
  <c r="D3398" i="3"/>
  <c r="F3398" i="3"/>
  <c r="A3399" i="3"/>
  <c r="B3399" i="3"/>
  <c r="D3399" i="3"/>
  <c r="F3399" i="3"/>
  <c r="A3400" i="3"/>
  <c r="B3400" i="3"/>
  <c r="D3400" i="3"/>
  <c r="F3400" i="3"/>
  <c r="A3401" i="3"/>
  <c r="B3401" i="3"/>
  <c r="D3401" i="3"/>
  <c r="F3401" i="3"/>
  <c r="A3402" i="3"/>
  <c r="B3402" i="3"/>
  <c r="D3402" i="3"/>
  <c r="F3402" i="3"/>
  <c r="A3403" i="3"/>
  <c r="B3403" i="3"/>
  <c r="D3403" i="3"/>
  <c r="F3403" i="3"/>
  <c r="A3404" i="3"/>
  <c r="B3404" i="3"/>
  <c r="D3404" i="3"/>
  <c r="F3404" i="3"/>
  <c r="A3405" i="3"/>
  <c r="B3405" i="3"/>
  <c r="D3405" i="3"/>
  <c r="F3405" i="3"/>
  <c r="A3406" i="3"/>
  <c r="B3406" i="3"/>
  <c r="D3406" i="3"/>
  <c r="F3406" i="3"/>
  <c r="A3407" i="3"/>
  <c r="B3407" i="3"/>
  <c r="D3407" i="3"/>
  <c r="F3407" i="3"/>
  <c r="A3408" i="3"/>
  <c r="B3408" i="3"/>
  <c r="D3408" i="3"/>
  <c r="F3408" i="3"/>
  <c r="A3409" i="3"/>
  <c r="B3409" i="3"/>
  <c r="D3409" i="3"/>
  <c r="F3409" i="3"/>
  <c r="A3410" i="3"/>
  <c r="B3410" i="3"/>
  <c r="D3410" i="3"/>
  <c r="F3410" i="3"/>
  <c r="A3411" i="3"/>
  <c r="B3411" i="3"/>
  <c r="D3411" i="3"/>
  <c r="F3411" i="3"/>
  <c r="A3412" i="3"/>
  <c r="B3412" i="3"/>
  <c r="D3412" i="3"/>
  <c r="F3412" i="3"/>
  <c r="A3413" i="3"/>
  <c r="B3413" i="3"/>
  <c r="D3413" i="3"/>
  <c r="F3413" i="3"/>
  <c r="A3414" i="3"/>
  <c r="B3414" i="3"/>
  <c r="D3414" i="3"/>
  <c r="F3414" i="3"/>
  <c r="A3415" i="3"/>
  <c r="B3415" i="3"/>
  <c r="D3415" i="3"/>
  <c r="F3415" i="3"/>
  <c r="A3416" i="3"/>
  <c r="B3416" i="3"/>
  <c r="D3416" i="3"/>
  <c r="F3416" i="3"/>
  <c r="A3417" i="3"/>
  <c r="B3417" i="3"/>
  <c r="D3417" i="3"/>
  <c r="F3417" i="3"/>
  <c r="A3418" i="3"/>
  <c r="B3418" i="3"/>
  <c r="D3418" i="3"/>
  <c r="F3418" i="3"/>
  <c r="A3419" i="3"/>
  <c r="B3419" i="3"/>
  <c r="D3419" i="3"/>
  <c r="F3419" i="3"/>
  <c r="A3420" i="3"/>
  <c r="B3420" i="3"/>
  <c r="D3420" i="3"/>
  <c r="F3420" i="3"/>
  <c r="A3421" i="3"/>
  <c r="B3421" i="3"/>
  <c r="D3421" i="3"/>
  <c r="F3421" i="3"/>
  <c r="A3422" i="3"/>
  <c r="B3422" i="3"/>
  <c r="D3422" i="3"/>
  <c r="F3422" i="3"/>
  <c r="A3423" i="3"/>
  <c r="B3423" i="3"/>
  <c r="D3423" i="3"/>
  <c r="F3423" i="3"/>
  <c r="A3424" i="3"/>
  <c r="B3424" i="3"/>
  <c r="D3424" i="3"/>
  <c r="F3424" i="3"/>
  <c r="A3425" i="3"/>
  <c r="B3425" i="3"/>
  <c r="D3425" i="3"/>
  <c r="F3425" i="3"/>
  <c r="A3426" i="3"/>
  <c r="B3426" i="3"/>
  <c r="D3426" i="3"/>
  <c r="F3426" i="3"/>
  <c r="A3427" i="3"/>
  <c r="B3427" i="3"/>
  <c r="D3427" i="3"/>
  <c r="F3427" i="3"/>
  <c r="A3428" i="3"/>
  <c r="B3428" i="3"/>
  <c r="D3428" i="3"/>
  <c r="F3428" i="3"/>
  <c r="A3429" i="3"/>
  <c r="B3429" i="3"/>
  <c r="D3429" i="3"/>
  <c r="F3429" i="3"/>
  <c r="A3430" i="3"/>
  <c r="B3430" i="3"/>
  <c r="D3430" i="3"/>
  <c r="F3430" i="3"/>
  <c r="A3431" i="3"/>
  <c r="B3431" i="3"/>
  <c r="D3431" i="3"/>
  <c r="F3431" i="3"/>
  <c r="A3432" i="3"/>
  <c r="B3432" i="3"/>
  <c r="D3432" i="3"/>
  <c r="F3432" i="3"/>
  <c r="A3433" i="3"/>
  <c r="B3433" i="3"/>
  <c r="D3433" i="3"/>
  <c r="F3433" i="3"/>
  <c r="A3434" i="3"/>
  <c r="B3434" i="3"/>
  <c r="D3434" i="3"/>
  <c r="F3434" i="3"/>
  <c r="A3435" i="3"/>
  <c r="B3435" i="3"/>
  <c r="D3435" i="3"/>
  <c r="F3435" i="3"/>
  <c r="A3436" i="3"/>
  <c r="B3436" i="3"/>
  <c r="D3436" i="3"/>
  <c r="F3436" i="3"/>
  <c r="A3437" i="3"/>
  <c r="B3437" i="3"/>
  <c r="D3437" i="3"/>
  <c r="F3437" i="3"/>
  <c r="A3438" i="3"/>
  <c r="B3438" i="3"/>
  <c r="D3438" i="3"/>
  <c r="F3438" i="3"/>
  <c r="A3439" i="3"/>
  <c r="B3439" i="3"/>
  <c r="D3439" i="3"/>
  <c r="F3439" i="3"/>
  <c r="A3440" i="3"/>
  <c r="B3440" i="3"/>
  <c r="D3440" i="3"/>
  <c r="F3440" i="3"/>
  <c r="A3441" i="3"/>
  <c r="B3441" i="3"/>
  <c r="D3441" i="3"/>
  <c r="F3441" i="3"/>
  <c r="A3442" i="3"/>
  <c r="B3442" i="3"/>
  <c r="D3442" i="3"/>
  <c r="F3442" i="3"/>
  <c r="A3443" i="3"/>
  <c r="B3443" i="3"/>
  <c r="D3443" i="3"/>
  <c r="F3443" i="3"/>
  <c r="A3444" i="3"/>
  <c r="B3444" i="3"/>
  <c r="D3444" i="3"/>
  <c r="F3444" i="3"/>
  <c r="A3445" i="3"/>
  <c r="B3445" i="3"/>
  <c r="D3445" i="3"/>
  <c r="F3445" i="3"/>
  <c r="A3446" i="3"/>
  <c r="B3446" i="3"/>
  <c r="D3446" i="3"/>
  <c r="F3446" i="3"/>
  <c r="A3447" i="3"/>
  <c r="B3447" i="3"/>
  <c r="D3447" i="3"/>
  <c r="F3447" i="3"/>
  <c r="A3448" i="3"/>
  <c r="B3448" i="3"/>
  <c r="D3448" i="3"/>
  <c r="F3448" i="3"/>
  <c r="A3449" i="3"/>
  <c r="B3449" i="3"/>
  <c r="D3449" i="3"/>
  <c r="F3449" i="3"/>
  <c r="A3450" i="3"/>
  <c r="B3450" i="3"/>
  <c r="D3450" i="3"/>
  <c r="F3450" i="3"/>
  <c r="A3451" i="3"/>
  <c r="B3451" i="3"/>
  <c r="D3451" i="3"/>
  <c r="F3451" i="3"/>
  <c r="A3452" i="3"/>
  <c r="B3452" i="3"/>
  <c r="D3452" i="3"/>
  <c r="F3452" i="3"/>
  <c r="A3453" i="3"/>
  <c r="B3453" i="3"/>
  <c r="D3453" i="3"/>
  <c r="F3453" i="3"/>
  <c r="A3454" i="3"/>
  <c r="B3454" i="3"/>
  <c r="D3454" i="3"/>
  <c r="F3454" i="3"/>
  <c r="A3455" i="3"/>
  <c r="B3455" i="3"/>
  <c r="D3455" i="3"/>
  <c r="F3455" i="3"/>
  <c r="A3456" i="3"/>
  <c r="B3456" i="3"/>
  <c r="D3456" i="3"/>
  <c r="F3456" i="3"/>
  <c r="A3457" i="3"/>
  <c r="B3457" i="3"/>
  <c r="D3457" i="3"/>
  <c r="F3457" i="3"/>
  <c r="A3458" i="3"/>
  <c r="B3458" i="3"/>
  <c r="D3458" i="3"/>
  <c r="F3458" i="3"/>
  <c r="A3459" i="3"/>
  <c r="B3459" i="3"/>
  <c r="D3459" i="3"/>
  <c r="F3459" i="3"/>
  <c r="A3460" i="3"/>
  <c r="B3460" i="3"/>
  <c r="D3460" i="3"/>
  <c r="F3460" i="3"/>
  <c r="A3461" i="3"/>
  <c r="B3461" i="3"/>
  <c r="D3461" i="3"/>
  <c r="F3461" i="3"/>
  <c r="A3462" i="3"/>
  <c r="B3462" i="3"/>
  <c r="D3462" i="3"/>
  <c r="F3462" i="3"/>
  <c r="A3463" i="3"/>
  <c r="B3463" i="3"/>
  <c r="D3463" i="3"/>
  <c r="F3463" i="3"/>
  <c r="A3464" i="3"/>
  <c r="B3464" i="3"/>
  <c r="D3464" i="3"/>
  <c r="F3464" i="3"/>
  <c r="A3465" i="3"/>
  <c r="B3465" i="3"/>
  <c r="D3465" i="3"/>
  <c r="F3465" i="3"/>
  <c r="A3466" i="3"/>
  <c r="B3466" i="3"/>
  <c r="D3466" i="3"/>
  <c r="F3466" i="3"/>
  <c r="A3467" i="3"/>
  <c r="B3467" i="3"/>
  <c r="D3467" i="3"/>
  <c r="F3467" i="3"/>
  <c r="A3468" i="3"/>
  <c r="B3468" i="3"/>
  <c r="D3468" i="3"/>
  <c r="F3468" i="3"/>
  <c r="A3469" i="3"/>
  <c r="B3469" i="3"/>
  <c r="D3469" i="3"/>
  <c r="F3469" i="3"/>
  <c r="A3470" i="3"/>
  <c r="B3470" i="3"/>
  <c r="D3470" i="3"/>
  <c r="F3470" i="3"/>
  <c r="A3471" i="3"/>
  <c r="B3471" i="3"/>
  <c r="D3471" i="3"/>
  <c r="F3471" i="3"/>
  <c r="A3472" i="3"/>
  <c r="B3472" i="3"/>
  <c r="D3472" i="3"/>
  <c r="F3472" i="3"/>
  <c r="A3473" i="3"/>
  <c r="B3473" i="3"/>
  <c r="D3473" i="3"/>
  <c r="F3473" i="3"/>
  <c r="A3474" i="3"/>
  <c r="B3474" i="3"/>
  <c r="D3474" i="3"/>
  <c r="F3474" i="3"/>
  <c r="A3475" i="3"/>
  <c r="B3475" i="3"/>
  <c r="D3475" i="3"/>
  <c r="F3475" i="3"/>
  <c r="A3476" i="3"/>
  <c r="B3476" i="3"/>
  <c r="D3476" i="3"/>
  <c r="F3476" i="3"/>
  <c r="A3477" i="3"/>
  <c r="B3477" i="3"/>
  <c r="D3477" i="3"/>
  <c r="F3477" i="3"/>
  <c r="A3478" i="3"/>
  <c r="B3478" i="3"/>
  <c r="D3478" i="3"/>
  <c r="F3478" i="3"/>
  <c r="A3479" i="3"/>
  <c r="B3479" i="3"/>
  <c r="D3479" i="3"/>
  <c r="F3479" i="3"/>
  <c r="A3480" i="3"/>
  <c r="B3480" i="3"/>
  <c r="D3480" i="3"/>
  <c r="F3480" i="3"/>
  <c r="A3481" i="3"/>
  <c r="B3481" i="3"/>
  <c r="D3481" i="3"/>
  <c r="F3481" i="3"/>
  <c r="A3482" i="3"/>
  <c r="B3482" i="3"/>
  <c r="D3482" i="3"/>
  <c r="F3482" i="3"/>
  <c r="A3483" i="3"/>
  <c r="B3483" i="3"/>
  <c r="D3483" i="3"/>
  <c r="F3483" i="3"/>
  <c r="A3484" i="3"/>
  <c r="B3484" i="3"/>
  <c r="D3484" i="3"/>
  <c r="F3484" i="3"/>
  <c r="A3485" i="3"/>
  <c r="B3485" i="3"/>
  <c r="D3485" i="3"/>
  <c r="F3485" i="3"/>
  <c r="A3486" i="3"/>
  <c r="B3486" i="3"/>
  <c r="D3486" i="3"/>
  <c r="F3486" i="3"/>
  <c r="A3487" i="3"/>
  <c r="B3487" i="3"/>
  <c r="D3487" i="3"/>
  <c r="F3487" i="3"/>
  <c r="A3488" i="3"/>
  <c r="B3488" i="3"/>
  <c r="D3488" i="3"/>
  <c r="F3488" i="3"/>
  <c r="A3489" i="3"/>
  <c r="B3489" i="3"/>
  <c r="D3489" i="3"/>
  <c r="F3489" i="3"/>
  <c r="A3490" i="3"/>
  <c r="B3490" i="3"/>
  <c r="D3490" i="3"/>
  <c r="F3490" i="3"/>
  <c r="A3491" i="3"/>
  <c r="B3491" i="3"/>
  <c r="D3491" i="3"/>
  <c r="F3491" i="3"/>
  <c r="A3492" i="3"/>
  <c r="B3492" i="3"/>
  <c r="D3492" i="3"/>
  <c r="F3492" i="3"/>
  <c r="A3493" i="3"/>
  <c r="B3493" i="3"/>
  <c r="D3493" i="3"/>
  <c r="F3493" i="3"/>
  <c r="A3494" i="3"/>
  <c r="B3494" i="3"/>
  <c r="D3494" i="3"/>
  <c r="F3494" i="3"/>
  <c r="A3495" i="3"/>
  <c r="B3495" i="3"/>
  <c r="D3495" i="3"/>
  <c r="F3495" i="3"/>
  <c r="A3496" i="3"/>
  <c r="B3496" i="3"/>
  <c r="D3496" i="3"/>
  <c r="F3496" i="3"/>
  <c r="A3497" i="3"/>
  <c r="B3497" i="3"/>
  <c r="D3497" i="3"/>
  <c r="F3497" i="3"/>
  <c r="A3498" i="3"/>
  <c r="B3498" i="3"/>
  <c r="D3498" i="3"/>
  <c r="F3498" i="3"/>
  <c r="A3499" i="3"/>
  <c r="B3499" i="3"/>
  <c r="D3499" i="3"/>
  <c r="F3499" i="3"/>
  <c r="A3500" i="3"/>
  <c r="B3500" i="3"/>
  <c r="D3500" i="3"/>
  <c r="F3500" i="3"/>
  <c r="A3501" i="3"/>
  <c r="B3501" i="3"/>
  <c r="D3501" i="3"/>
  <c r="F3501" i="3"/>
  <c r="A3502" i="3"/>
  <c r="B3502" i="3"/>
  <c r="D3502" i="3"/>
  <c r="F3502" i="3"/>
  <c r="A3503" i="3"/>
  <c r="B3503" i="3"/>
  <c r="D3503" i="3"/>
  <c r="F3503" i="3"/>
  <c r="A3504" i="3"/>
  <c r="B3504" i="3"/>
  <c r="D3504" i="3"/>
  <c r="F3504" i="3"/>
  <c r="A3505" i="3"/>
  <c r="B3505" i="3"/>
  <c r="D3505" i="3"/>
  <c r="F3505" i="3"/>
  <c r="A3506" i="3"/>
  <c r="B3506" i="3"/>
  <c r="D3506" i="3"/>
  <c r="F3506" i="3"/>
  <c r="A3507" i="3"/>
  <c r="B3507" i="3"/>
  <c r="D3507" i="3"/>
  <c r="F3507" i="3"/>
  <c r="A3508" i="3"/>
  <c r="B3508" i="3"/>
  <c r="D3508" i="3"/>
  <c r="F3508" i="3"/>
  <c r="A3509" i="3"/>
  <c r="B3509" i="3"/>
  <c r="D3509" i="3"/>
  <c r="F3509" i="3"/>
  <c r="A3510" i="3"/>
  <c r="B3510" i="3"/>
  <c r="D3510" i="3"/>
  <c r="F3510" i="3"/>
  <c r="A3511" i="3"/>
  <c r="B3511" i="3"/>
  <c r="D3511" i="3"/>
  <c r="F3511" i="3"/>
  <c r="A3512" i="3"/>
  <c r="B3512" i="3"/>
  <c r="D3512" i="3"/>
  <c r="F3512" i="3"/>
  <c r="A3513" i="3"/>
  <c r="B3513" i="3"/>
  <c r="D3513" i="3"/>
  <c r="F3513" i="3"/>
  <c r="A3514" i="3"/>
  <c r="B3514" i="3"/>
  <c r="D3514" i="3"/>
  <c r="F3514" i="3"/>
  <c r="A3515" i="3"/>
  <c r="B3515" i="3"/>
  <c r="D3515" i="3"/>
  <c r="F3515" i="3"/>
  <c r="A3516" i="3"/>
  <c r="B3516" i="3"/>
  <c r="D3516" i="3"/>
  <c r="F3516" i="3"/>
  <c r="A3517" i="3"/>
  <c r="B3517" i="3"/>
  <c r="D3517" i="3"/>
  <c r="F3517" i="3"/>
  <c r="A3518" i="3"/>
  <c r="B3518" i="3"/>
  <c r="D3518" i="3"/>
  <c r="F3518" i="3"/>
  <c r="A3519" i="3"/>
  <c r="B3519" i="3"/>
  <c r="D3519" i="3"/>
  <c r="F3519" i="3"/>
  <c r="A3520" i="3"/>
  <c r="B3520" i="3"/>
  <c r="D3520" i="3"/>
  <c r="F3520" i="3"/>
  <c r="A3521" i="3"/>
  <c r="B3521" i="3"/>
  <c r="D3521" i="3"/>
  <c r="F3521" i="3"/>
  <c r="A3522" i="3"/>
  <c r="B3522" i="3"/>
  <c r="D3522" i="3"/>
  <c r="F3522" i="3"/>
  <c r="A3523" i="3"/>
  <c r="B3523" i="3"/>
  <c r="D3523" i="3"/>
  <c r="F3523" i="3"/>
  <c r="A3524" i="3"/>
  <c r="B3524" i="3"/>
  <c r="D3524" i="3"/>
  <c r="F3524" i="3"/>
  <c r="A3525" i="3"/>
  <c r="B3525" i="3"/>
  <c r="D3525" i="3"/>
  <c r="F3525" i="3"/>
  <c r="A3526" i="3"/>
  <c r="B3526" i="3"/>
  <c r="D3526" i="3"/>
  <c r="F3526" i="3"/>
  <c r="A3527" i="3"/>
  <c r="B3527" i="3"/>
  <c r="D3527" i="3"/>
  <c r="F3527" i="3"/>
  <c r="A3528" i="3"/>
  <c r="B3528" i="3"/>
  <c r="D3528" i="3"/>
  <c r="F3528" i="3"/>
  <c r="A3529" i="3"/>
  <c r="B3529" i="3"/>
  <c r="D3529" i="3"/>
  <c r="F3529" i="3"/>
  <c r="A3530" i="3"/>
  <c r="B3530" i="3"/>
  <c r="D3530" i="3"/>
  <c r="F3530" i="3"/>
  <c r="A3531" i="3"/>
  <c r="B3531" i="3"/>
  <c r="D3531" i="3"/>
  <c r="F3531" i="3"/>
  <c r="A3532" i="3"/>
  <c r="B3532" i="3"/>
  <c r="D3532" i="3"/>
  <c r="F3532" i="3"/>
  <c r="A3533" i="3"/>
  <c r="B3533" i="3"/>
  <c r="D3533" i="3"/>
  <c r="F3533" i="3"/>
  <c r="A3534" i="3"/>
  <c r="B3534" i="3"/>
  <c r="D3534" i="3"/>
  <c r="F3534" i="3"/>
  <c r="A3535" i="3"/>
  <c r="B3535" i="3"/>
  <c r="D3535" i="3"/>
  <c r="F3535" i="3"/>
  <c r="A3536" i="3"/>
  <c r="B3536" i="3"/>
  <c r="D3536" i="3"/>
  <c r="F3536" i="3"/>
  <c r="A3537" i="3"/>
  <c r="B3537" i="3"/>
  <c r="D3537" i="3"/>
  <c r="F3537" i="3"/>
  <c r="A3538" i="3"/>
  <c r="B3538" i="3"/>
  <c r="D3538" i="3"/>
  <c r="F3538" i="3"/>
  <c r="A3539" i="3"/>
  <c r="B3539" i="3"/>
  <c r="D3539" i="3"/>
  <c r="F3539" i="3"/>
  <c r="A3540" i="3"/>
  <c r="B3540" i="3"/>
  <c r="D3540" i="3"/>
  <c r="F3540" i="3"/>
  <c r="A3541" i="3"/>
  <c r="B3541" i="3"/>
  <c r="D3541" i="3"/>
  <c r="F3541" i="3"/>
  <c r="A3542" i="3"/>
  <c r="B3542" i="3"/>
  <c r="D3542" i="3"/>
  <c r="F3542" i="3"/>
  <c r="A3543" i="3"/>
  <c r="B3543" i="3"/>
  <c r="D3543" i="3"/>
  <c r="F3543" i="3"/>
  <c r="A3544" i="3"/>
  <c r="B3544" i="3"/>
  <c r="D3544" i="3"/>
  <c r="F3544" i="3"/>
  <c r="A3545" i="3"/>
  <c r="B3545" i="3"/>
  <c r="D3545" i="3"/>
  <c r="F3545" i="3"/>
  <c r="A3546" i="3"/>
  <c r="B3546" i="3"/>
  <c r="D3546" i="3"/>
  <c r="F3546" i="3"/>
  <c r="A3547" i="3"/>
  <c r="B3547" i="3"/>
  <c r="D3547" i="3"/>
  <c r="F3547" i="3"/>
  <c r="A3548" i="3"/>
  <c r="B3548" i="3"/>
  <c r="D3548" i="3"/>
  <c r="F3548" i="3"/>
  <c r="A3549" i="3"/>
  <c r="B3549" i="3"/>
  <c r="D3549" i="3"/>
  <c r="F3549" i="3"/>
  <c r="A3550" i="3"/>
  <c r="B3550" i="3"/>
  <c r="D3550" i="3"/>
  <c r="F3550" i="3"/>
  <c r="A3551" i="3"/>
  <c r="B3551" i="3"/>
  <c r="D3551" i="3"/>
  <c r="F3551" i="3"/>
  <c r="A3552" i="3"/>
  <c r="B3552" i="3"/>
  <c r="D3552" i="3"/>
  <c r="F3552" i="3"/>
  <c r="A3553" i="3"/>
  <c r="B3553" i="3"/>
  <c r="D3553" i="3"/>
  <c r="F3553" i="3"/>
  <c r="A3554" i="3"/>
  <c r="B3554" i="3"/>
  <c r="D3554" i="3"/>
  <c r="F3554" i="3"/>
  <c r="A3555" i="3"/>
  <c r="B3555" i="3"/>
  <c r="D3555" i="3"/>
  <c r="F3555" i="3"/>
  <c r="A3556" i="3"/>
  <c r="B3556" i="3"/>
  <c r="D3556" i="3"/>
  <c r="F3556" i="3"/>
  <c r="A3557" i="3"/>
  <c r="B3557" i="3"/>
  <c r="D3557" i="3"/>
  <c r="F3557" i="3"/>
  <c r="A3558" i="3"/>
  <c r="B3558" i="3"/>
  <c r="D3558" i="3"/>
  <c r="F3558" i="3"/>
  <c r="A3559" i="3"/>
  <c r="B3559" i="3"/>
  <c r="D3559" i="3"/>
  <c r="F3559" i="3"/>
  <c r="A3560" i="3"/>
  <c r="B3560" i="3"/>
  <c r="D3560" i="3"/>
  <c r="F3560" i="3"/>
  <c r="A3561" i="3"/>
  <c r="B3561" i="3"/>
  <c r="D3561" i="3"/>
  <c r="F3561" i="3"/>
  <c r="A3562" i="3"/>
  <c r="B3562" i="3"/>
  <c r="D3562" i="3"/>
  <c r="F3562" i="3"/>
  <c r="A3563" i="3"/>
  <c r="B3563" i="3"/>
  <c r="D3563" i="3"/>
  <c r="F3563" i="3"/>
  <c r="A3564" i="3"/>
  <c r="B3564" i="3"/>
  <c r="D3564" i="3"/>
  <c r="F3564" i="3"/>
  <c r="A3565" i="3"/>
  <c r="B3565" i="3"/>
  <c r="D3565" i="3"/>
  <c r="F3565" i="3"/>
  <c r="A3566" i="3"/>
  <c r="B3566" i="3"/>
  <c r="D3566" i="3"/>
  <c r="F3566" i="3"/>
  <c r="A3567" i="3"/>
  <c r="B3567" i="3"/>
  <c r="D3567" i="3"/>
  <c r="F3567" i="3"/>
  <c r="A3568" i="3"/>
  <c r="B3568" i="3"/>
  <c r="D3568" i="3"/>
  <c r="F3568" i="3"/>
  <c r="A3569" i="3"/>
  <c r="B3569" i="3"/>
  <c r="D3569" i="3"/>
  <c r="F3569" i="3"/>
  <c r="A3570" i="3"/>
  <c r="B3570" i="3"/>
  <c r="D3570" i="3"/>
  <c r="F3570" i="3"/>
  <c r="A3571" i="3"/>
  <c r="B3571" i="3"/>
  <c r="D3571" i="3"/>
  <c r="F3571" i="3"/>
  <c r="A3572" i="3"/>
  <c r="B3572" i="3"/>
  <c r="D3572" i="3"/>
  <c r="F3572" i="3"/>
  <c r="A3573" i="3"/>
  <c r="B3573" i="3"/>
  <c r="D3573" i="3"/>
  <c r="F3573" i="3"/>
  <c r="A3574" i="3"/>
  <c r="B3574" i="3"/>
  <c r="D3574" i="3"/>
  <c r="F3574" i="3"/>
  <c r="A3575" i="3"/>
  <c r="B3575" i="3"/>
  <c r="D3575" i="3"/>
  <c r="F3575" i="3"/>
  <c r="A3576" i="3"/>
  <c r="B3576" i="3"/>
  <c r="D3576" i="3"/>
  <c r="F3576" i="3"/>
  <c r="A3577" i="3"/>
  <c r="B3577" i="3"/>
  <c r="D3577" i="3"/>
  <c r="F3577" i="3"/>
  <c r="A3578" i="3"/>
  <c r="B3578" i="3"/>
  <c r="D3578" i="3"/>
  <c r="F3578" i="3"/>
  <c r="A3579" i="3"/>
  <c r="B3579" i="3"/>
  <c r="D3579" i="3"/>
  <c r="F3579" i="3"/>
  <c r="A3580" i="3"/>
  <c r="B3580" i="3"/>
  <c r="D3580" i="3"/>
  <c r="F3580" i="3"/>
  <c r="A3581" i="3"/>
  <c r="B3581" i="3"/>
  <c r="D3581" i="3"/>
  <c r="F3581" i="3"/>
  <c r="A3582" i="3"/>
  <c r="B3582" i="3"/>
  <c r="D3582" i="3"/>
  <c r="F3582" i="3"/>
  <c r="A3583" i="3"/>
  <c r="B3583" i="3"/>
  <c r="D3583" i="3"/>
  <c r="F3583" i="3"/>
  <c r="A3584" i="3"/>
  <c r="B3584" i="3"/>
  <c r="D3584" i="3"/>
  <c r="F3584" i="3"/>
  <c r="A3585" i="3"/>
  <c r="B3585" i="3"/>
  <c r="D3585" i="3"/>
  <c r="F3585" i="3"/>
  <c r="A3586" i="3"/>
  <c r="B3586" i="3"/>
  <c r="D3586" i="3"/>
  <c r="F3586" i="3"/>
  <c r="A3587" i="3"/>
  <c r="B3587" i="3"/>
  <c r="D3587" i="3"/>
  <c r="F3587" i="3"/>
  <c r="A3588" i="3"/>
  <c r="B3588" i="3"/>
  <c r="D3588" i="3"/>
  <c r="F3588" i="3"/>
  <c r="A3589" i="3"/>
  <c r="B3589" i="3"/>
  <c r="D3589" i="3"/>
  <c r="F3589" i="3"/>
  <c r="A3590" i="3"/>
  <c r="B3590" i="3"/>
  <c r="D3590" i="3"/>
  <c r="F3590" i="3"/>
  <c r="A3591" i="3"/>
  <c r="B3591" i="3"/>
  <c r="D3591" i="3"/>
  <c r="F3591" i="3"/>
  <c r="A3592" i="3"/>
  <c r="B3592" i="3"/>
  <c r="D3592" i="3"/>
  <c r="F3592" i="3"/>
  <c r="A3593" i="3"/>
  <c r="B3593" i="3"/>
  <c r="D3593" i="3"/>
  <c r="F3593" i="3"/>
  <c r="A3594" i="3"/>
  <c r="B3594" i="3"/>
  <c r="D3594" i="3"/>
  <c r="F3594" i="3"/>
  <c r="A3595" i="3"/>
  <c r="B3595" i="3"/>
  <c r="D3595" i="3"/>
  <c r="F3595" i="3"/>
  <c r="A3596" i="3"/>
  <c r="B3596" i="3"/>
  <c r="D3596" i="3"/>
  <c r="F3596" i="3"/>
  <c r="A3597" i="3"/>
  <c r="B3597" i="3"/>
  <c r="D3597" i="3"/>
  <c r="F3597" i="3"/>
  <c r="A3598" i="3"/>
  <c r="B3598" i="3"/>
  <c r="D3598" i="3"/>
  <c r="F3598" i="3"/>
  <c r="A3599" i="3"/>
  <c r="B3599" i="3"/>
  <c r="D3599" i="3"/>
  <c r="F3599" i="3"/>
  <c r="A3600" i="3"/>
  <c r="B3600" i="3"/>
  <c r="D3600" i="3"/>
  <c r="F3600" i="3"/>
  <c r="A3601" i="3"/>
  <c r="B3601" i="3"/>
  <c r="D3601" i="3"/>
  <c r="F3601" i="3"/>
  <c r="A3602" i="3"/>
  <c r="B3602" i="3"/>
  <c r="D3602" i="3"/>
  <c r="F3602" i="3"/>
  <c r="A3603" i="3"/>
  <c r="B3603" i="3"/>
  <c r="D3603" i="3"/>
  <c r="F3603" i="3"/>
  <c r="A3604" i="3"/>
  <c r="B3604" i="3"/>
  <c r="D3604" i="3"/>
  <c r="F3604" i="3"/>
  <c r="A3605" i="3"/>
  <c r="B3605" i="3"/>
  <c r="D3605" i="3"/>
  <c r="F3605" i="3"/>
  <c r="A3606" i="3"/>
  <c r="B3606" i="3"/>
  <c r="D3606" i="3"/>
  <c r="F3606" i="3"/>
  <c r="A3607" i="3"/>
  <c r="B3607" i="3"/>
  <c r="D3607" i="3"/>
  <c r="F3607" i="3"/>
  <c r="A3608" i="3"/>
  <c r="B3608" i="3"/>
  <c r="D3608" i="3"/>
  <c r="F3608" i="3"/>
  <c r="A3609" i="3"/>
  <c r="B3609" i="3"/>
  <c r="D3609" i="3"/>
  <c r="F3609" i="3"/>
  <c r="A3610" i="3"/>
  <c r="B3610" i="3"/>
  <c r="D3610" i="3"/>
  <c r="F3610" i="3"/>
  <c r="A3611" i="3"/>
  <c r="B3611" i="3"/>
  <c r="D3611" i="3"/>
  <c r="F3611" i="3"/>
  <c r="A3612" i="3"/>
  <c r="B3612" i="3"/>
  <c r="D3612" i="3"/>
  <c r="F3612" i="3"/>
  <c r="A3613" i="3"/>
  <c r="B3613" i="3"/>
  <c r="D3613" i="3"/>
  <c r="F3613" i="3"/>
  <c r="A3614" i="3"/>
  <c r="B3614" i="3"/>
  <c r="D3614" i="3"/>
  <c r="F3614" i="3"/>
  <c r="A3615" i="3"/>
  <c r="B3615" i="3"/>
  <c r="D3615" i="3"/>
  <c r="F3615" i="3"/>
  <c r="A3616" i="3"/>
  <c r="B3616" i="3"/>
  <c r="D3616" i="3"/>
  <c r="F3616" i="3"/>
  <c r="A3617" i="3"/>
  <c r="B3617" i="3"/>
  <c r="D3617" i="3"/>
  <c r="F3617" i="3"/>
  <c r="A3618" i="3"/>
  <c r="B3618" i="3"/>
  <c r="D3618" i="3"/>
  <c r="F3618" i="3"/>
  <c r="A3619" i="3"/>
  <c r="B3619" i="3"/>
  <c r="D3619" i="3"/>
  <c r="F3619" i="3"/>
  <c r="A3620" i="3"/>
  <c r="B3620" i="3"/>
  <c r="D3620" i="3"/>
  <c r="F3620" i="3"/>
  <c r="A3621" i="3"/>
  <c r="B3621" i="3"/>
  <c r="D3621" i="3"/>
  <c r="F3621" i="3"/>
  <c r="A3622" i="3"/>
  <c r="B3622" i="3"/>
  <c r="D3622" i="3"/>
  <c r="F3622" i="3"/>
  <c r="A3623" i="3"/>
  <c r="B3623" i="3"/>
  <c r="D3623" i="3"/>
  <c r="F3623" i="3"/>
  <c r="A3624" i="3"/>
  <c r="B3624" i="3"/>
  <c r="D3624" i="3"/>
  <c r="F3624" i="3"/>
  <c r="A3625" i="3"/>
  <c r="B3625" i="3"/>
  <c r="D3625" i="3"/>
  <c r="F3625" i="3"/>
  <c r="A3626" i="3"/>
  <c r="B3626" i="3"/>
  <c r="D3626" i="3"/>
  <c r="F3626" i="3"/>
  <c r="A3627" i="3"/>
  <c r="B3627" i="3"/>
  <c r="D3627" i="3"/>
  <c r="F3627" i="3"/>
  <c r="A3628" i="3"/>
  <c r="B3628" i="3"/>
  <c r="D3628" i="3"/>
  <c r="F3628" i="3"/>
  <c r="A3629" i="3"/>
  <c r="B3629" i="3"/>
  <c r="D3629" i="3"/>
  <c r="F3629" i="3"/>
  <c r="A3630" i="3"/>
  <c r="B3630" i="3"/>
  <c r="D3630" i="3"/>
  <c r="F3630" i="3"/>
  <c r="A3631" i="3"/>
  <c r="B3631" i="3"/>
  <c r="D3631" i="3"/>
  <c r="F3631" i="3"/>
  <c r="A3632" i="3"/>
  <c r="B3632" i="3"/>
  <c r="D3632" i="3"/>
  <c r="F3632" i="3"/>
  <c r="A3633" i="3"/>
  <c r="B3633" i="3"/>
  <c r="D3633" i="3"/>
  <c r="F3633" i="3"/>
  <c r="A3634" i="3"/>
  <c r="B3634" i="3"/>
  <c r="D3634" i="3"/>
  <c r="F3634" i="3"/>
  <c r="A3635" i="3"/>
  <c r="B3635" i="3"/>
  <c r="D3635" i="3"/>
  <c r="F3635" i="3"/>
  <c r="A3636" i="3"/>
  <c r="B3636" i="3"/>
  <c r="D3636" i="3"/>
  <c r="F3636" i="3"/>
  <c r="A3637" i="3"/>
  <c r="B3637" i="3"/>
  <c r="D3637" i="3"/>
  <c r="F3637" i="3"/>
  <c r="A3638" i="3"/>
  <c r="B3638" i="3"/>
  <c r="D3638" i="3"/>
  <c r="F3638" i="3"/>
  <c r="A3639" i="3"/>
  <c r="B3639" i="3"/>
  <c r="D3639" i="3"/>
  <c r="F3639" i="3"/>
  <c r="A3640" i="3"/>
  <c r="B3640" i="3"/>
  <c r="D3640" i="3"/>
  <c r="F3640" i="3"/>
  <c r="A3641" i="3"/>
  <c r="B3641" i="3"/>
  <c r="D3641" i="3"/>
  <c r="F3641" i="3"/>
  <c r="A3642" i="3"/>
  <c r="B3642" i="3"/>
  <c r="D3642" i="3"/>
  <c r="F3642" i="3"/>
  <c r="A3643" i="3"/>
  <c r="B3643" i="3"/>
  <c r="D3643" i="3"/>
  <c r="F3643" i="3"/>
  <c r="A3644" i="3"/>
  <c r="B3644" i="3"/>
  <c r="D3644" i="3"/>
  <c r="F3644" i="3"/>
  <c r="A3645" i="3"/>
  <c r="B3645" i="3"/>
  <c r="D3645" i="3"/>
  <c r="F3645" i="3"/>
  <c r="A3646" i="3"/>
  <c r="B3646" i="3"/>
  <c r="D3646" i="3"/>
  <c r="F3646" i="3"/>
  <c r="A3647" i="3"/>
  <c r="B3647" i="3"/>
  <c r="D3647" i="3"/>
  <c r="F3647" i="3"/>
  <c r="A3648" i="3"/>
  <c r="B3648" i="3"/>
  <c r="D3648" i="3"/>
  <c r="F3648" i="3"/>
  <c r="A3649" i="3"/>
  <c r="B3649" i="3"/>
  <c r="D3649" i="3"/>
  <c r="F3649" i="3"/>
  <c r="A3650" i="3"/>
  <c r="B3650" i="3"/>
  <c r="D3650" i="3"/>
  <c r="F3650" i="3"/>
  <c r="A3651" i="3"/>
  <c r="B3651" i="3"/>
  <c r="D3651" i="3"/>
  <c r="F3651" i="3"/>
  <c r="A3652" i="3"/>
  <c r="B3652" i="3"/>
  <c r="D3652" i="3"/>
  <c r="F3652" i="3"/>
  <c r="A3653" i="3"/>
  <c r="B3653" i="3"/>
  <c r="D3653" i="3"/>
  <c r="F3653" i="3"/>
  <c r="A3654" i="3"/>
  <c r="B3654" i="3"/>
  <c r="D3654" i="3"/>
  <c r="F3654" i="3"/>
  <c r="A3655" i="3"/>
  <c r="B3655" i="3"/>
  <c r="D3655" i="3"/>
  <c r="F3655" i="3"/>
  <c r="A3656" i="3"/>
  <c r="B3656" i="3"/>
  <c r="D3656" i="3"/>
  <c r="F3656" i="3"/>
  <c r="A3657" i="3"/>
  <c r="B3657" i="3"/>
  <c r="D3657" i="3"/>
  <c r="F3657" i="3"/>
  <c r="A3658" i="3"/>
  <c r="B3658" i="3"/>
  <c r="D3658" i="3"/>
  <c r="F3658" i="3"/>
  <c r="A3659" i="3"/>
  <c r="B3659" i="3"/>
  <c r="D3659" i="3"/>
  <c r="F3659" i="3"/>
  <c r="A3660" i="3"/>
  <c r="B3660" i="3"/>
  <c r="D3660" i="3"/>
  <c r="F3660" i="3"/>
  <c r="A3661" i="3"/>
  <c r="B3661" i="3"/>
  <c r="D3661" i="3"/>
  <c r="F3661" i="3"/>
  <c r="A3662" i="3"/>
  <c r="B3662" i="3"/>
  <c r="D3662" i="3"/>
  <c r="F3662" i="3"/>
  <c r="A3663" i="3"/>
  <c r="B3663" i="3"/>
  <c r="D3663" i="3"/>
  <c r="F3663" i="3"/>
  <c r="A3664" i="3"/>
  <c r="B3664" i="3"/>
  <c r="D3664" i="3"/>
  <c r="F3664" i="3"/>
  <c r="A3665" i="3"/>
  <c r="B3665" i="3"/>
  <c r="D3665" i="3"/>
  <c r="F3665" i="3"/>
  <c r="A3666" i="3"/>
  <c r="B3666" i="3"/>
  <c r="D3666" i="3"/>
  <c r="F3666" i="3"/>
  <c r="A3667" i="3"/>
  <c r="B3667" i="3"/>
  <c r="D3667" i="3"/>
  <c r="F3667" i="3"/>
  <c r="A3668" i="3"/>
  <c r="B3668" i="3"/>
  <c r="D3668" i="3"/>
  <c r="F3668" i="3"/>
  <c r="A3669" i="3"/>
  <c r="B3669" i="3"/>
  <c r="D3669" i="3"/>
  <c r="F3669" i="3"/>
  <c r="A3670" i="3"/>
  <c r="B3670" i="3"/>
  <c r="D3670" i="3"/>
  <c r="F3670" i="3"/>
  <c r="A3671" i="3"/>
  <c r="B3671" i="3"/>
  <c r="D3671" i="3"/>
  <c r="F3671" i="3"/>
  <c r="A3672" i="3"/>
  <c r="B3672" i="3"/>
  <c r="D3672" i="3"/>
  <c r="F3672" i="3"/>
  <c r="A3673" i="3"/>
  <c r="B3673" i="3"/>
  <c r="D3673" i="3"/>
  <c r="F3673" i="3"/>
  <c r="A3674" i="3"/>
  <c r="B3674" i="3"/>
  <c r="D3674" i="3"/>
  <c r="F3674" i="3"/>
  <c r="A3675" i="3"/>
  <c r="B3675" i="3"/>
  <c r="D3675" i="3"/>
  <c r="F3675" i="3"/>
  <c r="A3676" i="3"/>
  <c r="B3676" i="3"/>
  <c r="D3676" i="3"/>
  <c r="F3676" i="3"/>
  <c r="A3677" i="3"/>
  <c r="B3677" i="3"/>
  <c r="D3677" i="3"/>
  <c r="F3677" i="3"/>
  <c r="A3678" i="3"/>
  <c r="B3678" i="3"/>
  <c r="D3678" i="3"/>
  <c r="F3678" i="3"/>
  <c r="A3679" i="3"/>
  <c r="B3679" i="3"/>
  <c r="D3679" i="3"/>
  <c r="F3679" i="3"/>
  <c r="A3680" i="3"/>
  <c r="B3680" i="3"/>
  <c r="D3680" i="3"/>
  <c r="F3680" i="3"/>
  <c r="A3681" i="3"/>
  <c r="B3681" i="3"/>
  <c r="D3681" i="3"/>
  <c r="F3681" i="3"/>
  <c r="A3682" i="3"/>
  <c r="B3682" i="3"/>
  <c r="D3682" i="3"/>
  <c r="F3682" i="3"/>
  <c r="A3683" i="3"/>
  <c r="B3683" i="3"/>
  <c r="D3683" i="3"/>
  <c r="F3683" i="3"/>
  <c r="A3684" i="3"/>
  <c r="B3684" i="3"/>
  <c r="D3684" i="3"/>
  <c r="F3684" i="3"/>
  <c r="A3685" i="3"/>
  <c r="B3685" i="3"/>
  <c r="D3685" i="3"/>
  <c r="F3685" i="3"/>
  <c r="A3686" i="3"/>
  <c r="B3686" i="3"/>
  <c r="D3686" i="3"/>
  <c r="F3686" i="3"/>
  <c r="A3687" i="3"/>
  <c r="B3687" i="3"/>
  <c r="D3687" i="3"/>
  <c r="F3687" i="3"/>
  <c r="A3688" i="3"/>
  <c r="B3688" i="3"/>
  <c r="D3688" i="3"/>
  <c r="F3688" i="3"/>
  <c r="A3689" i="3"/>
  <c r="B3689" i="3"/>
  <c r="D3689" i="3"/>
  <c r="F3689" i="3"/>
  <c r="A3690" i="3"/>
  <c r="B3690" i="3"/>
  <c r="D3690" i="3"/>
  <c r="F3690" i="3"/>
  <c r="A3691" i="3"/>
  <c r="B3691" i="3"/>
  <c r="D3691" i="3"/>
  <c r="F3691" i="3"/>
  <c r="A3692" i="3"/>
  <c r="B3692" i="3"/>
  <c r="D3692" i="3"/>
  <c r="F3692" i="3"/>
  <c r="A3693" i="3"/>
  <c r="B3693" i="3"/>
  <c r="D3693" i="3"/>
  <c r="F3693" i="3"/>
  <c r="A3694" i="3"/>
  <c r="B3694" i="3"/>
  <c r="D3694" i="3"/>
  <c r="F3694" i="3"/>
  <c r="A3695" i="3"/>
  <c r="B3695" i="3"/>
  <c r="D3695" i="3"/>
  <c r="F3695" i="3"/>
  <c r="A3696" i="3"/>
  <c r="B3696" i="3"/>
  <c r="D3696" i="3"/>
  <c r="F3696" i="3"/>
  <c r="A3697" i="3"/>
  <c r="B3697" i="3"/>
  <c r="D3697" i="3"/>
  <c r="F3697" i="3"/>
  <c r="A3698" i="3"/>
  <c r="B3698" i="3"/>
  <c r="D3698" i="3"/>
  <c r="F3698" i="3"/>
  <c r="A3699" i="3"/>
  <c r="B3699" i="3"/>
  <c r="D3699" i="3"/>
  <c r="F3699" i="3"/>
  <c r="A3700" i="3"/>
  <c r="B3700" i="3"/>
  <c r="D3700" i="3"/>
  <c r="F3700" i="3"/>
  <c r="A3701" i="3"/>
  <c r="B3701" i="3"/>
  <c r="D3701" i="3"/>
  <c r="F3701" i="3"/>
  <c r="A3702" i="3"/>
  <c r="B3702" i="3"/>
  <c r="D3702" i="3"/>
  <c r="F3702" i="3"/>
  <c r="A3703" i="3"/>
  <c r="B3703" i="3"/>
  <c r="D3703" i="3"/>
  <c r="F3703" i="3"/>
  <c r="A3704" i="3"/>
  <c r="B3704" i="3"/>
  <c r="D3704" i="3"/>
  <c r="F3704" i="3"/>
  <c r="A3705" i="3"/>
  <c r="B3705" i="3"/>
  <c r="D3705" i="3"/>
  <c r="F3705" i="3"/>
  <c r="A3706" i="3"/>
  <c r="B3706" i="3"/>
  <c r="D3706" i="3"/>
  <c r="F3706" i="3"/>
  <c r="A3707" i="3"/>
  <c r="B3707" i="3"/>
  <c r="D3707" i="3"/>
  <c r="F3707" i="3"/>
  <c r="A3708" i="3"/>
  <c r="B3708" i="3"/>
  <c r="D3708" i="3"/>
  <c r="F3708" i="3"/>
  <c r="A3709" i="3"/>
  <c r="B3709" i="3"/>
  <c r="D3709" i="3"/>
  <c r="F3709" i="3"/>
  <c r="A3710" i="3"/>
  <c r="B3710" i="3"/>
  <c r="D3710" i="3"/>
  <c r="F3710" i="3"/>
  <c r="A3711" i="3"/>
  <c r="B3711" i="3"/>
  <c r="D3711" i="3"/>
  <c r="F3711" i="3"/>
  <c r="A3712" i="3"/>
  <c r="B3712" i="3"/>
  <c r="D3712" i="3"/>
  <c r="F3712" i="3"/>
  <c r="A3713" i="3"/>
  <c r="B3713" i="3"/>
  <c r="D3713" i="3"/>
  <c r="F3713" i="3"/>
  <c r="A3714" i="3"/>
  <c r="B3714" i="3"/>
  <c r="D3714" i="3"/>
  <c r="F3714" i="3"/>
  <c r="A3715" i="3"/>
  <c r="B3715" i="3"/>
  <c r="D3715" i="3"/>
  <c r="F3715" i="3"/>
  <c r="A3716" i="3"/>
  <c r="B3716" i="3"/>
  <c r="D3716" i="3"/>
  <c r="F3716" i="3"/>
  <c r="A3717" i="3"/>
  <c r="B3717" i="3"/>
  <c r="D3717" i="3"/>
  <c r="F3717" i="3"/>
  <c r="A3718" i="3"/>
  <c r="B3718" i="3"/>
  <c r="D3718" i="3"/>
  <c r="F3718" i="3"/>
  <c r="A3719" i="3"/>
  <c r="B3719" i="3"/>
  <c r="D3719" i="3"/>
  <c r="F3719" i="3"/>
  <c r="A3720" i="3"/>
  <c r="B3720" i="3"/>
  <c r="D3720" i="3"/>
  <c r="F3720" i="3"/>
  <c r="A3721" i="3"/>
  <c r="B3721" i="3"/>
  <c r="D3721" i="3"/>
  <c r="F3721" i="3"/>
  <c r="A3722" i="3"/>
  <c r="B3722" i="3"/>
  <c r="D3722" i="3"/>
  <c r="F3722" i="3"/>
  <c r="A3723" i="3"/>
  <c r="B3723" i="3"/>
  <c r="D3723" i="3"/>
  <c r="F3723" i="3"/>
  <c r="A3724" i="3"/>
  <c r="B3724" i="3"/>
  <c r="D3724" i="3"/>
  <c r="F3724" i="3"/>
  <c r="A3725" i="3"/>
  <c r="B3725" i="3"/>
  <c r="D3725" i="3"/>
  <c r="F3725" i="3"/>
  <c r="A3726" i="3"/>
  <c r="B3726" i="3"/>
  <c r="D3726" i="3"/>
  <c r="F3726" i="3"/>
  <c r="A3727" i="3"/>
  <c r="B3727" i="3"/>
  <c r="D3727" i="3"/>
  <c r="F3727" i="3"/>
  <c r="A3728" i="3"/>
  <c r="B3728" i="3"/>
  <c r="D3728" i="3"/>
  <c r="F3728" i="3"/>
  <c r="A3729" i="3"/>
  <c r="B3729" i="3"/>
  <c r="D3729" i="3"/>
  <c r="F3729" i="3"/>
  <c r="A3730" i="3"/>
  <c r="B3730" i="3"/>
  <c r="D3730" i="3"/>
  <c r="F3730" i="3"/>
  <c r="A3731" i="3"/>
  <c r="B3731" i="3"/>
  <c r="D3731" i="3"/>
  <c r="F3731" i="3"/>
  <c r="A3732" i="3"/>
  <c r="B3732" i="3"/>
  <c r="D3732" i="3"/>
  <c r="F3732" i="3"/>
  <c r="A3733" i="3"/>
  <c r="B3733" i="3"/>
  <c r="D3733" i="3"/>
  <c r="F3733" i="3"/>
  <c r="A3734" i="3"/>
  <c r="B3734" i="3"/>
  <c r="D3734" i="3"/>
  <c r="F3734" i="3"/>
  <c r="A3735" i="3"/>
  <c r="B3735" i="3"/>
  <c r="D3735" i="3"/>
  <c r="F3735" i="3"/>
  <c r="A3736" i="3"/>
  <c r="B3736" i="3"/>
  <c r="D3736" i="3"/>
  <c r="F3736" i="3"/>
  <c r="A3737" i="3"/>
  <c r="B3737" i="3"/>
  <c r="D3737" i="3"/>
  <c r="F3737" i="3"/>
  <c r="A3738" i="3"/>
  <c r="B3738" i="3"/>
  <c r="D3738" i="3"/>
  <c r="F3738" i="3"/>
  <c r="A3739" i="3"/>
  <c r="B3739" i="3"/>
  <c r="D3739" i="3"/>
  <c r="F3739" i="3"/>
  <c r="A3740" i="3"/>
  <c r="B3740" i="3"/>
  <c r="D3740" i="3"/>
  <c r="F3740" i="3"/>
  <c r="A3741" i="3"/>
  <c r="B3741" i="3"/>
  <c r="D3741" i="3"/>
  <c r="F3741" i="3"/>
  <c r="A3742" i="3"/>
  <c r="B3742" i="3"/>
  <c r="D3742" i="3"/>
  <c r="F3742" i="3"/>
  <c r="A3743" i="3"/>
  <c r="B3743" i="3"/>
  <c r="D3743" i="3"/>
  <c r="F3743" i="3"/>
  <c r="A3744" i="3"/>
  <c r="B3744" i="3"/>
  <c r="D3744" i="3"/>
  <c r="F3744" i="3"/>
  <c r="A3745" i="3"/>
  <c r="B3745" i="3"/>
  <c r="D3745" i="3"/>
  <c r="F3745" i="3"/>
  <c r="A3746" i="3"/>
  <c r="B3746" i="3"/>
  <c r="D3746" i="3"/>
  <c r="F3746" i="3"/>
  <c r="A3747" i="3"/>
  <c r="B3747" i="3"/>
  <c r="D3747" i="3"/>
  <c r="F3747" i="3"/>
  <c r="A3748" i="3"/>
  <c r="B3748" i="3"/>
  <c r="D3748" i="3"/>
  <c r="F3748" i="3"/>
  <c r="A3749" i="3"/>
  <c r="B3749" i="3"/>
  <c r="D3749" i="3"/>
  <c r="F3749" i="3"/>
  <c r="A3750" i="3"/>
  <c r="B3750" i="3"/>
  <c r="D3750" i="3"/>
  <c r="F3750" i="3"/>
  <c r="A3751" i="3"/>
  <c r="B3751" i="3"/>
  <c r="D3751" i="3"/>
  <c r="F3751" i="3"/>
  <c r="A3752" i="3"/>
  <c r="B3752" i="3"/>
  <c r="D3752" i="3"/>
  <c r="F3752" i="3"/>
  <c r="A3753" i="3"/>
  <c r="B3753" i="3"/>
  <c r="D3753" i="3"/>
  <c r="F3753" i="3"/>
  <c r="A3754" i="3"/>
  <c r="B3754" i="3"/>
  <c r="D3754" i="3"/>
  <c r="F3754" i="3"/>
  <c r="A3755" i="3"/>
  <c r="B3755" i="3"/>
  <c r="D3755" i="3"/>
  <c r="F3755" i="3"/>
  <c r="A3756" i="3"/>
  <c r="B3756" i="3"/>
  <c r="D3756" i="3"/>
  <c r="F3756" i="3"/>
  <c r="A3757" i="3"/>
  <c r="B3757" i="3"/>
  <c r="D3757" i="3"/>
  <c r="F3757" i="3"/>
  <c r="A3758" i="3"/>
  <c r="B3758" i="3"/>
  <c r="D3758" i="3"/>
  <c r="F3758" i="3"/>
  <c r="A3759" i="3"/>
  <c r="B3759" i="3"/>
  <c r="D3759" i="3"/>
  <c r="F3759" i="3"/>
  <c r="A3760" i="3"/>
  <c r="B3760" i="3"/>
  <c r="D3760" i="3"/>
  <c r="F3760" i="3"/>
  <c r="A3761" i="3"/>
  <c r="B3761" i="3"/>
  <c r="D3761" i="3"/>
  <c r="F3761" i="3"/>
  <c r="A3762" i="3"/>
  <c r="B3762" i="3"/>
  <c r="D3762" i="3"/>
  <c r="F3762" i="3"/>
  <c r="A3763" i="3"/>
  <c r="B3763" i="3"/>
  <c r="D3763" i="3"/>
  <c r="F3763" i="3"/>
  <c r="A3764" i="3"/>
  <c r="B3764" i="3"/>
  <c r="D3764" i="3"/>
  <c r="F3764" i="3"/>
  <c r="A3765" i="3"/>
  <c r="B3765" i="3"/>
  <c r="D3765" i="3"/>
  <c r="F3765" i="3"/>
  <c r="A3766" i="3"/>
  <c r="B3766" i="3"/>
  <c r="D3766" i="3"/>
  <c r="F3766" i="3"/>
  <c r="A3767" i="3"/>
  <c r="B3767" i="3"/>
  <c r="D3767" i="3"/>
  <c r="F3767" i="3"/>
  <c r="A3768" i="3"/>
  <c r="B3768" i="3"/>
  <c r="D3768" i="3"/>
  <c r="F3768" i="3"/>
  <c r="A3769" i="3"/>
  <c r="B3769" i="3"/>
  <c r="D3769" i="3"/>
  <c r="F3769" i="3"/>
  <c r="A3770" i="3"/>
  <c r="B3770" i="3"/>
  <c r="D3770" i="3"/>
  <c r="F3770" i="3"/>
  <c r="A3771" i="3"/>
  <c r="B3771" i="3"/>
  <c r="D3771" i="3"/>
  <c r="F3771" i="3"/>
  <c r="A3772" i="3"/>
  <c r="B3772" i="3"/>
  <c r="D3772" i="3"/>
  <c r="F3772" i="3"/>
  <c r="A3773" i="3"/>
  <c r="B3773" i="3"/>
  <c r="D3773" i="3"/>
  <c r="F3773" i="3"/>
  <c r="A3774" i="3"/>
  <c r="B3774" i="3"/>
  <c r="D3774" i="3"/>
  <c r="F3774" i="3"/>
  <c r="A3775" i="3"/>
  <c r="B3775" i="3"/>
  <c r="D3775" i="3"/>
  <c r="F3775" i="3"/>
  <c r="A3776" i="3"/>
  <c r="B3776" i="3"/>
  <c r="D3776" i="3"/>
  <c r="F3776" i="3"/>
  <c r="A3777" i="3"/>
  <c r="B3777" i="3"/>
  <c r="D3777" i="3"/>
  <c r="F3777" i="3"/>
  <c r="A3778" i="3"/>
  <c r="B3778" i="3"/>
  <c r="D3778" i="3"/>
  <c r="F3778" i="3"/>
  <c r="A3779" i="3"/>
  <c r="B3779" i="3"/>
  <c r="D3779" i="3"/>
  <c r="F3779" i="3"/>
  <c r="A3780" i="3"/>
  <c r="B3780" i="3"/>
  <c r="D3780" i="3"/>
  <c r="F3780" i="3"/>
  <c r="A3781" i="3"/>
  <c r="B3781" i="3"/>
  <c r="D3781" i="3"/>
  <c r="F3781" i="3"/>
  <c r="A3782" i="3"/>
  <c r="B3782" i="3"/>
  <c r="D3782" i="3"/>
  <c r="F3782" i="3"/>
  <c r="A3783" i="3"/>
  <c r="B3783" i="3"/>
  <c r="D3783" i="3"/>
  <c r="F3783" i="3"/>
  <c r="A3784" i="3"/>
  <c r="B3784" i="3"/>
  <c r="D3784" i="3"/>
  <c r="F3784" i="3"/>
  <c r="A3785" i="3"/>
  <c r="B3785" i="3"/>
  <c r="D3785" i="3"/>
  <c r="F3785" i="3"/>
  <c r="A3786" i="3"/>
  <c r="B3786" i="3"/>
  <c r="D3786" i="3"/>
  <c r="F3786" i="3"/>
  <c r="A3787" i="3"/>
  <c r="B3787" i="3"/>
  <c r="D3787" i="3"/>
  <c r="F3787" i="3"/>
  <c r="A3788" i="3"/>
  <c r="B3788" i="3"/>
  <c r="D3788" i="3"/>
  <c r="F3788" i="3"/>
  <c r="A3789" i="3"/>
  <c r="B3789" i="3"/>
  <c r="D3789" i="3"/>
  <c r="F3789" i="3"/>
  <c r="A3790" i="3"/>
  <c r="B3790" i="3"/>
  <c r="D3790" i="3"/>
  <c r="F3790" i="3"/>
  <c r="A3791" i="3"/>
  <c r="B3791" i="3"/>
  <c r="D3791" i="3"/>
  <c r="F3791" i="3"/>
  <c r="A3792" i="3"/>
  <c r="B3792" i="3"/>
  <c r="D3792" i="3"/>
  <c r="F3792" i="3"/>
  <c r="A3793" i="3"/>
  <c r="B3793" i="3"/>
  <c r="D3793" i="3"/>
  <c r="F3793" i="3"/>
  <c r="A3794" i="3"/>
  <c r="B3794" i="3"/>
  <c r="D3794" i="3"/>
  <c r="F3794" i="3"/>
  <c r="A3795" i="3"/>
  <c r="B3795" i="3"/>
  <c r="D3795" i="3"/>
  <c r="F3795" i="3"/>
  <c r="A3796" i="3"/>
  <c r="B3796" i="3"/>
  <c r="D3796" i="3"/>
  <c r="F3796" i="3"/>
  <c r="A3797" i="3"/>
  <c r="B3797" i="3"/>
  <c r="D3797" i="3"/>
  <c r="F3797" i="3"/>
  <c r="A3798" i="3"/>
  <c r="B3798" i="3"/>
  <c r="D3798" i="3"/>
  <c r="F3798" i="3"/>
  <c r="A3799" i="3"/>
  <c r="B3799" i="3"/>
  <c r="D3799" i="3"/>
  <c r="F3799" i="3"/>
  <c r="A3800" i="3"/>
  <c r="B3800" i="3"/>
  <c r="D3800" i="3"/>
  <c r="F3800" i="3"/>
  <c r="A3801" i="3"/>
  <c r="B3801" i="3"/>
  <c r="D3801" i="3"/>
  <c r="F3801" i="3"/>
  <c r="A3802" i="3"/>
  <c r="B3802" i="3"/>
  <c r="D3802" i="3"/>
  <c r="F3802" i="3"/>
  <c r="A3803" i="3"/>
  <c r="B3803" i="3"/>
  <c r="D3803" i="3"/>
  <c r="F3803" i="3"/>
  <c r="A3804" i="3"/>
  <c r="B3804" i="3"/>
  <c r="D3804" i="3"/>
  <c r="F3804" i="3"/>
  <c r="A3805" i="3"/>
  <c r="B3805" i="3"/>
  <c r="D3805" i="3"/>
  <c r="F3805" i="3"/>
  <c r="A3806" i="3"/>
  <c r="B3806" i="3"/>
  <c r="D3806" i="3"/>
  <c r="F3806" i="3"/>
  <c r="A3807" i="3"/>
  <c r="B3807" i="3"/>
  <c r="D3807" i="3"/>
  <c r="F3807" i="3"/>
  <c r="A3808" i="3"/>
  <c r="B3808" i="3"/>
  <c r="D3808" i="3"/>
  <c r="F3808" i="3"/>
  <c r="A3809" i="3"/>
  <c r="B3809" i="3"/>
  <c r="D3809" i="3"/>
  <c r="F3809" i="3"/>
  <c r="A3810" i="3"/>
  <c r="B3810" i="3"/>
  <c r="D3810" i="3"/>
  <c r="F3810" i="3"/>
  <c r="A3811" i="3"/>
  <c r="B3811" i="3"/>
  <c r="D3811" i="3"/>
  <c r="F3811" i="3"/>
  <c r="A3812" i="3"/>
  <c r="B3812" i="3"/>
  <c r="D3812" i="3"/>
  <c r="F3812" i="3"/>
  <c r="A3813" i="3"/>
  <c r="B3813" i="3"/>
  <c r="D3813" i="3"/>
  <c r="F3813" i="3"/>
  <c r="A3814" i="3"/>
  <c r="B3814" i="3"/>
  <c r="D3814" i="3"/>
  <c r="F3814" i="3"/>
  <c r="A3815" i="3"/>
  <c r="B3815" i="3"/>
  <c r="D3815" i="3"/>
  <c r="F3815" i="3"/>
  <c r="A3816" i="3"/>
  <c r="B3816" i="3"/>
  <c r="D3816" i="3"/>
  <c r="F3816" i="3"/>
  <c r="A3817" i="3"/>
  <c r="B3817" i="3"/>
  <c r="D3817" i="3"/>
  <c r="F3817" i="3"/>
  <c r="A3818" i="3"/>
  <c r="B3818" i="3"/>
  <c r="D3818" i="3"/>
  <c r="F3818" i="3"/>
  <c r="A3819" i="3"/>
  <c r="B3819" i="3"/>
  <c r="D3819" i="3"/>
  <c r="F3819" i="3"/>
  <c r="A3820" i="3"/>
  <c r="B3820" i="3"/>
  <c r="D3820" i="3"/>
  <c r="F3820" i="3"/>
  <c r="A3821" i="3"/>
  <c r="B3821" i="3"/>
  <c r="D3821" i="3"/>
  <c r="F3821" i="3"/>
  <c r="A3822" i="3"/>
  <c r="B3822" i="3"/>
  <c r="D3822" i="3"/>
  <c r="F3822" i="3"/>
  <c r="A3823" i="3"/>
  <c r="B3823" i="3"/>
  <c r="D3823" i="3"/>
  <c r="F3823" i="3"/>
  <c r="A3824" i="3"/>
  <c r="B3824" i="3"/>
  <c r="D3824" i="3"/>
  <c r="F3824" i="3"/>
  <c r="A3825" i="3"/>
  <c r="B3825" i="3"/>
  <c r="D3825" i="3"/>
  <c r="F3825" i="3"/>
  <c r="A3826" i="3"/>
  <c r="B3826" i="3"/>
  <c r="D3826" i="3"/>
  <c r="F3826" i="3"/>
  <c r="A3827" i="3"/>
  <c r="B3827" i="3"/>
  <c r="D3827" i="3"/>
  <c r="F3827" i="3"/>
  <c r="A3828" i="3"/>
  <c r="B3828" i="3"/>
  <c r="D3828" i="3"/>
  <c r="F3828" i="3"/>
  <c r="A3829" i="3"/>
  <c r="B3829" i="3"/>
  <c r="D3829" i="3"/>
  <c r="F3829" i="3"/>
  <c r="A3830" i="3"/>
  <c r="B3830" i="3"/>
  <c r="D3830" i="3"/>
  <c r="F3830" i="3"/>
  <c r="A3831" i="3"/>
  <c r="B3831" i="3"/>
  <c r="D3831" i="3"/>
  <c r="F3831" i="3"/>
  <c r="A3832" i="3"/>
  <c r="B3832" i="3"/>
  <c r="D3832" i="3"/>
  <c r="F3832" i="3"/>
  <c r="A3833" i="3"/>
  <c r="B3833" i="3"/>
  <c r="D3833" i="3"/>
  <c r="F3833" i="3"/>
  <c r="A3834" i="3"/>
  <c r="B3834" i="3"/>
  <c r="D3834" i="3"/>
  <c r="F3834" i="3"/>
  <c r="A3835" i="3"/>
  <c r="B3835" i="3"/>
  <c r="D3835" i="3"/>
  <c r="F3835" i="3"/>
  <c r="A3836" i="3"/>
  <c r="B3836" i="3"/>
  <c r="D3836" i="3"/>
  <c r="F3836" i="3"/>
  <c r="A3837" i="3"/>
  <c r="B3837" i="3"/>
  <c r="D3837" i="3"/>
  <c r="F3837" i="3"/>
  <c r="A3838" i="3"/>
  <c r="B3838" i="3"/>
  <c r="D3838" i="3"/>
  <c r="F3838" i="3"/>
  <c r="A3839" i="3"/>
  <c r="B3839" i="3"/>
  <c r="D3839" i="3"/>
  <c r="F3839" i="3"/>
  <c r="A3840" i="3"/>
  <c r="B3840" i="3"/>
  <c r="D3840" i="3"/>
  <c r="F3840" i="3"/>
  <c r="A3841" i="3"/>
  <c r="B3841" i="3"/>
  <c r="D3841" i="3"/>
  <c r="F3841" i="3"/>
  <c r="A3842" i="3"/>
  <c r="B3842" i="3"/>
  <c r="D3842" i="3"/>
  <c r="F3842" i="3"/>
  <c r="A3843" i="3"/>
  <c r="B3843" i="3"/>
  <c r="D3843" i="3"/>
  <c r="F3843" i="3"/>
  <c r="A3844" i="3"/>
  <c r="B3844" i="3"/>
  <c r="D3844" i="3"/>
  <c r="F3844" i="3"/>
  <c r="A3845" i="3"/>
  <c r="B3845" i="3"/>
  <c r="D3845" i="3"/>
  <c r="F3845" i="3"/>
  <c r="A3846" i="3"/>
  <c r="B3846" i="3"/>
  <c r="D3846" i="3"/>
  <c r="F3846" i="3"/>
  <c r="A3847" i="3"/>
  <c r="B3847" i="3"/>
  <c r="D3847" i="3"/>
  <c r="F3847" i="3"/>
  <c r="A3848" i="3"/>
  <c r="B3848" i="3"/>
  <c r="D3848" i="3"/>
  <c r="F3848" i="3"/>
  <c r="A3849" i="3"/>
  <c r="B3849" i="3"/>
  <c r="D3849" i="3"/>
  <c r="F3849" i="3"/>
  <c r="A3850" i="3"/>
  <c r="B3850" i="3"/>
  <c r="D3850" i="3"/>
  <c r="F3850" i="3"/>
  <c r="A3851" i="3"/>
  <c r="B3851" i="3"/>
  <c r="D3851" i="3"/>
  <c r="F3851" i="3"/>
  <c r="A3852" i="3"/>
  <c r="B3852" i="3"/>
  <c r="D3852" i="3"/>
  <c r="F3852" i="3"/>
  <c r="A3853" i="3"/>
  <c r="B3853" i="3"/>
  <c r="D3853" i="3"/>
  <c r="F3853" i="3"/>
  <c r="A3854" i="3"/>
  <c r="B3854" i="3"/>
  <c r="D3854" i="3"/>
  <c r="F3854" i="3"/>
  <c r="A3855" i="3"/>
  <c r="B3855" i="3"/>
  <c r="D3855" i="3"/>
  <c r="F3855" i="3"/>
  <c r="A3856" i="3"/>
  <c r="B3856" i="3"/>
  <c r="D3856" i="3"/>
  <c r="F3856" i="3"/>
  <c r="A3857" i="3"/>
  <c r="B3857" i="3"/>
  <c r="D3857" i="3"/>
  <c r="F3857" i="3"/>
  <c r="A3858" i="3"/>
  <c r="B3858" i="3"/>
  <c r="D3858" i="3"/>
  <c r="F3858" i="3"/>
  <c r="A3859" i="3"/>
  <c r="B3859" i="3"/>
  <c r="D3859" i="3"/>
  <c r="F3859" i="3"/>
  <c r="A3860" i="3"/>
  <c r="B3860" i="3"/>
  <c r="D3860" i="3"/>
  <c r="F3860" i="3"/>
  <c r="A3861" i="3"/>
  <c r="B3861" i="3"/>
  <c r="D3861" i="3"/>
  <c r="F3861" i="3"/>
  <c r="A3862" i="3"/>
  <c r="B3862" i="3"/>
  <c r="D3862" i="3"/>
  <c r="F3862" i="3"/>
  <c r="A3863" i="3"/>
  <c r="B3863" i="3"/>
  <c r="D3863" i="3"/>
  <c r="F3863" i="3"/>
  <c r="A3864" i="3"/>
  <c r="B3864" i="3"/>
  <c r="D3864" i="3"/>
  <c r="F3864" i="3"/>
  <c r="A3865" i="3"/>
  <c r="B3865" i="3"/>
  <c r="D3865" i="3"/>
  <c r="F3865" i="3"/>
  <c r="A3866" i="3"/>
  <c r="B3866" i="3"/>
  <c r="D3866" i="3"/>
  <c r="F3866" i="3"/>
  <c r="A3867" i="3"/>
  <c r="B3867" i="3"/>
  <c r="D3867" i="3"/>
  <c r="F3867" i="3"/>
  <c r="A3868" i="3"/>
  <c r="B3868" i="3"/>
  <c r="D3868" i="3"/>
  <c r="F3868" i="3"/>
  <c r="A3869" i="3"/>
  <c r="B3869" i="3"/>
  <c r="D3869" i="3"/>
  <c r="F3869" i="3"/>
  <c r="A3870" i="3"/>
  <c r="B3870" i="3"/>
  <c r="D3870" i="3"/>
  <c r="F3870" i="3"/>
  <c r="A3871" i="3"/>
  <c r="B3871" i="3"/>
  <c r="D3871" i="3"/>
  <c r="F3871" i="3"/>
  <c r="A3872" i="3"/>
  <c r="B3872" i="3"/>
  <c r="D3872" i="3"/>
  <c r="F3872" i="3"/>
  <c r="A3873" i="3"/>
  <c r="B3873" i="3"/>
  <c r="D3873" i="3"/>
  <c r="F3873" i="3"/>
  <c r="A3874" i="3"/>
  <c r="B3874" i="3"/>
  <c r="D3874" i="3"/>
  <c r="F3874" i="3"/>
  <c r="A3875" i="3"/>
  <c r="B3875" i="3"/>
  <c r="D3875" i="3"/>
  <c r="F3875" i="3"/>
  <c r="A3876" i="3"/>
  <c r="B3876" i="3"/>
  <c r="D3876" i="3"/>
  <c r="F3876" i="3"/>
  <c r="A3877" i="3"/>
  <c r="B3877" i="3"/>
  <c r="D3877" i="3"/>
  <c r="F3877" i="3"/>
  <c r="A3878" i="3"/>
  <c r="B3878" i="3"/>
  <c r="D3878" i="3"/>
  <c r="F3878" i="3"/>
  <c r="A3879" i="3"/>
  <c r="B3879" i="3"/>
  <c r="D3879" i="3"/>
  <c r="F3879" i="3"/>
  <c r="A3880" i="3"/>
  <c r="B3880" i="3"/>
  <c r="D3880" i="3"/>
  <c r="F3880" i="3"/>
  <c r="A3881" i="3"/>
  <c r="B3881" i="3"/>
  <c r="D3881" i="3"/>
  <c r="F3881" i="3"/>
  <c r="A3882" i="3"/>
  <c r="B3882" i="3"/>
  <c r="D3882" i="3"/>
  <c r="F3882" i="3"/>
  <c r="A3883" i="3"/>
  <c r="B3883" i="3"/>
  <c r="D3883" i="3"/>
  <c r="F3883" i="3"/>
  <c r="A3884" i="3"/>
  <c r="B3884" i="3"/>
  <c r="D3884" i="3"/>
  <c r="F3884" i="3"/>
  <c r="A3885" i="3"/>
  <c r="B3885" i="3"/>
  <c r="D3885" i="3"/>
  <c r="F3885" i="3"/>
  <c r="A3886" i="3"/>
  <c r="B3886" i="3"/>
  <c r="D3886" i="3"/>
  <c r="F3886" i="3"/>
  <c r="A3887" i="3"/>
  <c r="B3887" i="3"/>
  <c r="D3887" i="3"/>
  <c r="F3887" i="3"/>
  <c r="A3888" i="3"/>
  <c r="B3888" i="3"/>
  <c r="D3888" i="3"/>
  <c r="F3888" i="3"/>
  <c r="A3889" i="3"/>
  <c r="B3889" i="3"/>
  <c r="D3889" i="3"/>
  <c r="F3889" i="3"/>
  <c r="A3890" i="3"/>
  <c r="B3890" i="3"/>
  <c r="D3890" i="3"/>
  <c r="F3890" i="3"/>
  <c r="A3891" i="3"/>
  <c r="B3891" i="3"/>
  <c r="D3891" i="3"/>
  <c r="F3891" i="3"/>
  <c r="A3892" i="3"/>
  <c r="B3892" i="3"/>
  <c r="D3892" i="3"/>
  <c r="F3892" i="3"/>
  <c r="A3893" i="3"/>
  <c r="B3893" i="3"/>
  <c r="D3893" i="3"/>
  <c r="F3893" i="3"/>
  <c r="A3894" i="3"/>
  <c r="B3894" i="3"/>
  <c r="D3894" i="3"/>
  <c r="F3894" i="3"/>
  <c r="A3895" i="3"/>
  <c r="B3895" i="3"/>
  <c r="D3895" i="3"/>
  <c r="F3895" i="3"/>
  <c r="A3896" i="3"/>
  <c r="B3896" i="3"/>
  <c r="D3896" i="3"/>
  <c r="F3896" i="3"/>
  <c r="A3897" i="3"/>
  <c r="B3897" i="3"/>
  <c r="D3897" i="3"/>
  <c r="F3897" i="3"/>
  <c r="A3898" i="3"/>
  <c r="B3898" i="3"/>
  <c r="D3898" i="3"/>
  <c r="F3898" i="3"/>
  <c r="A3899" i="3"/>
  <c r="B3899" i="3"/>
  <c r="D3899" i="3"/>
  <c r="F3899" i="3"/>
  <c r="A3900" i="3"/>
  <c r="B3900" i="3"/>
  <c r="D3900" i="3"/>
  <c r="F3900" i="3"/>
  <c r="A3901" i="3"/>
  <c r="B3901" i="3"/>
  <c r="D3901" i="3"/>
  <c r="F3901" i="3"/>
  <c r="A3902" i="3"/>
  <c r="B3902" i="3"/>
  <c r="D3902" i="3"/>
  <c r="F3902" i="3"/>
  <c r="A3903" i="3"/>
  <c r="B3903" i="3"/>
  <c r="D3903" i="3"/>
  <c r="F3903" i="3"/>
  <c r="A3904" i="3"/>
  <c r="B3904" i="3"/>
  <c r="D3904" i="3"/>
  <c r="F3904" i="3"/>
  <c r="A3905" i="3"/>
  <c r="B3905" i="3"/>
  <c r="D3905" i="3"/>
  <c r="F3905" i="3"/>
  <c r="A3906" i="3"/>
  <c r="B3906" i="3"/>
  <c r="D3906" i="3"/>
  <c r="F3906" i="3"/>
  <c r="A3907" i="3"/>
  <c r="B3907" i="3"/>
  <c r="D3907" i="3"/>
  <c r="F3907" i="3"/>
  <c r="A3908" i="3"/>
  <c r="B3908" i="3"/>
  <c r="D3908" i="3"/>
  <c r="F3908" i="3"/>
  <c r="A3909" i="3"/>
  <c r="B3909" i="3"/>
  <c r="D3909" i="3"/>
  <c r="F3909" i="3"/>
  <c r="A3910" i="3"/>
  <c r="B3910" i="3"/>
  <c r="D3910" i="3"/>
  <c r="F3910" i="3"/>
  <c r="A3911" i="3"/>
  <c r="B3911" i="3"/>
  <c r="D3911" i="3"/>
  <c r="F3911" i="3"/>
  <c r="A3912" i="3"/>
  <c r="B3912" i="3"/>
  <c r="D3912" i="3"/>
  <c r="F3912" i="3"/>
  <c r="A3913" i="3"/>
  <c r="B3913" i="3"/>
  <c r="D3913" i="3"/>
  <c r="F3913" i="3"/>
  <c r="A3914" i="3"/>
  <c r="B3914" i="3"/>
  <c r="D3914" i="3"/>
  <c r="F3914" i="3"/>
  <c r="A3915" i="3"/>
  <c r="B3915" i="3"/>
  <c r="D3915" i="3"/>
  <c r="F3915" i="3"/>
  <c r="A3916" i="3"/>
  <c r="B3916" i="3"/>
  <c r="D3916" i="3"/>
  <c r="F3916" i="3"/>
  <c r="A3917" i="3"/>
  <c r="B3917" i="3"/>
  <c r="D3917" i="3"/>
  <c r="F3917" i="3"/>
  <c r="A3918" i="3"/>
  <c r="B3918" i="3"/>
  <c r="D3918" i="3"/>
  <c r="F3918" i="3"/>
  <c r="A3919" i="3"/>
  <c r="B3919" i="3"/>
  <c r="D3919" i="3"/>
  <c r="F3919" i="3"/>
  <c r="A3920" i="3"/>
  <c r="B3920" i="3"/>
  <c r="D3920" i="3"/>
  <c r="F3920" i="3"/>
  <c r="A3921" i="3"/>
  <c r="B3921" i="3"/>
  <c r="D3921" i="3"/>
  <c r="F3921" i="3"/>
  <c r="A3922" i="3"/>
  <c r="B3922" i="3"/>
  <c r="D3922" i="3"/>
  <c r="F3922" i="3"/>
  <c r="A3923" i="3"/>
  <c r="B3923" i="3"/>
  <c r="D3923" i="3"/>
  <c r="F3923" i="3"/>
  <c r="A3924" i="3"/>
  <c r="B3924" i="3"/>
  <c r="D3924" i="3"/>
  <c r="F3924" i="3"/>
  <c r="A3925" i="3"/>
  <c r="B3925" i="3"/>
  <c r="D3925" i="3"/>
  <c r="F3925" i="3"/>
  <c r="A3926" i="3"/>
  <c r="B3926" i="3"/>
  <c r="D3926" i="3"/>
  <c r="F3926" i="3"/>
  <c r="A3927" i="3"/>
  <c r="B3927" i="3"/>
  <c r="D3927" i="3"/>
  <c r="F3927" i="3"/>
  <c r="A3928" i="3"/>
  <c r="B3928" i="3"/>
  <c r="D3928" i="3"/>
  <c r="F3928" i="3"/>
  <c r="A3929" i="3"/>
  <c r="B3929" i="3"/>
  <c r="D3929" i="3"/>
  <c r="F3929" i="3"/>
  <c r="A3930" i="3"/>
  <c r="B3930" i="3"/>
  <c r="D3930" i="3"/>
  <c r="F3930" i="3"/>
  <c r="A3931" i="3"/>
  <c r="B3931" i="3"/>
  <c r="D3931" i="3"/>
  <c r="F3931" i="3"/>
  <c r="A3932" i="3"/>
  <c r="B3932" i="3"/>
  <c r="D3932" i="3"/>
  <c r="F3932" i="3"/>
  <c r="A3933" i="3"/>
  <c r="B3933" i="3"/>
  <c r="D3933" i="3"/>
  <c r="F3933" i="3"/>
  <c r="A3934" i="3"/>
  <c r="B3934" i="3"/>
  <c r="D3934" i="3"/>
  <c r="F3934" i="3"/>
  <c r="A3935" i="3"/>
  <c r="B3935" i="3"/>
  <c r="D3935" i="3"/>
  <c r="F3935" i="3"/>
  <c r="A3936" i="3"/>
  <c r="B3936" i="3"/>
  <c r="D3936" i="3"/>
  <c r="F3936" i="3"/>
  <c r="A3937" i="3"/>
  <c r="B3937" i="3"/>
  <c r="D3937" i="3"/>
  <c r="F3937" i="3"/>
  <c r="A3938" i="3"/>
  <c r="B3938" i="3"/>
  <c r="D3938" i="3"/>
  <c r="F3938" i="3"/>
  <c r="A3939" i="3"/>
  <c r="B3939" i="3"/>
  <c r="D3939" i="3"/>
  <c r="F3939" i="3"/>
  <c r="A3940" i="3"/>
  <c r="B3940" i="3"/>
  <c r="D3940" i="3"/>
  <c r="F3940" i="3"/>
  <c r="A3941" i="3"/>
  <c r="B3941" i="3"/>
  <c r="D3941" i="3"/>
  <c r="F3941" i="3"/>
  <c r="A3942" i="3"/>
  <c r="B3942" i="3"/>
  <c r="D3942" i="3"/>
  <c r="F3942" i="3"/>
  <c r="A3943" i="3"/>
  <c r="B3943" i="3"/>
  <c r="D3943" i="3"/>
  <c r="F3943" i="3"/>
  <c r="A3944" i="3"/>
  <c r="B3944" i="3"/>
  <c r="D3944" i="3"/>
  <c r="F3944" i="3"/>
  <c r="A3945" i="3"/>
  <c r="B3945" i="3"/>
  <c r="D3945" i="3"/>
  <c r="F3945" i="3"/>
  <c r="A3946" i="3"/>
  <c r="B3946" i="3"/>
  <c r="D3946" i="3"/>
  <c r="F3946" i="3"/>
  <c r="A3947" i="3"/>
  <c r="B3947" i="3"/>
  <c r="D3947" i="3"/>
  <c r="F3947" i="3"/>
  <c r="A3948" i="3"/>
  <c r="B3948" i="3"/>
  <c r="D3948" i="3"/>
  <c r="F3948" i="3"/>
  <c r="A3949" i="3"/>
  <c r="B3949" i="3"/>
  <c r="D3949" i="3"/>
  <c r="F3949" i="3"/>
  <c r="A3950" i="3"/>
  <c r="B3950" i="3"/>
  <c r="D3950" i="3"/>
  <c r="F3950" i="3"/>
  <c r="A3951" i="3"/>
  <c r="B3951" i="3"/>
  <c r="D3951" i="3"/>
  <c r="F3951" i="3"/>
  <c r="A3952" i="3"/>
  <c r="B3952" i="3"/>
  <c r="D3952" i="3"/>
  <c r="F3952" i="3"/>
  <c r="A3953" i="3"/>
  <c r="B3953" i="3"/>
  <c r="D3953" i="3"/>
  <c r="F3953" i="3"/>
  <c r="A3954" i="3"/>
  <c r="B3954" i="3"/>
  <c r="D3954" i="3"/>
  <c r="F3954" i="3"/>
  <c r="A3955" i="3"/>
  <c r="B3955" i="3"/>
  <c r="D3955" i="3"/>
  <c r="F3955" i="3"/>
  <c r="A3956" i="3"/>
  <c r="B3956" i="3"/>
  <c r="D3956" i="3"/>
  <c r="F3956" i="3"/>
  <c r="A3957" i="3"/>
  <c r="B3957" i="3"/>
  <c r="D3957" i="3"/>
  <c r="F3957" i="3"/>
  <c r="A3958" i="3"/>
  <c r="B3958" i="3"/>
  <c r="D3958" i="3"/>
  <c r="F3958" i="3"/>
  <c r="A3959" i="3"/>
  <c r="B3959" i="3"/>
  <c r="D3959" i="3"/>
  <c r="F3959" i="3"/>
  <c r="A3960" i="3"/>
  <c r="B3960" i="3"/>
  <c r="D3960" i="3"/>
  <c r="F3960" i="3"/>
  <c r="A3961" i="3"/>
  <c r="B3961" i="3"/>
  <c r="D3961" i="3"/>
  <c r="F3961" i="3"/>
  <c r="A3962" i="3"/>
  <c r="B3962" i="3"/>
  <c r="D3962" i="3"/>
  <c r="F3962" i="3"/>
  <c r="A3963" i="3"/>
  <c r="B3963" i="3"/>
  <c r="D3963" i="3"/>
  <c r="F3963" i="3"/>
  <c r="A3964" i="3"/>
  <c r="B3964" i="3"/>
  <c r="D3964" i="3"/>
  <c r="F3964" i="3"/>
  <c r="A3965" i="3"/>
  <c r="B3965" i="3"/>
  <c r="D3965" i="3"/>
  <c r="F3965" i="3"/>
  <c r="A3966" i="3"/>
  <c r="B3966" i="3"/>
  <c r="D3966" i="3"/>
  <c r="F3966" i="3"/>
  <c r="A3967" i="3"/>
  <c r="B3967" i="3"/>
  <c r="D3967" i="3"/>
  <c r="F3967" i="3"/>
  <c r="A3968" i="3"/>
  <c r="B3968" i="3"/>
  <c r="D3968" i="3"/>
  <c r="F3968" i="3"/>
  <c r="A3969" i="3"/>
  <c r="B3969" i="3"/>
  <c r="D3969" i="3"/>
  <c r="F3969" i="3"/>
  <c r="A3970" i="3"/>
  <c r="B3970" i="3"/>
  <c r="D3970" i="3"/>
  <c r="F3970" i="3"/>
  <c r="A3971" i="3"/>
  <c r="B3971" i="3"/>
  <c r="D3971" i="3"/>
  <c r="F3971" i="3"/>
  <c r="A3972" i="3"/>
  <c r="B3972" i="3"/>
  <c r="D3972" i="3"/>
  <c r="F3972" i="3"/>
  <c r="A3973" i="3"/>
  <c r="B3973" i="3"/>
  <c r="D3973" i="3"/>
  <c r="F3973" i="3"/>
  <c r="A3974" i="3"/>
  <c r="B3974" i="3"/>
  <c r="D3974" i="3"/>
  <c r="F3974" i="3"/>
  <c r="A3975" i="3"/>
  <c r="B3975" i="3"/>
  <c r="D3975" i="3"/>
  <c r="F3975" i="3"/>
  <c r="A3976" i="3"/>
  <c r="B3976" i="3"/>
  <c r="D3976" i="3"/>
  <c r="F3976" i="3"/>
  <c r="A3977" i="3"/>
  <c r="B3977" i="3"/>
  <c r="D3977" i="3"/>
  <c r="F3977" i="3"/>
  <c r="A3978" i="3"/>
  <c r="B3978" i="3"/>
  <c r="D3978" i="3"/>
  <c r="F3978" i="3"/>
  <c r="A3979" i="3"/>
  <c r="B3979" i="3"/>
  <c r="D3979" i="3"/>
  <c r="F3979" i="3"/>
  <c r="A3980" i="3"/>
  <c r="B3980" i="3"/>
  <c r="D3980" i="3"/>
  <c r="F3980" i="3"/>
  <c r="A3981" i="3"/>
  <c r="B3981" i="3"/>
  <c r="D3981" i="3"/>
  <c r="F3981" i="3"/>
  <c r="A3982" i="3"/>
  <c r="B3982" i="3"/>
  <c r="D3982" i="3"/>
  <c r="F3982" i="3"/>
  <c r="A3983" i="3"/>
  <c r="B3983" i="3"/>
  <c r="D3983" i="3"/>
  <c r="F3983" i="3"/>
  <c r="A3984" i="3"/>
  <c r="B3984" i="3"/>
  <c r="D3984" i="3"/>
  <c r="F3984" i="3"/>
  <c r="A3985" i="3"/>
  <c r="B3985" i="3"/>
  <c r="D3985" i="3"/>
  <c r="F3985" i="3"/>
  <c r="A3986" i="3"/>
  <c r="B3986" i="3"/>
  <c r="D3986" i="3"/>
  <c r="F3986" i="3"/>
  <c r="A3987" i="3"/>
  <c r="B3987" i="3"/>
  <c r="D3987" i="3"/>
  <c r="F3987" i="3"/>
  <c r="A3988" i="3"/>
  <c r="B3988" i="3"/>
  <c r="D3988" i="3"/>
  <c r="F3988" i="3"/>
  <c r="A3989" i="3"/>
  <c r="B3989" i="3"/>
  <c r="D3989" i="3"/>
  <c r="F3989" i="3"/>
  <c r="A3990" i="3"/>
  <c r="B3990" i="3"/>
  <c r="D3990" i="3"/>
  <c r="F3990" i="3"/>
  <c r="A3991" i="3"/>
  <c r="B3991" i="3"/>
  <c r="D3991" i="3"/>
  <c r="F3991" i="3"/>
  <c r="A3992" i="3"/>
  <c r="B3992" i="3"/>
  <c r="D3992" i="3"/>
  <c r="F3992" i="3"/>
  <c r="A3993" i="3"/>
  <c r="B3993" i="3"/>
  <c r="D3993" i="3"/>
  <c r="F3993" i="3"/>
  <c r="A3994" i="3"/>
  <c r="B3994" i="3"/>
  <c r="D3994" i="3"/>
  <c r="F3994" i="3"/>
  <c r="A3995" i="3"/>
  <c r="B3995" i="3"/>
  <c r="D3995" i="3"/>
  <c r="F3995" i="3"/>
  <c r="A3996" i="3"/>
  <c r="B3996" i="3"/>
  <c r="D3996" i="3"/>
  <c r="F3996" i="3"/>
  <c r="A3997" i="3"/>
  <c r="B3997" i="3"/>
  <c r="D3997" i="3"/>
  <c r="F3997" i="3"/>
  <c r="A3998" i="3"/>
  <c r="B3998" i="3"/>
  <c r="D3998" i="3"/>
  <c r="F3998" i="3"/>
  <c r="A3999" i="3"/>
  <c r="B3999" i="3"/>
  <c r="D3999" i="3"/>
  <c r="F3999" i="3"/>
  <c r="A4000" i="3"/>
  <c r="B4000" i="3"/>
  <c r="D4000" i="3"/>
  <c r="F4000" i="3"/>
  <c r="A4001" i="3"/>
  <c r="B4001" i="3"/>
  <c r="D4001" i="3"/>
  <c r="F4001" i="3"/>
  <c r="A4002" i="3"/>
  <c r="B4002" i="3"/>
  <c r="D4002" i="3"/>
  <c r="F4002" i="3"/>
  <c r="A4003" i="3"/>
  <c r="B4003" i="3"/>
  <c r="D4003" i="3"/>
  <c r="F4003" i="3"/>
  <c r="A4004" i="3"/>
  <c r="B4004" i="3"/>
  <c r="D4004" i="3"/>
  <c r="F4004" i="3"/>
  <c r="A4005" i="3"/>
  <c r="B4005" i="3"/>
  <c r="D4005" i="3"/>
  <c r="F4005" i="3"/>
  <c r="A4006" i="3"/>
  <c r="B4006" i="3"/>
  <c r="D4006" i="3"/>
  <c r="F4006" i="3"/>
  <c r="A4007" i="3"/>
  <c r="B4007" i="3"/>
  <c r="D4007" i="3"/>
  <c r="F4007" i="3"/>
  <c r="A4008" i="3"/>
  <c r="B4008" i="3"/>
  <c r="D4008" i="3"/>
  <c r="F4008" i="3"/>
  <c r="A4009" i="3"/>
  <c r="B4009" i="3"/>
  <c r="D4009" i="3"/>
  <c r="F4009" i="3"/>
  <c r="A4010" i="3"/>
  <c r="B4010" i="3"/>
  <c r="D4010" i="3"/>
  <c r="F4010" i="3"/>
  <c r="A4011" i="3"/>
  <c r="B4011" i="3"/>
  <c r="D4011" i="3"/>
  <c r="F4011" i="3"/>
  <c r="A4012" i="3"/>
  <c r="B4012" i="3"/>
  <c r="D4012" i="3"/>
  <c r="F4012" i="3"/>
  <c r="A4013" i="3"/>
  <c r="B4013" i="3"/>
  <c r="D4013" i="3"/>
  <c r="F4013" i="3"/>
  <c r="A4014" i="3"/>
  <c r="B4014" i="3"/>
  <c r="D4014" i="3"/>
  <c r="F4014" i="3"/>
  <c r="A4015" i="3"/>
  <c r="B4015" i="3"/>
  <c r="D4015" i="3"/>
  <c r="F4015" i="3"/>
  <c r="A4016" i="3"/>
  <c r="B4016" i="3"/>
  <c r="D4016" i="3"/>
  <c r="F4016" i="3"/>
  <c r="A4017" i="3"/>
  <c r="B4017" i="3"/>
  <c r="D4017" i="3"/>
  <c r="F4017" i="3"/>
  <c r="A4018" i="3"/>
  <c r="B4018" i="3"/>
  <c r="D4018" i="3"/>
  <c r="F4018" i="3"/>
  <c r="A4019" i="3"/>
  <c r="B4019" i="3"/>
  <c r="D4019" i="3"/>
  <c r="F4019" i="3"/>
  <c r="A4020" i="3"/>
  <c r="B4020" i="3"/>
  <c r="D4020" i="3"/>
  <c r="F4020" i="3"/>
  <c r="A4021" i="3"/>
  <c r="B4021" i="3"/>
  <c r="D4021" i="3"/>
  <c r="F4021" i="3"/>
  <c r="A4022" i="3"/>
  <c r="B4022" i="3"/>
  <c r="D4022" i="3"/>
  <c r="F4022" i="3"/>
  <c r="A4023" i="3"/>
  <c r="B4023" i="3"/>
  <c r="D4023" i="3"/>
  <c r="F4023" i="3"/>
  <c r="A4024" i="3"/>
  <c r="B4024" i="3"/>
  <c r="D4024" i="3"/>
  <c r="F4024" i="3"/>
  <c r="A4025" i="3"/>
  <c r="B4025" i="3"/>
  <c r="D4025" i="3"/>
  <c r="F4025" i="3"/>
  <c r="A4026" i="3"/>
  <c r="B4026" i="3"/>
  <c r="D4026" i="3"/>
  <c r="F4026" i="3"/>
  <c r="A4027" i="3"/>
  <c r="B4027" i="3"/>
  <c r="D4027" i="3"/>
  <c r="F4027" i="3"/>
  <c r="A4028" i="3"/>
  <c r="B4028" i="3"/>
  <c r="D4028" i="3"/>
  <c r="F4028" i="3"/>
  <c r="A4029" i="3"/>
  <c r="B4029" i="3"/>
  <c r="D4029" i="3"/>
  <c r="F4029" i="3"/>
  <c r="A4030" i="3"/>
  <c r="B4030" i="3"/>
  <c r="D4030" i="3"/>
  <c r="F4030" i="3"/>
  <c r="A4031" i="3"/>
  <c r="B4031" i="3"/>
  <c r="D4031" i="3"/>
  <c r="F4031" i="3"/>
  <c r="A4032" i="3"/>
  <c r="B4032" i="3"/>
  <c r="D4032" i="3"/>
  <c r="F4032" i="3"/>
  <c r="A4033" i="3"/>
  <c r="B4033" i="3"/>
  <c r="D4033" i="3"/>
  <c r="F4033" i="3"/>
  <c r="A4034" i="3"/>
  <c r="B4034" i="3"/>
  <c r="D4034" i="3"/>
  <c r="F4034" i="3"/>
  <c r="A4035" i="3"/>
  <c r="B4035" i="3"/>
  <c r="D4035" i="3"/>
  <c r="F4035" i="3"/>
  <c r="A4036" i="3"/>
  <c r="B4036" i="3"/>
  <c r="D4036" i="3"/>
  <c r="F4036" i="3"/>
  <c r="A4037" i="3"/>
  <c r="B4037" i="3"/>
  <c r="D4037" i="3"/>
  <c r="F4037" i="3"/>
  <c r="A4038" i="3"/>
  <c r="B4038" i="3"/>
  <c r="D4038" i="3"/>
  <c r="F4038" i="3"/>
  <c r="A4039" i="3"/>
  <c r="B4039" i="3"/>
  <c r="D4039" i="3"/>
  <c r="F4039" i="3"/>
  <c r="A4040" i="3"/>
  <c r="B4040" i="3"/>
  <c r="D4040" i="3"/>
  <c r="F4040" i="3"/>
  <c r="A4041" i="3"/>
  <c r="B4041" i="3"/>
  <c r="D4041" i="3"/>
  <c r="F4041" i="3"/>
  <c r="A4042" i="3"/>
  <c r="B4042" i="3"/>
  <c r="D4042" i="3"/>
  <c r="F4042" i="3"/>
  <c r="A4043" i="3"/>
  <c r="B4043" i="3"/>
  <c r="D4043" i="3"/>
  <c r="F4043" i="3"/>
  <c r="A4044" i="3"/>
  <c r="B4044" i="3"/>
  <c r="D4044" i="3"/>
  <c r="F4044" i="3"/>
  <c r="A4045" i="3"/>
  <c r="B4045" i="3"/>
  <c r="D4045" i="3"/>
  <c r="F4045" i="3"/>
  <c r="A4046" i="3"/>
  <c r="B4046" i="3"/>
  <c r="D4046" i="3"/>
  <c r="F4046" i="3"/>
  <c r="A4047" i="3"/>
  <c r="B4047" i="3"/>
  <c r="D4047" i="3"/>
  <c r="F4047" i="3"/>
  <c r="A4048" i="3"/>
  <c r="B4048" i="3"/>
  <c r="D4048" i="3"/>
  <c r="F4048" i="3"/>
  <c r="A4049" i="3"/>
  <c r="B4049" i="3"/>
  <c r="D4049" i="3"/>
  <c r="F4049" i="3"/>
  <c r="A4050" i="3"/>
  <c r="B4050" i="3"/>
  <c r="D4050" i="3"/>
  <c r="F4050" i="3"/>
  <c r="A4051" i="3"/>
  <c r="B4051" i="3"/>
  <c r="D4051" i="3"/>
  <c r="F4051" i="3"/>
  <c r="A4052" i="3"/>
  <c r="B4052" i="3"/>
  <c r="D4052" i="3"/>
  <c r="F4052" i="3"/>
  <c r="A4053" i="3"/>
  <c r="B4053" i="3"/>
  <c r="D4053" i="3"/>
  <c r="F4053" i="3"/>
  <c r="A4054" i="3"/>
  <c r="B4054" i="3"/>
  <c r="D4054" i="3"/>
  <c r="F4054" i="3"/>
  <c r="A4055" i="3"/>
  <c r="B4055" i="3"/>
  <c r="D4055" i="3"/>
  <c r="F4055" i="3"/>
  <c r="A4056" i="3"/>
  <c r="B4056" i="3"/>
  <c r="D4056" i="3"/>
  <c r="F4056" i="3"/>
  <c r="A4057" i="3"/>
  <c r="B4057" i="3"/>
  <c r="D4057" i="3"/>
  <c r="F4057" i="3"/>
  <c r="A4058" i="3"/>
  <c r="B4058" i="3"/>
  <c r="D4058" i="3"/>
  <c r="F4058" i="3"/>
  <c r="A4059" i="3"/>
  <c r="B4059" i="3"/>
  <c r="D4059" i="3"/>
  <c r="F4059" i="3"/>
  <c r="A4060" i="3"/>
  <c r="B4060" i="3"/>
  <c r="D4060" i="3"/>
  <c r="F4060" i="3"/>
  <c r="A4061" i="3"/>
  <c r="B4061" i="3"/>
  <c r="D4061" i="3"/>
  <c r="F4061" i="3"/>
  <c r="A4062" i="3"/>
  <c r="B4062" i="3"/>
  <c r="D4062" i="3"/>
  <c r="F4062" i="3"/>
  <c r="A4063" i="3"/>
  <c r="B4063" i="3"/>
  <c r="D4063" i="3"/>
  <c r="F4063" i="3"/>
  <c r="A4064" i="3"/>
  <c r="B4064" i="3"/>
  <c r="D4064" i="3"/>
  <c r="F4064" i="3"/>
  <c r="A4065" i="3"/>
  <c r="B4065" i="3"/>
  <c r="D4065" i="3"/>
  <c r="F4065" i="3"/>
  <c r="A4066" i="3"/>
  <c r="B4066" i="3"/>
  <c r="D4066" i="3"/>
  <c r="F4066" i="3"/>
  <c r="A4067" i="3"/>
  <c r="B4067" i="3"/>
  <c r="D4067" i="3"/>
  <c r="F4067" i="3"/>
  <c r="A4068" i="3"/>
  <c r="B4068" i="3"/>
  <c r="D4068" i="3"/>
  <c r="F4068" i="3"/>
  <c r="A4069" i="3"/>
  <c r="B4069" i="3"/>
  <c r="D4069" i="3"/>
  <c r="F4069" i="3"/>
  <c r="A4070" i="3"/>
  <c r="B4070" i="3"/>
  <c r="D4070" i="3"/>
  <c r="F4070" i="3"/>
  <c r="A4071" i="3"/>
  <c r="B4071" i="3"/>
  <c r="D4071" i="3"/>
  <c r="F4071" i="3"/>
  <c r="A4072" i="3"/>
  <c r="B4072" i="3"/>
  <c r="D4072" i="3"/>
  <c r="F4072" i="3"/>
  <c r="A4073" i="3"/>
  <c r="B4073" i="3"/>
  <c r="D4073" i="3"/>
  <c r="F4073" i="3"/>
  <c r="A4074" i="3"/>
  <c r="B4074" i="3"/>
  <c r="D4074" i="3"/>
  <c r="F4074" i="3"/>
  <c r="A4075" i="3"/>
  <c r="B4075" i="3"/>
  <c r="D4075" i="3"/>
  <c r="F4075" i="3"/>
  <c r="A4076" i="3"/>
  <c r="B4076" i="3"/>
  <c r="D4076" i="3"/>
  <c r="F4076" i="3"/>
  <c r="A4077" i="3"/>
  <c r="B4077" i="3"/>
  <c r="D4077" i="3"/>
  <c r="F4077" i="3"/>
  <c r="A4078" i="3"/>
  <c r="B4078" i="3"/>
  <c r="D4078" i="3"/>
  <c r="F4078" i="3"/>
  <c r="A4079" i="3"/>
  <c r="B4079" i="3"/>
  <c r="D4079" i="3"/>
  <c r="F4079" i="3"/>
  <c r="A4080" i="3"/>
  <c r="B4080" i="3"/>
  <c r="D4080" i="3"/>
  <c r="F4080" i="3"/>
  <c r="A4081" i="3"/>
  <c r="B4081" i="3"/>
  <c r="D4081" i="3"/>
  <c r="F4081" i="3"/>
  <c r="A4082" i="3"/>
  <c r="B4082" i="3"/>
  <c r="D4082" i="3"/>
  <c r="F4082" i="3"/>
  <c r="A4083" i="3"/>
  <c r="B4083" i="3"/>
  <c r="D4083" i="3"/>
  <c r="F4083" i="3"/>
  <c r="A4084" i="3"/>
  <c r="B4084" i="3"/>
  <c r="D4084" i="3"/>
  <c r="F4084" i="3"/>
  <c r="A4085" i="3"/>
  <c r="B4085" i="3"/>
  <c r="D4085" i="3"/>
  <c r="F4085" i="3"/>
  <c r="A4086" i="3"/>
  <c r="B4086" i="3"/>
  <c r="D4086" i="3"/>
  <c r="F4086" i="3"/>
  <c r="A4087" i="3"/>
  <c r="B4087" i="3"/>
  <c r="D4087" i="3"/>
  <c r="F4087" i="3"/>
  <c r="A4088" i="3"/>
  <c r="B4088" i="3"/>
  <c r="D4088" i="3"/>
  <c r="F4088" i="3"/>
  <c r="A4089" i="3"/>
  <c r="B4089" i="3"/>
  <c r="D4089" i="3"/>
  <c r="F4089" i="3"/>
  <c r="A4090" i="3"/>
  <c r="B4090" i="3"/>
  <c r="D4090" i="3"/>
  <c r="F4090" i="3"/>
  <c r="A4091" i="3"/>
  <c r="B4091" i="3"/>
  <c r="D4091" i="3"/>
  <c r="F4091" i="3"/>
  <c r="A4092" i="3"/>
  <c r="B4092" i="3"/>
  <c r="D4092" i="3"/>
  <c r="F4092" i="3"/>
  <c r="A4093" i="3"/>
  <c r="B4093" i="3"/>
  <c r="D4093" i="3"/>
  <c r="F4093" i="3"/>
  <c r="A4094" i="3"/>
  <c r="B4094" i="3"/>
  <c r="D4094" i="3"/>
  <c r="F4094" i="3"/>
  <c r="A4095" i="3"/>
  <c r="B4095" i="3"/>
  <c r="D4095" i="3"/>
  <c r="F4095" i="3"/>
  <c r="A4096" i="3"/>
  <c r="B4096" i="3"/>
  <c r="D4096" i="3"/>
  <c r="F4096" i="3"/>
  <c r="A4097" i="3"/>
  <c r="B4097" i="3"/>
  <c r="D4097" i="3"/>
  <c r="F4097" i="3"/>
  <c r="A4098" i="3"/>
  <c r="B4098" i="3"/>
  <c r="D4098" i="3"/>
  <c r="F4098" i="3"/>
  <c r="A4099" i="3"/>
  <c r="B4099" i="3"/>
  <c r="D4099" i="3"/>
  <c r="F4099" i="3"/>
  <c r="A4100" i="3"/>
  <c r="B4100" i="3"/>
  <c r="D4100" i="3"/>
  <c r="F4100" i="3"/>
  <c r="A4101" i="3"/>
  <c r="B4101" i="3"/>
  <c r="D4101" i="3"/>
  <c r="F4101" i="3"/>
  <c r="A4102" i="3"/>
  <c r="B4102" i="3"/>
  <c r="D4102" i="3"/>
  <c r="F4102" i="3"/>
  <c r="A4103" i="3"/>
  <c r="B4103" i="3"/>
  <c r="D4103" i="3"/>
  <c r="F4103" i="3"/>
  <c r="A4104" i="3"/>
  <c r="B4104" i="3"/>
  <c r="D4104" i="3"/>
  <c r="F4104" i="3"/>
  <c r="A4105" i="3"/>
  <c r="B4105" i="3"/>
  <c r="D4105" i="3"/>
  <c r="F4105" i="3"/>
  <c r="A4106" i="3"/>
  <c r="B4106" i="3"/>
  <c r="D4106" i="3"/>
  <c r="F4106" i="3"/>
  <c r="A4107" i="3"/>
  <c r="B4107" i="3"/>
  <c r="D4107" i="3"/>
  <c r="F4107" i="3"/>
  <c r="A4108" i="3"/>
  <c r="B4108" i="3"/>
  <c r="D4108" i="3"/>
  <c r="F4108" i="3"/>
  <c r="A4109" i="3"/>
  <c r="B4109" i="3"/>
  <c r="D4109" i="3"/>
  <c r="F4109" i="3"/>
  <c r="A4110" i="3"/>
  <c r="B4110" i="3"/>
  <c r="D4110" i="3"/>
  <c r="F4110" i="3"/>
  <c r="A4111" i="3"/>
  <c r="B4111" i="3"/>
  <c r="D4111" i="3"/>
  <c r="F4111" i="3"/>
  <c r="A4112" i="3"/>
  <c r="B4112" i="3"/>
  <c r="D4112" i="3"/>
  <c r="F4112" i="3"/>
  <c r="A4113" i="3"/>
  <c r="B4113" i="3"/>
  <c r="D4113" i="3"/>
  <c r="F4113" i="3"/>
  <c r="A4114" i="3"/>
  <c r="B4114" i="3"/>
  <c r="D4114" i="3"/>
  <c r="F4114" i="3"/>
  <c r="A4115" i="3"/>
  <c r="B4115" i="3"/>
  <c r="D4115" i="3"/>
  <c r="F4115" i="3"/>
  <c r="A4116" i="3"/>
  <c r="B4116" i="3"/>
  <c r="D4116" i="3"/>
  <c r="F4116" i="3"/>
  <c r="A4117" i="3"/>
  <c r="B4117" i="3"/>
  <c r="D4117" i="3"/>
  <c r="F4117" i="3"/>
  <c r="A4118" i="3"/>
  <c r="B4118" i="3"/>
  <c r="D4118" i="3"/>
  <c r="F4118" i="3"/>
  <c r="A4119" i="3"/>
  <c r="B4119" i="3"/>
  <c r="D4119" i="3"/>
  <c r="F4119" i="3"/>
  <c r="A4120" i="3"/>
  <c r="B4120" i="3"/>
  <c r="D4120" i="3"/>
  <c r="F4120" i="3"/>
  <c r="A4121" i="3"/>
  <c r="B4121" i="3"/>
  <c r="D4121" i="3"/>
  <c r="F4121" i="3"/>
  <c r="A4122" i="3"/>
  <c r="B4122" i="3"/>
  <c r="D4122" i="3"/>
  <c r="F4122" i="3"/>
  <c r="A4123" i="3"/>
  <c r="B4123" i="3"/>
  <c r="D4123" i="3"/>
  <c r="F4123" i="3"/>
  <c r="A4124" i="3"/>
  <c r="B4124" i="3"/>
  <c r="D4124" i="3"/>
  <c r="F4124" i="3"/>
  <c r="A4125" i="3"/>
  <c r="B4125" i="3"/>
  <c r="D4125" i="3"/>
  <c r="F4125" i="3"/>
  <c r="A4126" i="3"/>
  <c r="B4126" i="3"/>
  <c r="D4126" i="3"/>
  <c r="F4126" i="3"/>
  <c r="A4127" i="3"/>
  <c r="B4127" i="3"/>
  <c r="D4127" i="3"/>
  <c r="F4127" i="3"/>
  <c r="A4128" i="3"/>
  <c r="B4128" i="3"/>
  <c r="D4128" i="3"/>
  <c r="F4128" i="3"/>
  <c r="A4129" i="3"/>
  <c r="B4129" i="3"/>
  <c r="D4129" i="3"/>
  <c r="F4129" i="3"/>
  <c r="A4130" i="3"/>
  <c r="B4130" i="3"/>
  <c r="D4130" i="3"/>
  <c r="F4130" i="3"/>
  <c r="A4131" i="3"/>
  <c r="B4131" i="3"/>
  <c r="D4131" i="3"/>
  <c r="F4131" i="3"/>
  <c r="A4132" i="3"/>
  <c r="B4132" i="3"/>
  <c r="D4132" i="3"/>
  <c r="F4132" i="3"/>
  <c r="A4133" i="3"/>
  <c r="B4133" i="3"/>
  <c r="D4133" i="3"/>
  <c r="F4133" i="3"/>
  <c r="A4134" i="3"/>
  <c r="B4134" i="3"/>
  <c r="D4134" i="3"/>
  <c r="F4134" i="3"/>
  <c r="A4135" i="3"/>
  <c r="B4135" i="3"/>
  <c r="D4135" i="3"/>
  <c r="F4135" i="3"/>
  <c r="A4136" i="3"/>
  <c r="B4136" i="3"/>
  <c r="D4136" i="3"/>
  <c r="F4136" i="3"/>
  <c r="A4137" i="3"/>
  <c r="B4137" i="3"/>
  <c r="D4137" i="3"/>
  <c r="F4137" i="3"/>
  <c r="A4138" i="3"/>
  <c r="B4138" i="3"/>
  <c r="D4138" i="3"/>
  <c r="F4138" i="3"/>
  <c r="A4139" i="3"/>
  <c r="B4139" i="3"/>
  <c r="D4139" i="3"/>
  <c r="F4139" i="3"/>
  <c r="A4140" i="3"/>
  <c r="B4140" i="3"/>
  <c r="D4140" i="3"/>
  <c r="F4140" i="3"/>
  <c r="A4141" i="3"/>
  <c r="B4141" i="3"/>
  <c r="D4141" i="3"/>
  <c r="F4141" i="3"/>
  <c r="A4142" i="3"/>
  <c r="B4142" i="3"/>
  <c r="D4142" i="3"/>
  <c r="F4142" i="3"/>
  <c r="A4143" i="3"/>
  <c r="B4143" i="3"/>
  <c r="D4143" i="3"/>
  <c r="F4143" i="3"/>
  <c r="A4144" i="3"/>
  <c r="B4144" i="3"/>
  <c r="D4144" i="3"/>
  <c r="F4144" i="3"/>
  <c r="A4145" i="3"/>
  <c r="B4145" i="3"/>
  <c r="D4145" i="3"/>
  <c r="F4145" i="3"/>
  <c r="A4146" i="3"/>
  <c r="B4146" i="3"/>
  <c r="D4146" i="3"/>
  <c r="F4146" i="3"/>
  <c r="A4147" i="3"/>
  <c r="B4147" i="3"/>
  <c r="D4147" i="3"/>
  <c r="F4147" i="3"/>
  <c r="A4148" i="3"/>
  <c r="B4148" i="3"/>
  <c r="D4148" i="3"/>
  <c r="F4148" i="3"/>
  <c r="A4149" i="3"/>
  <c r="B4149" i="3"/>
  <c r="D4149" i="3"/>
  <c r="F4149" i="3"/>
  <c r="A4150" i="3"/>
  <c r="B4150" i="3"/>
  <c r="D4150" i="3"/>
  <c r="F4150" i="3"/>
  <c r="A4151" i="3"/>
  <c r="B4151" i="3"/>
  <c r="D4151" i="3"/>
  <c r="F4151" i="3"/>
  <c r="A4152" i="3"/>
  <c r="B4152" i="3"/>
  <c r="D4152" i="3"/>
  <c r="F4152" i="3"/>
  <c r="A4153" i="3"/>
  <c r="B4153" i="3"/>
  <c r="D4153" i="3"/>
  <c r="F4153" i="3"/>
  <c r="A4154" i="3"/>
  <c r="B4154" i="3"/>
  <c r="D4154" i="3"/>
  <c r="F4154" i="3"/>
  <c r="A4155" i="3"/>
  <c r="B4155" i="3"/>
  <c r="D4155" i="3"/>
  <c r="F4155" i="3"/>
  <c r="A4156" i="3"/>
  <c r="B4156" i="3"/>
  <c r="D4156" i="3"/>
  <c r="F4156" i="3"/>
  <c r="A4157" i="3"/>
  <c r="B4157" i="3"/>
  <c r="D4157" i="3"/>
  <c r="F4157" i="3"/>
  <c r="A4158" i="3"/>
  <c r="B4158" i="3"/>
  <c r="D4158" i="3"/>
  <c r="F4158" i="3"/>
  <c r="A4159" i="3"/>
  <c r="B4159" i="3"/>
  <c r="D4159" i="3"/>
  <c r="F4159" i="3"/>
  <c r="A4160" i="3"/>
  <c r="B4160" i="3"/>
  <c r="D4160" i="3"/>
  <c r="F4160" i="3"/>
  <c r="A4161" i="3"/>
  <c r="B4161" i="3"/>
  <c r="D4161" i="3"/>
  <c r="F4161" i="3"/>
  <c r="A4162" i="3"/>
  <c r="B4162" i="3"/>
  <c r="D4162" i="3"/>
  <c r="F4162" i="3"/>
  <c r="A4163" i="3"/>
  <c r="B4163" i="3"/>
  <c r="D4163" i="3"/>
  <c r="F4163" i="3"/>
  <c r="A4164" i="3"/>
  <c r="B4164" i="3"/>
  <c r="D4164" i="3"/>
  <c r="F4164" i="3"/>
  <c r="A4165" i="3"/>
  <c r="B4165" i="3"/>
  <c r="D4165" i="3"/>
  <c r="F4165" i="3"/>
  <c r="A4166" i="3"/>
  <c r="B4166" i="3"/>
  <c r="D4166" i="3"/>
  <c r="F4166" i="3"/>
  <c r="A4167" i="3"/>
  <c r="B4167" i="3"/>
  <c r="D4167" i="3"/>
  <c r="F4167" i="3"/>
  <c r="A4168" i="3"/>
  <c r="B4168" i="3"/>
  <c r="D4168" i="3"/>
  <c r="F4168" i="3"/>
  <c r="A4169" i="3"/>
  <c r="B4169" i="3"/>
  <c r="D4169" i="3"/>
  <c r="F4169" i="3"/>
  <c r="A4170" i="3"/>
  <c r="B4170" i="3"/>
  <c r="D4170" i="3"/>
  <c r="F4170" i="3"/>
  <c r="A4171" i="3"/>
  <c r="B4171" i="3"/>
  <c r="D4171" i="3"/>
  <c r="F4171" i="3"/>
  <c r="A4172" i="3"/>
  <c r="B4172" i="3"/>
  <c r="D4172" i="3"/>
  <c r="F4172" i="3"/>
  <c r="A4173" i="3"/>
  <c r="B4173" i="3"/>
  <c r="D4173" i="3"/>
  <c r="F4173" i="3"/>
  <c r="A4174" i="3"/>
  <c r="B4174" i="3"/>
  <c r="D4174" i="3"/>
  <c r="F4174" i="3"/>
  <c r="A4175" i="3"/>
  <c r="B4175" i="3"/>
  <c r="D4175" i="3"/>
  <c r="F4175" i="3"/>
  <c r="A4176" i="3"/>
  <c r="B4176" i="3"/>
  <c r="D4176" i="3"/>
  <c r="F4176" i="3"/>
  <c r="A4177" i="3"/>
  <c r="B4177" i="3"/>
  <c r="D4177" i="3"/>
  <c r="F4177" i="3"/>
  <c r="A4178" i="3"/>
  <c r="B4178" i="3"/>
  <c r="D4178" i="3"/>
  <c r="F4178" i="3"/>
  <c r="A4179" i="3"/>
  <c r="B4179" i="3"/>
  <c r="D4179" i="3"/>
  <c r="F4179" i="3"/>
  <c r="A4180" i="3"/>
  <c r="B4180" i="3"/>
  <c r="D4180" i="3"/>
  <c r="F4180" i="3"/>
  <c r="A4181" i="3"/>
  <c r="B4181" i="3"/>
  <c r="D4181" i="3"/>
  <c r="F4181" i="3"/>
  <c r="A4182" i="3"/>
  <c r="B4182" i="3"/>
  <c r="D4182" i="3"/>
  <c r="F4182" i="3"/>
  <c r="A4183" i="3"/>
  <c r="B4183" i="3"/>
  <c r="D4183" i="3"/>
  <c r="F4183" i="3"/>
  <c r="A4184" i="3"/>
  <c r="B4184" i="3"/>
  <c r="D4184" i="3"/>
  <c r="F4184" i="3"/>
  <c r="A4185" i="3"/>
  <c r="B4185" i="3"/>
  <c r="D4185" i="3"/>
  <c r="F4185" i="3"/>
  <c r="A4186" i="3"/>
  <c r="B4186" i="3"/>
  <c r="D4186" i="3"/>
  <c r="F4186" i="3"/>
  <c r="A4187" i="3"/>
  <c r="B4187" i="3"/>
  <c r="D4187" i="3"/>
  <c r="F4187" i="3"/>
  <c r="A4188" i="3"/>
  <c r="B4188" i="3"/>
  <c r="D4188" i="3"/>
  <c r="F4188" i="3"/>
  <c r="A4189" i="3"/>
  <c r="B4189" i="3"/>
  <c r="D4189" i="3"/>
  <c r="F4189" i="3"/>
  <c r="A4190" i="3"/>
  <c r="B4190" i="3"/>
  <c r="D4190" i="3"/>
  <c r="F4190" i="3"/>
  <c r="A4191" i="3"/>
  <c r="B4191" i="3"/>
  <c r="D4191" i="3"/>
  <c r="F4191" i="3"/>
  <c r="A4192" i="3"/>
  <c r="B4192" i="3"/>
  <c r="D4192" i="3"/>
  <c r="F4192" i="3"/>
  <c r="A4193" i="3"/>
  <c r="B4193" i="3"/>
  <c r="D4193" i="3"/>
  <c r="F4193" i="3"/>
  <c r="A4194" i="3"/>
  <c r="B4194" i="3"/>
  <c r="D4194" i="3"/>
  <c r="F4194" i="3"/>
  <c r="A4195" i="3"/>
  <c r="B4195" i="3"/>
  <c r="D4195" i="3"/>
  <c r="F4195" i="3"/>
  <c r="A4196" i="3"/>
  <c r="B4196" i="3"/>
  <c r="D4196" i="3"/>
  <c r="F4196" i="3"/>
  <c r="A4197" i="3"/>
  <c r="B4197" i="3"/>
  <c r="D4197" i="3"/>
  <c r="F4197" i="3"/>
  <c r="A4198" i="3"/>
  <c r="B4198" i="3"/>
  <c r="D4198" i="3"/>
  <c r="F4198" i="3"/>
  <c r="A4199" i="3"/>
  <c r="B4199" i="3"/>
  <c r="D4199" i="3"/>
  <c r="F4199" i="3"/>
  <c r="A4200" i="3"/>
  <c r="B4200" i="3"/>
  <c r="D4200" i="3"/>
  <c r="F4200" i="3"/>
  <c r="A4201" i="3"/>
  <c r="B4201" i="3"/>
  <c r="D4201" i="3"/>
  <c r="F4201" i="3"/>
  <c r="A4202" i="3"/>
  <c r="B4202" i="3"/>
  <c r="D4202" i="3"/>
  <c r="F4202" i="3"/>
  <c r="A4203" i="3"/>
  <c r="B4203" i="3"/>
  <c r="D4203" i="3"/>
  <c r="F4203" i="3"/>
  <c r="A4204" i="3"/>
  <c r="B4204" i="3"/>
  <c r="D4204" i="3"/>
  <c r="F4204" i="3"/>
  <c r="A4205" i="3"/>
  <c r="B4205" i="3"/>
  <c r="D4205" i="3"/>
  <c r="F4205" i="3"/>
  <c r="A4206" i="3"/>
  <c r="B4206" i="3"/>
  <c r="D4206" i="3"/>
  <c r="F4206" i="3"/>
  <c r="A4207" i="3"/>
  <c r="B4207" i="3"/>
  <c r="D4207" i="3"/>
  <c r="F4207" i="3"/>
  <c r="A4208" i="3"/>
  <c r="B4208" i="3"/>
  <c r="D4208" i="3"/>
  <c r="F4208" i="3"/>
  <c r="A4209" i="3"/>
  <c r="B4209" i="3"/>
  <c r="D4209" i="3"/>
  <c r="F4209" i="3"/>
  <c r="A4210" i="3"/>
  <c r="B4210" i="3"/>
  <c r="D4210" i="3"/>
  <c r="F4210" i="3"/>
  <c r="A4211" i="3"/>
  <c r="B4211" i="3"/>
  <c r="D4211" i="3"/>
  <c r="F4211" i="3"/>
  <c r="A4212" i="3"/>
  <c r="B4212" i="3"/>
  <c r="D4212" i="3"/>
  <c r="F4212" i="3"/>
  <c r="A4213" i="3"/>
  <c r="B4213" i="3"/>
  <c r="D4213" i="3"/>
  <c r="F4213" i="3"/>
  <c r="A4214" i="3"/>
  <c r="B4214" i="3"/>
  <c r="D4214" i="3"/>
  <c r="F4214" i="3"/>
  <c r="A4215" i="3"/>
  <c r="B4215" i="3"/>
  <c r="D4215" i="3"/>
  <c r="F4215" i="3"/>
  <c r="A4216" i="3"/>
  <c r="B4216" i="3"/>
  <c r="D4216" i="3"/>
  <c r="F4216" i="3"/>
  <c r="A4217" i="3"/>
  <c r="B4217" i="3"/>
  <c r="D4217" i="3"/>
  <c r="F4217" i="3"/>
  <c r="A4218" i="3"/>
  <c r="B4218" i="3"/>
  <c r="D4218" i="3"/>
  <c r="F4218" i="3"/>
  <c r="A4219" i="3"/>
  <c r="B4219" i="3"/>
  <c r="D4219" i="3"/>
  <c r="F4219" i="3"/>
  <c r="A4220" i="3"/>
  <c r="B4220" i="3"/>
  <c r="D4220" i="3"/>
  <c r="F4220" i="3"/>
  <c r="A4221" i="3"/>
  <c r="B4221" i="3"/>
  <c r="D4221" i="3"/>
  <c r="F4221" i="3"/>
  <c r="A4222" i="3"/>
  <c r="B4222" i="3"/>
  <c r="D4222" i="3"/>
  <c r="F4222" i="3"/>
  <c r="A4223" i="3"/>
  <c r="B4223" i="3"/>
  <c r="D4223" i="3"/>
  <c r="F4223" i="3"/>
  <c r="A4224" i="3"/>
  <c r="B4224" i="3"/>
  <c r="D4224" i="3"/>
  <c r="F4224" i="3"/>
  <c r="A4225" i="3"/>
  <c r="B4225" i="3"/>
  <c r="D4225" i="3"/>
  <c r="F4225" i="3"/>
  <c r="A4226" i="3"/>
  <c r="B4226" i="3"/>
  <c r="D4226" i="3"/>
  <c r="F4226" i="3"/>
  <c r="A4227" i="3"/>
  <c r="B4227" i="3"/>
  <c r="D4227" i="3"/>
  <c r="F4227" i="3"/>
  <c r="A4228" i="3"/>
  <c r="B4228" i="3"/>
  <c r="D4228" i="3"/>
  <c r="F4228" i="3"/>
  <c r="A4229" i="3"/>
  <c r="B4229" i="3"/>
  <c r="D4229" i="3"/>
  <c r="F4229" i="3"/>
  <c r="A4230" i="3"/>
  <c r="B4230" i="3"/>
  <c r="D4230" i="3"/>
  <c r="F4230" i="3"/>
  <c r="A4231" i="3"/>
  <c r="B4231" i="3"/>
  <c r="D4231" i="3"/>
  <c r="F4231" i="3"/>
  <c r="A4232" i="3"/>
  <c r="B4232" i="3"/>
  <c r="D4232" i="3"/>
  <c r="F4232" i="3"/>
  <c r="A4233" i="3"/>
  <c r="B4233" i="3"/>
  <c r="D4233" i="3"/>
  <c r="F4233" i="3"/>
  <c r="A4234" i="3"/>
  <c r="B4234" i="3"/>
  <c r="D4234" i="3"/>
  <c r="F4234" i="3"/>
  <c r="A4235" i="3"/>
  <c r="B4235" i="3"/>
  <c r="D4235" i="3"/>
  <c r="F4235" i="3"/>
  <c r="A4236" i="3"/>
  <c r="B4236" i="3"/>
  <c r="D4236" i="3"/>
  <c r="F4236" i="3"/>
  <c r="A4237" i="3"/>
  <c r="B4237" i="3"/>
  <c r="D4237" i="3"/>
  <c r="F4237" i="3"/>
  <c r="A4238" i="3"/>
  <c r="B4238" i="3"/>
  <c r="D4238" i="3"/>
  <c r="F4238" i="3"/>
  <c r="A4239" i="3"/>
  <c r="B4239" i="3"/>
  <c r="D4239" i="3"/>
  <c r="F4239" i="3"/>
  <c r="A4240" i="3"/>
  <c r="B4240" i="3"/>
  <c r="D4240" i="3"/>
  <c r="F4240" i="3"/>
  <c r="A4241" i="3"/>
  <c r="B4241" i="3"/>
  <c r="D4241" i="3"/>
  <c r="F4241" i="3"/>
  <c r="A4242" i="3"/>
  <c r="B4242" i="3"/>
  <c r="D4242" i="3"/>
  <c r="F4242" i="3"/>
  <c r="A4243" i="3"/>
  <c r="B4243" i="3"/>
  <c r="D4243" i="3"/>
  <c r="F4243" i="3"/>
  <c r="A4244" i="3"/>
  <c r="B4244" i="3"/>
  <c r="D4244" i="3"/>
  <c r="F4244" i="3"/>
  <c r="A4245" i="3"/>
  <c r="B4245" i="3"/>
  <c r="D4245" i="3"/>
  <c r="F4245" i="3"/>
  <c r="A4246" i="3"/>
  <c r="B4246" i="3"/>
  <c r="D4246" i="3"/>
  <c r="F4246" i="3"/>
  <c r="A4247" i="3"/>
  <c r="B4247" i="3"/>
  <c r="D4247" i="3"/>
  <c r="F4247" i="3"/>
  <c r="A4248" i="3"/>
  <c r="B4248" i="3"/>
  <c r="D4248" i="3"/>
  <c r="F4248" i="3"/>
  <c r="A4249" i="3"/>
  <c r="B4249" i="3"/>
  <c r="D4249" i="3"/>
  <c r="F4249" i="3"/>
  <c r="A4250" i="3"/>
  <c r="B4250" i="3"/>
  <c r="D4250" i="3"/>
  <c r="F4250" i="3"/>
  <c r="A4251" i="3"/>
  <c r="B4251" i="3"/>
  <c r="D4251" i="3"/>
  <c r="F4251" i="3"/>
  <c r="A4252" i="3"/>
  <c r="B4252" i="3"/>
  <c r="D4252" i="3"/>
  <c r="F4252" i="3"/>
  <c r="A4253" i="3"/>
  <c r="B4253" i="3"/>
  <c r="D4253" i="3"/>
  <c r="F4253" i="3"/>
  <c r="A4254" i="3"/>
  <c r="B4254" i="3"/>
  <c r="D4254" i="3"/>
  <c r="F4254" i="3"/>
  <c r="A4255" i="3"/>
  <c r="B4255" i="3"/>
  <c r="D4255" i="3"/>
  <c r="F4255" i="3"/>
  <c r="A4256" i="3"/>
  <c r="B4256" i="3"/>
  <c r="D4256" i="3"/>
  <c r="F4256" i="3"/>
  <c r="A4257" i="3"/>
  <c r="B4257" i="3"/>
  <c r="D4257" i="3"/>
  <c r="F4257" i="3"/>
  <c r="A4258" i="3"/>
  <c r="B4258" i="3"/>
  <c r="D4258" i="3"/>
  <c r="F4258" i="3"/>
  <c r="A4259" i="3"/>
  <c r="B4259" i="3"/>
  <c r="D4259" i="3"/>
  <c r="F4259" i="3"/>
  <c r="A4260" i="3"/>
  <c r="B4260" i="3"/>
  <c r="D4260" i="3"/>
  <c r="F4260" i="3"/>
  <c r="A4261" i="3"/>
  <c r="B4261" i="3"/>
  <c r="D4261" i="3"/>
  <c r="F4261" i="3"/>
  <c r="A4262" i="3"/>
  <c r="B4262" i="3"/>
  <c r="D4262" i="3"/>
  <c r="F4262" i="3"/>
  <c r="A4263" i="3"/>
  <c r="B4263" i="3"/>
  <c r="D4263" i="3"/>
  <c r="F4263" i="3"/>
  <c r="A4264" i="3"/>
  <c r="B4264" i="3"/>
  <c r="D4264" i="3"/>
  <c r="F4264" i="3"/>
  <c r="A4265" i="3"/>
  <c r="B4265" i="3"/>
  <c r="D4265" i="3"/>
  <c r="F4265" i="3"/>
  <c r="A4266" i="3"/>
  <c r="B4266" i="3"/>
  <c r="D4266" i="3"/>
  <c r="F4266" i="3"/>
  <c r="A4267" i="3"/>
  <c r="B4267" i="3"/>
  <c r="D4267" i="3"/>
  <c r="F4267" i="3"/>
  <c r="A4268" i="3"/>
  <c r="B4268" i="3"/>
  <c r="D4268" i="3"/>
  <c r="F4268" i="3"/>
  <c r="A4269" i="3"/>
  <c r="B4269" i="3"/>
  <c r="D4269" i="3"/>
  <c r="F4269" i="3"/>
  <c r="A4270" i="3"/>
  <c r="B4270" i="3"/>
  <c r="D4270" i="3"/>
  <c r="F4270" i="3"/>
  <c r="A4271" i="3"/>
  <c r="B4271" i="3"/>
  <c r="D4271" i="3"/>
  <c r="F4271" i="3"/>
  <c r="A4272" i="3"/>
  <c r="B4272" i="3"/>
  <c r="D4272" i="3"/>
  <c r="F4272" i="3"/>
  <c r="A4273" i="3"/>
  <c r="B4273" i="3"/>
  <c r="D4273" i="3"/>
  <c r="F4273" i="3"/>
  <c r="A4274" i="3"/>
  <c r="B4274" i="3"/>
  <c r="D4274" i="3"/>
  <c r="F4274" i="3"/>
  <c r="A4275" i="3"/>
  <c r="B4275" i="3"/>
  <c r="D4275" i="3"/>
  <c r="F4275" i="3"/>
  <c r="A4276" i="3"/>
  <c r="B4276" i="3"/>
  <c r="D4276" i="3"/>
  <c r="F4276" i="3"/>
  <c r="A4277" i="3"/>
  <c r="B4277" i="3"/>
  <c r="D4277" i="3"/>
  <c r="F4277" i="3"/>
  <c r="A4278" i="3"/>
  <c r="B4278" i="3"/>
  <c r="D4278" i="3"/>
  <c r="F4278" i="3"/>
  <c r="A4279" i="3"/>
  <c r="B4279" i="3"/>
  <c r="D4279" i="3"/>
  <c r="F4279" i="3"/>
  <c r="A4280" i="3"/>
  <c r="B4280" i="3"/>
  <c r="D4280" i="3"/>
  <c r="F4280" i="3"/>
  <c r="A4281" i="3"/>
  <c r="B4281" i="3"/>
  <c r="D4281" i="3"/>
  <c r="F4281" i="3"/>
  <c r="A4282" i="3"/>
  <c r="B4282" i="3"/>
  <c r="D4282" i="3"/>
  <c r="F4282" i="3"/>
  <c r="A4283" i="3"/>
  <c r="B4283" i="3"/>
  <c r="D4283" i="3"/>
  <c r="F4283" i="3"/>
  <c r="A4284" i="3"/>
  <c r="B4284" i="3"/>
  <c r="D4284" i="3"/>
  <c r="F4284" i="3"/>
  <c r="A4285" i="3"/>
  <c r="B4285" i="3"/>
  <c r="D4285" i="3"/>
  <c r="F4285" i="3"/>
  <c r="A4286" i="3"/>
  <c r="B4286" i="3"/>
  <c r="D4286" i="3"/>
  <c r="F4286" i="3"/>
  <c r="A4287" i="3"/>
  <c r="B4287" i="3"/>
  <c r="D4287" i="3"/>
  <c r="F4287" i="3"/>
  <c r="A4288" i="3"/>
  <c r="B4288" i="3"/>
  <c r="D4288" i="3"/>
  <c r="F4288" i="3"/>
  <c r="A4289" i="3"/>
  <c r="B4289" i="3"/>
  <c r="D4289" i="3"/>
  <c r="F4289" i="3"/>
  <c r="A4290" i="3"/>
  <c r="B4290" i="3"/>
  <c r="D4290" i="3"/>
  <c r="F4290" i="3"/>
  <c r="A4291" i="3"/>
  <c r="B4291" i="3"/>
  <c r="D4291" i="3"/>
  <c r="F4291" i="3"/>
  <c r="A4292" i="3"/>
  <c r="B4292" i="3"/>
  <c r="D4292" i="3"/>
  <c r="F4292" i="3"/>
  <c r="A4293" i="3"/>
  <c r="B4293" i="3"/>
  <c r="D4293" i="3"/>
  <c r="F4293" i="3"/>
  <c r="A4294" i="3"/>
  <c r="B4294" i="3"/>
  <c r="D4294" i="3"/>
  <c r="F4294" i="3"/>
  <c r="A4295" i="3"/>
  <c r="B4295" i="3"/>
  <c r="D4295" i="3"/>
  <c r="F4295" i="3"/>
  <c r="A4296" i="3"/>
  <c r="B4296" i="3"/>
  <c r="D4296" i="3"/>
  <c r="F4296" i="3"/>
  <c r="A4297" i="3"/>
  <c r="B4297" i="3"/>
  <c r="D4297" i="3"/>
  <c r="F4297" i="3"/>
  <c r="A4298" i="3"/>
  <c r="B4298" i="3"/>
  <c r="D4298" i="3"/>
  <c r="F4298" i="3"/>
  <c r="A4299" i="3"/>
  <c r="B4299" i="3"/>
  <c r="D4299" i="3"/>
  <c r="F4299" i="3"/>
  <c r="A4300" i="3"/>
  <c r="B4300" i="3"/>
  <c r="D4300" i="3"/>
  <c r="F4300" i="3"/>
  <c r="A4301" i="3"/>
  <c r="B4301" i="3"/>
  <c r="D4301" i="3"/>
  <c r="F4301" i="3"/>
  <c r="A4302" i="3"/>
  <c r="B4302" i="3"/>
  <c r="D4302" i="3"/>
  <c r="F4302" i="3"/>
  <c r="A4303" i="3"/>
  <c r="B4303" i="3"/>
  <c r="D4303" i="3"/>
  <c r="F4303" i="3"/>
  <c r="A4304" i="3"/>
  <c r="B4304" i="3"/>
  <c r="D4304" i="3"/>
  <c r="F4304" i="3"/>
  <c r="A4305" i="3"/>
  <c r="B4305" i="3"/>
  <c r="D4305" i="3"/>
  <c r="F4305" i="3"/>
  <c r="A4306" i="3"/>
  <c r="B4306" i="3"/>
  <c r="D4306" i="3"/>
  <c r="F4306" i="3"/>
  <c r="A4307" i="3"/>
  <c r="B4307" i="3"/>
  <c r="D4307" i="3"/>
  <c r="F4307" i="3"/>
  <c r="A4308" i="3"/>
  <c r="B4308" i="3"/>
  <c r="D4308" i="3"/>
  <c r="F4308" i="3"/>
  <c r="A4309" i="3"/>
  <c r="B4309" i="3"/>
  <c r="D4309" i="3"/>
  <c r="F4309" i="3"/>
  <c r="A4310" i="3"/>
  <c r="B4310" i="3"/>
  <c r="D4310" i="3"/>
  <c r="F4310" i="3"/>
  <c r="A4311" i="3"/>
  <c r="B4311" i="3"/>
  <c r="D4311" i="3"/>
  <c r="F4311" i="3"/>
  <c r="A4312" i="3"/>
  <c r="B4312" i="3"/>
  <c r="D4312" i="3"/>
  <c r="F4312" i="3"/>
  <c r="A4313" i="3"/>
  <c r="B4313" i="3"/>
  <c r="D4313" i="3"/>
  <c r="F4313" i="3"/>
  <c r="A4314" i="3"/>
  <c r="B4314" i="3"/>
  <c r="D4314" i="3"/>
  <c r="F4314" i="3"/>
  <c r="A4315" i="3"/>
  <c r="B4315" i="3"/>
  <c r="D4315" i="3"/>
  <c r="F4315" i="3"/>
  <c r="A4316" i="3"/>
  <c r="B4316" i="3"/>
  <c r="D4316" i="3"/>
  <c r="F4316" i="3"/>
  <c r="A4317" i="3"/>
  <c r="B4317" i="3"/>
  <c r="D4317" i="3"/>
  <c r="F4317" i="3"/>
  <c r="A4318" i="3"/>
  <c r="B4318" i="3"/>
  <c r="D4318" i="3"/>
  <c r="F4318" i="3"/>
  <c r="A4319" i="3"/>
  <c r="B4319" i="3"/>
  <c r="D4319" i="3"/>
  <c r="F4319" i="3"/>
  <c r="A4320" i="3"/>
  <c r="B4320" i="3"/>
  <c r="D4320" i="3"/>
  <c r="F4320" i="3"/>
  <c r="A4321" i="3"/>
  <c r="B4321" i="3"/>
  <c r="D4321" i="3"/>
  <c r="F4321" i="3"/>
  <c r="A4322" i="3"/>
  <c r="B4322" i="3"/>
  <c r="D4322" i="3"/>
  <c r="F4322" i="3"/>
  <c r="A4323" i="3"/>
  <c r="B4323" i="3"/>
  <c r="D4323" i="3"/>
  <c r="F4323" i="3"/>
  <c r="A4324" i="3"/>
  <c r="B4324" i="3"/>
  <c r="D4324" i="3"/>
  <c r="F4324" i="3"/>
  <c r="A4325" i="3"/>
  <c r="B4325" i="3"/>
  <c r="D4325" i="3"/>
  <c r="F4325" i="3"/>
  <c r="A4326" i="3"/>
  <c r="B4326" i="3"/>
  <c r="D4326" i="3"/>
  <c r="F4326" i="3"/>
  <c r="A4327" i="3"/>
  <c r="B4327" i="3"/>
  <c r="D4327" i="3"/>
  <c r="F4327" i="3"/>
  <c r="A4328" i="3"/>
  <c r="B4328" i="3"/>
  <c r="D4328" i="3"/>
  <c r="F4328" i="3"/>
  <c r="A4329" i="3"/>
  <c r="B4329" i="3"/>
  <c r="D4329" i="3"/>
  <c r="F4329" i="3"/>
  <c r="A4330" i="3"/>
  <c r="B4330" i="3"/>
  <c r="D4330" i="3"/>
  <c r="F4330" i="3"/>
  <c r="A4331" i="3"/>
  <c r="B4331" i="3"/>
  <c r="D4331" i="3"/>
  <c r="F4331" i="3"/>
  <c r="A4332" i="3"/>
  <c r="B4332" i="3"/>
  <c r="D4332" i="3"/>
  <c r="F4332" i="3"/>
  <c r="A4333" i="3"/>
  <c r="B4333" i="3"/>
  <c r="D4333" i="3"/>
  <c r="F4333" i="3"/>
  <c r="A4334" i="3"/>
  <c r="B4334" i="3"/>
  <c r="D4334" i="3"/>
  <c r="F4334" i="3"/>
  <c r="A4335" i="3"/>
  <c r="B4335" i="3"/>
  <c r="D4335" i="3"/>
  <c r="F4335" i="3"/>
  <c r="A4336" i="3"/>
  <c r="B4336" i="3"/>
  <c r="D4336" i="3"/>
  <c r="F4336" i="3"/>
  <c r="A4337" i="3"/>
  <c r="B4337" i="3"/>
  <c r="D4337" i="3"/>
  <c r="F4337" i="3"/>
  <c r="A4338" i="3"/>
  <c r="B4338" i="3"/>
  <c r="D4338" i="3"/>
  <c r="F4338" i="3"/>
  <c r="A4339" i="3"/>
  <c r="B4339" i="3"/>
  <c r="D4339" i="3"/>
  <c r="F4339" i="3"/>
  <c r="A4340" i="3"/>
  <c r="B4340" i="3"/>
  <c r="D4340" i="3"/>
  <c r="F4340" i="3"/>
  <c r="A4341" i="3"/>
  <c r="B4341" i="3"/>
  <c r="D4341" i="3"/>
  <c r="F4341" i="3"/>
  <c r="A4342" i="3"/>
  <c r="B4342" i="3"/>
  <c r="D4342" i="3"/>
  <c r="F4342" i="3"/>
  <c r="A4343" i="3"/>
  <c r="B4343" i="3"/>
  <c r="D4343" i="3"/>
  <c r="F4343" i="3"/>
  <c r="A4344" i="3"/>
  <c r="B4344" i="3"/>
  <c r="D4344" i="3"/>
  <c r="F4344" i="3"/>
  <c r="A4345" i="3"/>
  <c r="B4345" i="3"/>
  <c r="D4345" i="3"/>
  <c r="F4345" i="3"/>
  <c r="A4346" i="3"/>
  <c r="B4346" i="3"/>
  <c r="D4346" i="3"/>
  <c r="F4346" i="3"/>
  <c r="A4347" i="3"/>
  <c r="B4347" i="3"/>
  <c r="D4347" i="3"/>
  <c r="F4347" i="3"/>
  <c r="A4348" i="3"/>
  <c r="B4348" i="3"/>
  <c r="D4348" i="3"/>
  <c r="F4348"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2" i="3"/>
  <c r="C10" i="1" l="1"/>
  <c r="C11" i="1"/>
  <c r="C15" i="1" l="1"/>
  <c r="A12" i="1"/>
  <c r="E6" i="1" l="1"/>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E8" i="1" l="1"/>
  <c r="B21" i="1" l="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109" i="1"/>
  <c r="C109" i="1" s="1"/>
  <c r="B110" i="1"/>
  <c r="C110" i="1" s="1"/>
  <c r="B111" i="1"/>
  <c r="C111" i="1" s="1"/>
  <c r="B112" i="1"/>
  <c r="C112" i="1" s="1"/>
  <c r="B113" i="1"/>
  <c r="C113" i="1" s="1"/>
  <c r="B114" i="1"/>
  <c r="C114" i="1" s="1"/>
  <c r="B115" i="1"/>
  <c r="C115" i="1" s="1"/>
  <c r="B116" i="1"/>
  <c r="C116" i="1" s="1"/>
  <c r="B117" i="1"/>
  <c r="C117" i="1" s="1"/>
  <c r="B118" i="1"/>
  <c r="C118" i="1" s="1"/>
  <c r="B119" i="1"/>
  <c r="C119" i="1" s="1"/>
  <c r="B120" i="1"/>
  <c r="C120" i="1" s="1"/>
  <c r="B121" i="1"/>
  <c r="C121" i="1" s="1"/>
  <c r="B122" i="1"/>
  <c r="C122" i="1" s="1"/>
  <c r="B123" i="1"/>
  <c r="C123" i="1" s="1"/>
  <c r="B124" i="1"/>
  <c r="C124" i="1" s="1"/>
  <c r="B125" i="1"/>
  <c r="C125" i="1" s="1"/>
  <c r="B126" i="1"/>
  <c r="C126" i="1" s="1"/>
  <c r="B127" i="1"/>
  <c r="C127" i="1" s="1"/>
  <c r="B128" i="1"/>
  <c r="C128" i="1" s="1"/>
  <c r="B129" i="1"/>
  <c r="C129" i="1" s="1"/>
  <c r="B130" i="1"/>
  <c r="C130" i="1" s="1"/>
  <c r="B131" i="1"/>
  <c r="C131" i="1" s="1"/>
  <c r="B132" i="1"/>
  <c r="C132" i="1" s="1"/>
  <c r="B133" i="1"/>
  <c r="C133" i="1" s="1"/>
  <c r="B134" i="1"/>
  <c r="C134" i="1" s="1"/>
  <c r="B135" i="1"/>
  <c r="C135" i="1" s="1"/>
  <c r="B136" i="1"/>
  <c r="C136" i="1" s="1"/>
  <c r="B137" i="1"/>
  <c r="C137" i="1" s="1"/>
  <c r="B138" i="1"/>
  <c r="C138" i="1" s="1"/>
  <c r="B139" i="1"/>
  <c r="C139" i="1" s="1"/>
  <c r="B140" i="1"/>
  <c r="C140" i="1" s="1"/>
  <c r="B141" i="1"/>
  <c r="C141" i="1" s="1"/>
  <c r="B142" i="1"/>
  <c r="C142" i="1" s="1"/>
  <c r="B143" i="1"/>
  <c r="C143" i="1" s="1"/>
  <c r="B144" i="1"/>
  <c r="C144" i="1" s="1"/>
  <c r="B145" i="1"/>
  <c r="C145" i="1" s="1"/>
  <c r="B146" i="1"/>
  <c r="C146" i="1" s="1"/>
  <c r="B147" i="1"/>
  <c r="C147" i="1" s="1"/>
  <c r="A15" i="1"/>
  <c r="A11" i="1"/>
  <c r="B20" i="1"/>
  <c r="C20" i="1" s="1"/>
  <c r="A10" i="1" l="1"/>
  <c r="A9" i="1"/>
  <c r="E7" i="1" l="1"/>
</calcChain>
</file>

<file path=xl/sharedStrings.xml><?xml version="1.0" encoding="utf-8"?>
<sst xmlns="http://schemas.openxmlformats.org/spreadsheetml/2006/main" count="12963" uniqueCount="946">
  <si>
    <t>A1</t>
  </si>
  <si>
    <t>A2</t>
  </si>
  <si>
    <t>A3</t>
  </si>
  <si>
    <t>A4</t>
  </si>
  <si>
    <t>A5</t>
  </si>
  <si>
    <t>A6</t>
  </si>
  <si>
    <t>A7</t>
  </si>
  <si>
    <t>A8</t>
  </si>
  <si>
    <t>A9</t>
  </si>
  <si>
    <t>A10</t>
  </si>
  <si>
    <t>A11</t>
  </si>
  <si>
    <t>A12</t>
  </si>
  <si>
    <t>B1</t>
  </si>
  <si>
    <t>C1</t>
  </si>
  <si>
    <t>D1</t>
  </si>
  <si>
    <t>E1</t>
  </si>
  <si>
    <t>F1</t>
  </si>
  <si>
    <t>G1</t>
  </si>
  <si>
    <t>H1</t>
  </si>
  <si>
    <t>B2</t>
  </si>
  <si>
    <t>C2</t>
  </si>
  <si>
    <t>D2</t>
  </si>
  <si>
    <t>E2</t>
  </si>
  <si>
    <t>F2</t>
  </si>
  <si>
    <t>G2</t>
  </si>
  <si>
    <t>H2</t>
  </si>
  <si>
    <t>B3</t>
  </si>
  <si>
    <t>C3</t>
  </si>
  <si>
    <t>D3</t>
  </si>
  <si>
    <t>E3</t>
  </si>
  <si>
    <t>F3</t>
  </si>
  <si>
    <t>G3</t>
  </si>
  <si>
    <t>H3</t>
  </si>
  <si>
    <t>B4</t>
  </si>
  <si>
    <t>C4</t>
  </si>
  <si>
    <t>D4</t>
  </si>
  <si>
    <t>E4</t>
  </si>
  <si>
    <t>F4</t>
  </si>
  <si>
    <t>G4</t>
  </si>
  <si>
    <t>H4</t>
  </si>
  <si>
    <t>B5</t>
  </si>
  <si>
    <t>C5</t>
  </si>
  <si>
    <t>D5</t>
  </si>
  <si>
    <t>E5</t>
  </si>
  <si>
    <t>F5</t>
  </si>
  <si>
    <t>G5</t>
  </si>
  <si>
    <t>H5</t>
  </si>
  <si>
    <t>B6</t>
  </si>
  <si>
    <t>C6</t>
  </si>
  <si>
    <t>D6</t>
  </si>
  <si>
    <t>E6</t>
  </si>
  <si>
    <t>F6</t>
  </si>
  <si>
    <t>G6</t>
  </si>
  <si>
    <t>H6</t>
  </si>
  <si>
    <t>B7</t>
  </si>
  <si>
    <t>C7</t>
  </si>
  <si>
    <t>D7</t>
  </si>
  <si>
    <t>E7</t>
  </si>
  <si>
    <t>F7</t>
  </si>
  <si>
    <t>G7</t>
  </si>
  <si>
    <t>H7</t>
  </si>
  <si>
    <t>B8</t>
  </si>
  <si>
    <t>C8</t>
  </si>
  <si>
    <t>D8</t>
  </si>
  <si>
    <t>E8</t>
  </si>
  <si>
    <t>F8</t>
  </si>
  <si>
    <t>G8</t>
  </si>
  <si>
    <t>H8</t>
  </si>
  <si>
    <t>B9</t>
  </si>
  <si>
    <t>C9</t>
  </si>
  <si>
    <t>D9</t>
  </si>
  <si>
    <t>E9</t>
  </si>
  <si>
    <t>F9</t>
  </si>
  <si>
    <t>G9</t>
  </si>
  <si>
    <t>H9</t>
  </si>
  <si>
    <t>B10</t>
  </si>
  <si>
    <t>C10</t>
  </si>
  <si>
    <t>D10</t>
  </si>
  <si>
    <t>E10</t>
  </si>
  <si>
    <t>F10</t>
  </si>
  <si>
    <t>G10</t>
  </si>
  <si>
    <t>H10</t>
  </si>
  <si>
    <t>B11</t>
  </si>
  <si>
    <t>C11</t>
  </si>
  <si>
    <t>D11</t>
  </si>
  <si>
    <t>E11</t>
  </si>
  <si>
    <t>F11</t>
  </si>
  <si>
    <t>G11</t>
  </si>
  <si>
    <t>H11</t>
  </si>
  <si>
    <t>B12</t>
  </si>
  <si>
    <t>C12</t>
  </si>
  <si>
    <t>D12</t>
  </si>
  <si>
    <t>E12</t>
  </si>
  <si>
    <t>F12</t>
  </si>
  <si>
    <t>G12</t>
  </si>
  <si>
    <t>H12</t>
  </si>
  <si>
    <t>Step 1</t>
  </si>
  <si>
    <t>Step 2</t>
  </si>
  <si>
    <t>Step 3</t>
  </si>
  <si>
    <t>Step 4</t>
  </si>
  <si>
    <t>Step 5</t>
  </si>
  <si>
    <t>Step 6</t>
  </si>
  <si>
    <t>Step 8</t>
  </si>
  <si>
    <t>Step 9</t>
  </si>
  <si>
    <t>Enabled</t>
  </si>
  <si>
    <t>Disabled</t>
  </si>
  <si>
    <t>Make sure that all other positions on the robot are free.</t>
  </si>
  <si>
    <t>Culture number</t>
  </si>
  <si>
    <t>Strain name</t>
  </si>
  <si>
    <t>Email adress for notifications</t>
  </si>
  <si>
    <t>Colony counting</t>
  </si>
  <si>
    <t>Colony picking</t>
  </si>
  <si>
    <t>Type of agar plate</t>
  </si>
  <si>
    <t>Greiner 6-well plate</t>
  </si>
  <si>
    <t>Omnitray 8-virtual-well</t>
  </si>
  <si>
    <t>Omnitray 4-virtual-well</t>
  </si>
  <si>
    <t>Omnitray 2-virtual-well</t>
  </si>
  <si>
    <t>Omnitray 1-well</t>
  </si>
  <si>
    <t>Omnitray 4-well</t>
  </si>
  <si>
    <t>96-well PCR plate</t>
  </si>
  <si>
    <t>96-well F-bottom plate</t>
  </si>
  <si>
    <t>96-well deep well plate</t>
  </si>
  <si>
    <t>No lid is provided. Do not seal plate after innoculation.</t>
  </si>
  <si>
    <t>No lid is provided. Seal plate with permeable foil after innoculation.</t>
  </si>
  <si>
    <t>Plate is provided with lid.</t>
  </si>
  <si>
    <t>P040_General_Colony_Picking_And_Counting_T1_Input_Sheet</t>
  </si>
  <si>
    <t>Well/sector on agar plate</t>
  </si>
  <si>
    <t>Number of agar plates [1-16]</t>
  </si>
  <si>
    <t>NA</t>
  </si>
  <si>
    <t>Barcode of agar-filled omnitray plate</t>
  </si>
  <si>
    <t>Well in destination plate</t>
  </si>
  <si>
    <t>Strain Name</t>
  </si>
  <si>
    <t>Positive / negative clone</t>
  </si>
  <si>
    <t>Innoculation date and time (added by robot)</t>
  </si>
  <si>
    <t>Destination plate barcode (added by robot)</t>
  </si>
  <si>
    <t>Number of counted colonies (added by robot)</t>
  </si>
  <si>
    <t>Barcode of agar-filled plate (read by robot)</t>
  </si>
  <si>
    <t>Name of image with counted colonies (added by robot)</t>
  </si>
  <si>
    <t>Name of image with picked colonies (added by robot)</t>
  </si>
  <si>
    <t>Name of raw image (added by robot)</t>
  </si>
  <si>
    <t>Start time of script (added by robot)</t>
  </si>
  <si>
    <t>Finishing time of script (added by robot)</t>
  </si>
  <si>
    <t>Position of agar plate in MIO</t>
  </si>
  <si>
    <t>Agar plate barcode (added by robot)</t>
  </si>
  <si>
    <t>Clone number (added by robot)</t>
  </si>
  <si>
    <t>Modifications</t>
  </si>
  <si>
    <t>x agar filled 6-well plates (Thermo Scientific, REF140675) with your colonies to be picked in the black incubator boxes (MIOs) at the back of the robot. The plates should be supplied with a lid. Start to fill the leftmost incubator from top to bottom, and continue filling the next incubators consecutively. The plates should be labelled with a barcode on their right side. They should be inserted into the incubators such that the barcode is visible to you.</t>
  </si>
  <si>
    <t>x agar filled omnitray plates (Thermo Scientific, REF264728) with your colonies to be picked in the black incubator boxes (MIOs) at the back of the robot. The plates should be supplied with a lid. Start to fill the leftmost incubator from top to bottom, and continue filling the next incubators consecutively. The plates should be labelled with a barcode on their right side. They should be inserted into the incubators such that the barcode is visible to you.</t>
  </si>
  <si>
    <t>x agar filled 4-well omnitray plates (Thermo Scientific, REF167063) with your colonies to be picked in the black incubator boxes (MIOs) at the back of the robot. The plates should be supplied with a lid. Start to fill the leftmost incubator from top to bottom, and continue filling the next incubators consecutively. The plates should be labelled with a barcode on their right side. They should be inserted into the incubators such that the barcode is visible to you.</t>
  </si>
  <si>
    <t>Step 7</t>
  </si>
  <si>
    <t>Step 10</t>
  </si>
  <si>
    <t>96-well PCR plates (4titude FrameStar 96)</t>
  </si>
  <si>
    <t xml:space="preserve"> in the grey hotel at the back of the robot. Start filling the leftmost hotel from top to bottom, and continue filling the next hotels consecutively.  The plates should be labelled with a barcode on their right side. They should be inserted into the hotels such that the barcode is visible to you.</t>
  </si>
  <si>
    <r>
      <t xml:space="preserve">Make sure that the </t>
    </r>
    <r>
      <rPr>
        <b/>
        <sz val="11"/>
        <color theme="1"/>
        <rFont val="Calibri"/>
        <family val="2"/>
        <scheme val="minor"/>
      </rPr>
      <t>Pickolo light table</t>
    </r>
    <r>
      <rPr>
        <sz val="11"/>
        <color theme="1"/>
        <rFont val="Calibri"/>
        <family val="2"/>
        <scheme val="minor"/>
      </rPr>
      <t xml:space="preserve"> is placed on </t>
    </r>
    <r>
      <rPr>
        <b/>
        <sz val="11"/>
        <color theme="1"/>
        <rFont val="Calibri"/>
        <family val="2"/>
        <scheme val="minor"/>
      </rPr>
      <t>grid 26</t>
    </r>
    <r>
      <rPr>
        <sz val="11"/>
        <color theme="1"/>
        <rFont val="Calibri"/>
        <family val="2"/>
        <scheme val="minor"/>
      </rPr>
      <t xml:space="preserve">. Turn on the light table using the switch on its right edge. Make sure the </t>
    </r>
    <r>
      <rPr>
        <b/>
        <sz val="11"/>
        <color theme="1"/>
        <rFont val="Calibri"/>
        <family val="2"/>
        <scheme val="minor"/>
      </rPr>
      <t xml:space="preserve">MP3 Pos Flat Carrier </t>
    </r>
    <r>
      <rPr>
        <sz val="11"/>
        <color theme="1"/>
        <rFont val="Calibri"/>
        <family val="2"/>
        <scheme val="minor"/>
      </rPr>
      <t xml:space="preserve">is placed on </t>
    </r>
    <r>
      <rPr>
        <b/>
        <sz val="11"/>
        <color theme="1"/>
        <rFont val="Calibri"/>
        <family val="2"/>
        <scheme val="minor"/>
      </rPr>
      <t>grid 16</t>
    </r>
    <r>
      <rPr>
        <sz val="11"/>
        <color theme="1"/>
        <rFont val="Calibri"/>
        <family val="2"/>
        <scheme val="minor"/>
      </rPr>
      <t xml:space="preserve">. Make sure the </t>
    </r>
    <r>
      <rPr>
        <b/>
        <sz val="11"/>
        <color theme="1"/>
        <rFont val="Calibri"/>
        <family val="2"/>
        <scheme val="minor"/>
      </rPr>
      <t>MP2 Pos Flat with Downholder</t>
    </r>
    <r>
      <rPr>
        <sz val="11"/>
        <color theme="1"/>
        <rFont val="Calibri"/>
        <family val="2"/>
        <scheme val="minor"/>
      </rPr>
      <t xml:space="preserve"> Carrier is placed on </t>
    </r>
    <r>
      <rPr>
        <b/>
        <sz val="11"/>
        <color theme="1"/>
        <rFont val="Calibri"/>
        <family val="2"/>
        <scheme val="minor"/>
      </rPr>
      <t>grid 10</t>
    </r>
    <r>
      <rPr>
        <sz val="11"/>
        <color theme="1"/>
        <rFont val="Calibri"/>
        <family val="2"/>
        <scheme val="minor"/>
      </rPr>
      <t>.</t>
    </r>
  </si>
  <si>
    <t>Provide a 100 ml through filled with 100 ml 2% hypochlorite solution on position R1 (through holder on grid 40).</t>
  </si>
  <si>
    <t>Agar plate well number (added by robot)</t>
  </si>
  <si>
    <t>Agar plate well
 (added by robot)</t>
  </si>
  <si>
    <t>V1</t>
  </si>
  <si>
    <t>Colony picking is disabled. No hypochlorite solution needs to be provided.</t>
  </si>
  <si>
    <t>The robot will now start counting and/or picking the cells for you. It will send you an email when an error occurs or when the script has finished. If you have any questions or problems during the run contact laf@bsse.ethz.ch</t>
  </si>
  <si>
    <t>Date and time when colonies were counted (added by robot)</t>
  </si>
  <si>
    <t>384-well F-bottom plate</t>
  </si>
  <si>
    <t>96-well F-bottom plates (PS, Thermo Scientific REF 167008)</t>
  </si>
  <si>
    <t>96-well deep well plates (PP, Ritter riplate 43001-0020)</t>
  </si>
  <si>
    <t>384-well F-bottom plates (PP, Greiner Bio-one REF 781201)</t>
  </si>
  <si>
    <t xml:space="preserve"> </t>
  </si>
  <si>
    <t>The robot has finished counting/picking your cells. If applicable, remove the plates with the innoculated cultures from the grey hotel at the back of the robot. Remove the agar plates from the black incubator boxes (MIOs) at the back of the robot. If applicable, remove the reagent throughs, rinse them with water and place them in the blue box for dishwashing next to the door. Empty the liquid waste and fill up the system liquid container if necessary.</t>
  </si>
  <si>
    <t>A13</t>
  </si>
  <si>
    <t>A14</t>
  </si>
  <si>
    <t>A15</t>
  </si>
  <si>
    <t>A16</t>
  </si>
  <si>
    <t>A17</t>
  </si>
  <si>
    <t>A18</t>
  </si>
  <si>
    <t>A19</t>
  </si>
  <si>
    <t>A20</t>
  </si>
  <si>
    <t>A21</t>
  </si>
  <si>
    <t>A22</t>
  </si>
  <si>
    <t>A23</t>
  </si>
  <si>
    <t>A24</t>
  </si>
  <si>
    <t>B13</t>
  </si>
  <si>
    <t>B14</t>
  </si>
  <si>
    <t>B15</t>
  </si>
  <si>
    <t>B16</t>
  </si>
  <si>
    <t>B17</t>
  </si>
  <si>
    <t>B18</t>
  </si>
  <si>
    <t>B19</t>
  </si>
  <si>
    <t>B20</t>
  </si>
  <si>
    <t>B21</t>
  </si>
  <si>
    <t>B22</t>
  </si>
  <si>
    <t>B23</t>
  </si>
  <si>
    <t>B24</t>
  </si>
  <si>
    <t>C13</t>
  </si>
  <si>
    <t>C14</t>
  </si>
  <si>
    <t>C15</t>
  </si>
  <si>
    <t>C16</t>
  </si>
  <si>
    <t>C17</t>
  </si>
  <si>
    <t>C18</t>
  </si>
  <si>
    <t>C19</t>
  </si>
  <si>
    <t>C20</t>
  </si>
  <si>
    <t>C21</t>
  </si>
  <si>
    <t>C22</t>
  </si>
  <si>
    <t>C23</t>
  </si>
  <si>
    <t>C24</t>
  </si>
  <si>
    <t>D13</t>
  </si>
  <si>
    <t>D14</t>
  </si>
  <si>
    <t>D15</t>
  </si>
  <si>
    <t>D16</t>
  </si>
  <si>
    <t>D17</t>
  </si>
  <si>
    <t>D18</t>
  </si>
  <si>
    <t>D19</t>
  </si>
  <si>
    <t>D20</t>
  </si>
  <si>
    <t>D21</t>
  </si>
  <si>
    <t>D22</t>
  </si>
  <si>
    <t>D23</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</si>
  <si>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</si>
  <si>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</si>
  <si>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</si>
  <si>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</si>
  <si>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</si>
  <si>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</si>
  <si>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</si>
  <si>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</si>
  <si>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</si>
  <si>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</si>
  <si>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</si>
  <si>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</si>
  <si>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</si>
  <si>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</si>
  <si>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</si>
  <si>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</si>
  <si>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</si>
  <si>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</si>
  <si>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</si>
  <si>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</si>
  <si>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</si>
  <si>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</si>
  <si>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</si>
  <si>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</si>
  <si>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</si>
  <si>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</si>
  <si>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</si>
  <si>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</si>
  <si>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</si>
  <si>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</si>
  <si>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</si>
  <si>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</si>
  <si>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</si>
  <si>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</si>
  <si>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</si>
  <si>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</si>
  <si>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</si>
  <si>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</si>
  <si>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</si>
  <si>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</si>
  <si>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</si>
  <si>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</si>
  <si>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</si>
  <si>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</si>
  <si>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</si>
  <si>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</si>
  <si>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</si>
  <si>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</si>
  <si>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</si>
  <si>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</si>
  <si>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</si>
  <si>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</si>
  <si>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</si>
  <si>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</si>
  <si>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</si>
  <si>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</si>
  <si>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</si>
  <si>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</si>
  <si>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</si>
  <si>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</si>
  <si>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</si>
  <si>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</si>
  <si>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</si>
  <si>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</si>
  <si>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</si>
  <si>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</si>
  <si>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</si>
  <si>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</si>
  <si>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</si>
  <si>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</si>
  <si>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</si>
  <si>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</si>
  <si>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</si>
  <si>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</si>
  <si>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</si>
  <si>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</si>
  <si>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</si>
  <si>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</si>
  <si>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</si>
  <si>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</si>
  <si>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</si>
  <si>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</si>
  <si>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</si>
  <si>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</si>
  <si>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</si>
  <si>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</si>
  <si>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</si>
  <si>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</si>
  <si>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</si>
  <si>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</si>
  <si>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</si>
  <si>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</si>
  <si>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</si>
  <si>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</si>
  <si>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</si>
  <si>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</si>
  <si>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</si>
  <si>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</si>
  <si>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</si>
  <si>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</si>
  <si>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</si>
  <si>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</si>
  <si>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</si>
  <si>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</si>
  <si>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</si>
  <si>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</si>
  <si>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</si>
  <si>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</si>
  <si>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</si>
  <si>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</si>
  <si>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</si>
  <si>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</si>
  <si>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</si>
  <si>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</si>
  <si>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</si>
  <si>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</si>
  <si>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</si>
  <si>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</si>
  <si>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</si>
  <si>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</si>
  <si>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</si>
  <si>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</si>
  <si>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</si>
  <si>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</si>
  <si>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</si>
  <si>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</si>
  <si>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</si>
  <si>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</si>
  <si>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</si>
  <si>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</si>
  <si>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</si>
  <si>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</si>
  <si>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</si>
  <si>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</si>
  <si>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</si>
  <si>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</si>
  <si>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</si>
  <si>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</si>
  <si>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</si>
  <si>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</si>
  <si>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</si>
  <si>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</si>
  <si>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L22</t>
  </si>
  <si>
    <t>L23</t>
  </si>
  <si>
    <t>L24</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</si>
  <si>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</si>
  <si>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</si>
  <si>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</si>
  <si>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</si>
  <si>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</si>
  <si>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</si>
  <si>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</si>
  <si>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</si>
  <si>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</si>
  <si>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</si>
  <si>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</si>
  <si>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</si>
  <si>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</si>
  <si>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</si>
  <si>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</si>
  <si>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</si>
  <si>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</si>
  <si>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</si>
  <si>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</si>
  <si>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</si>
  <si>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</si>
  <si>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</si>
  <si>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</si>
  <si>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</si>
  <si>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</si>
  <si>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</si>
  <si>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</si>
  <si>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</si>
  <si>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</si>
  <si>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</si>
  <si>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</si>
  <si>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</si>
  <si>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</si>
  <si>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</si>
  <si>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</si>
  <si>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</si>
  <si>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</si>
  <si>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</si>
  <si>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</si>
  <si>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</si>
  <si>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</si>
  <si>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</si>
  <si>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</si>
  <si>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</si>
  <si>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</si>
  <si>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</si>
  <si>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</si>
  <si>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</si>
  <si>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</si>
  <si>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</si>
  <si>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</si>
  <si>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</si>
  <si>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</si>
  <si>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</si>
  <si>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</si>
  <si>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</si>
  <si>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</si>
  <si>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</si>
  <si>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</si>
  <si>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</si>
  <si>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</si>
  <si>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</si>
  <si>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</si>
  <si>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</si>
  <si>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</si>
  <si>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</si>
  <si>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</si>
  <si>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</si>
  <si>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</si>
  <si>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</si>
  <si>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</si>
  <si>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</si>
  <si>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</si>
  <si>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</si>
  <si>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</si>
  <si>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</si>
  <si>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</si>
  <si>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</si>
  <si>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</si>
  <si>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</si>
  <si>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</si>
  <si>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</si>
  <si>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</si>
  <si>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</si>
  <si>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</si>
  <si>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</si>
  <si>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</si>
  <si>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</si>
  <si>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</si>
  <si>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</si>
  <si>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</si>
  <si>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</si>
  <si>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</si>
  <si>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</si>
  <si>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</si>
  <si>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</si>
  <si>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At the moment only Omnitray 8-virtual-well and 1-well plates are supported</t>
  </si>
  <si>
    <t xml:space="preserve">Fill out the upper left part of this input sheet with the desired options for colony counting and picking. In the table below (from row 19 downwards) fill the green cells with the information about your agar plates and the organisms they contain. Save this file as .xls or .xlsx and be ready to provide it at the beginning of the automated method. </t>
  </si>
  <si>
    <t>Book the Tecan T1 (Luigi) robot in the IRIS booking system. The robot will need approximately 30 minutes to pick 100 colonies. Walk up to the robot and check if the liquid waste (below the robot) is less than 25% full and the system liquid is at least 75% full, such that enough liquid is available during the run. Start the  script "P040_GeneralColonyPickingAndCounting_T1_V1". Follow the instructions on the screen and confirm loading of the different reagents and labware as follows.</t>
  </si>
  <si>
    <t>maximilian.bahls@bsse.ethz.ch</t>
  </si>
  <si>
    <t>GeneArt lib</t>
  </si>
  <si>
    <t>00007457</t>
  </si>
  <si>
    <t>00007458</t>
  </si>
  <si>
    <t>00007459</t>
  </si>
  <si>
    <t>00007460</t>
  </si>
  <si>
    <t>00007461</t>
  </si>
  <si>
    <t>00007477</t>
  </si>
  <si>
    <t>00007478</t>
  </si>
  <si>
    <t>00007479</t>
  </si>
  <si>
    <t>00007480</t>
  </si>
  <si>
    <t>00007481</t>
  </si>
  <si>
    <t>00007482</t>
  </si>
  <si>
    <t>00007483</t>
  </si>
  <si>
    <t>00007484</t>
  </si>
  <si>
    <t>00007485</t>
  </si>
  <si>
    <t>2020-12-10_09-53-13</t>
  </si>
  <si>
    <t>Z:\P040_General_Colony_Picking_And_Counting_T1\2020-12-10_09-53-13_General_Colony_Picking_And_Counting_T1_V2\2020-12-10_10-09-07_Plate_00007477_RawImage.jpg</t>
  </si>
  <si>
    <t>2020-12-10_10-09-47</t>
  </si>
  <si>
    <t>Z:\P040_General_Colony_Picking_And_Counting_T1\2020-12-10_09-53-13_General_Colony_Picking_And_Counting_T1_V2\2020-12-10_10-09-47_Plate_00007477_Well_1_Counting</t>
  </si>
  <si>
    <t>Z:\P040_General_Colony_Picking_And_Counting_T1\2020-12-10_09-53-13_General_Colony_Picking_And_Counting_T1_V2\2020-12-10_10-09-56_Plate_00007477_Well_1_Picking</t>
  </si>
  <si>
    <t>2020-12-10_10-18-18</t>
  </si>
  <si>
    <t>00000000</t>
  </si>
  <si>
    <t>00007521</t>
  </si>
  <si>
    <t>Negative control</t>
  </si>
  <si>
    <t>2020-12-10_10-19-44</t>
  </si>
  <si>
    <t>Clone 1</t>
  </si>
  <si>
    <t>Clone 2</t>
  </si>
  <si>
    <t>Clone 3</t>
  </si>
  <si>
    <t>Clone 4</t>
  </si>
  <si>
    <t>Clone 5</t>
  </si>
  <si>
    <t>Clone 6</t>
  </si>
  <si>
    <t>Clone 7</t>
  </si>
  <si>
    <t>Clone 8</t>
  </si>
  <si>
    <t>2020-12-10_10-21-50</t>
  </si>
  <si>
    <t>Clone 9</t>
  </si>
  <si>
    <t>Clone 10</t>
  </si>
  <si>
    <t>Clone 11</t>
  </si>
  <si>
    <t>Clone 12</t>
  </si>
  <si>
    <t>Clone 13</t>
  </si>
  <si>
    <t>Clone 14</t>
  </si>
  <si>
    <t>Clone 15</t>
  </si>
  <si>
    <t>Clone 16</t>
  </si>
  <si>
    <t>2020-12-10_10-23-57</t>
  </si>
  <si>
    <t>Clone 17</t>
  </si>
  <si>
    <t>Clone 18</t>
  </si>
  <si>
    <t>Clone 19</t>
  </si>
  <si>
    <t>Clone 20</t>
  </si>
  <si>
    <t>Clone 21</t>
  </si>
  <si>
    <t>Clone 22</t>
  </si>
  <si>
    <t>Clone 23</t>
  </si>
  <si>
    <t>Clone 24</t>
  </si>
  <si>
    <t>2020-12-10_10-26-03</t>
  </si>
  <si>
    <t>Clone 25</t>
  </si>
  <si>
    <t>Clone 26</t>
  </si>
  <si>
    <t>Clone 27</t>
  </si>
  <si>
    <t>Clone 28</t>
  </si>
  <si>
    <t>Clone 29</t>
  </si>
  <si>
    <t>Clone 30</t>
  </si>
  <si>
    <t>Clone 31</t>
  </si>
  <si>
    <t>Clone 32</t>
  </si>
  <si>
    <t>2020-12-10_10-28-12</t>
  </si>
  <si>
    <t>Clone 33</t>
  </si>
  <si>
    <t>Clone 34</t>
  </si>
  <si>
    <t>Clone 35</t>
  </si>
  <si>
    <t>Clone 36</t>
  </si>
  <si>
    <t>Clone 37</t>
  </si>
  <si>
    <t>Clone 38</t>
  </si>
  <si>
    <t>Clone 39</t>
  </si>
  <si>
    <t>Clone 40</t>
  </si>
  <si>
    <t>2020-12-10_10-30-18</t>
  </si>
  <si>
    <t>Clone 41</t>
  </si>
  <si>
    <t>Clone 42</t>
  </si>
  <si>
    <t>Clone 43</t>
  </si>
  <si>
    <t>Clone 44</t>
  </si>
  <si>
    <t>Clone 45</t>
  </si>
  <si>
    <t>Clone 46</t>
  </si>
  <si>
    <t>Clone 47</t>
  </si>
  <si>
    <t>Clone 48</t>
  </si>
  <si>
    <t>2020-12-10_10-32-25</t>
  </si>
  <si>
    <t>Clone 49</t>
  </si>
  <si>
    <t>Clone 50</t>
  </si>
  <si>
    <t>Clone 51</t>
  </si>
  <si>
    <t>Clone 52</t>
  </si>
  <si>
    <t>Clone 53</t>
  </si>
  <si>
    <t>Clone 54</t>
  </si>
  <si>
    <t>Clone 55</t>
  </si>
  <si>
    <t>Clone 56</t>
  </si>
  <si>
    <t>2020-12-10_10-34-32</t>
  </si>
  <si>
    <t>Clone 57</t>
  </si>
  <si>
    <t>Clone 58</t>
  </si>
  <si>
    <t>Clone 59</t>
  </si>
  <si>
    <t>Clone 60</t>
  </si>
  <si>
    <t>Clone 61</t>
  </si>
  <si>
    <t>Clone 62</t>
  </si>
  <si>
    <t>Clone 63</t>
  </si>
  <si>
    <t>Clone 64</t>
  </si>
  <si>
    <t>2020-12-10_10-36-38</t>
  </si>
  <si>
    <t>Clone 65</t>
  </si>
  <si>
    <t>Clone 66</t>
  </si>
  <si>
    <t>Clone 67</t>
  </si>
  <si>
    <t>Clone 68</t>
  </si>
  <si>
    <t>Clone 69</t>
  </si>
  <si>
    <t>Clone 70</t>
  </si>
  <si>
    <t>Clone 71</t>
  </si>
  <si>
    <t>Clone 72</t>
  </si>
  <si>
    <t>2020-12-10_10-38-44</t>
  </si>
  <si>
    <t>Clone 73</t>
  </si>
  <si>
    <t>Clone 74</t>
  </si>
  <si>
    <t>Clone 75</t>
  </si>
  <si>
    <t>Clone 76</t>
  </si>
  <si>
    <t>Clone 77</t>
  </si>
  <si>
    <t>Clone 78</t>
  </si>
  <si>
    <t>Clone 79</t>
  </si>
  <si>
    <t>Clone 80</t>
  </si>
  <si>
    <t>2020-12-10_10-40-52</t>
  </si>
  <si>
    <t>Clone 81</t>
  </si>
  <si>
    <t>Clone 82</t>
  </si>
  <si>
    <t>Clone 83</t>
  </si>
  <si>
    <t>Clone 84</t>
  </si>
  <si>
    <t>Clone 85</t>
  </si>
  <si>
    <t>Clone 86</t>
  </si>
  <si>
    <t>Clone 87</t>
  </si>
  <si>
    <t>Clone 88</t>
  </si>
  <si>
    <t>2020-12-10_10-42-57</t>
  </si>
  <si>
    <t>Clone 89</t>
  </si>
  <si>
    <t>Clone 90</t>
  </si>
  <si>
    <t>Clone 91</t>
  </si>
  <si>
    <t>Clone 92</t>
  </si>
  <si>
    <t>Clone 93</t>
  </si>
  <si>
    <t>Clone 94</t>
  </si>
  <si>
    <t>Clone 95</t>
  </si>
  <si>
    <t>Clone 96</t>
  </si>
  <si>
    <t>2020-12-10_10-45-04</t>
  </si>
  <si>
    <t>Clone 97</t>
  </si>
  <si>
    <t>Clone 98</t>
  </si>
  <si>
    <t>Clone 99</t>
  </si>
  <si>
    <t>Clone 100</t>
  </si>
  <si>
    <t>Clone 101</t>
  </si>
  <si>
    <t>Clone 102</t>
  </si>
  <si>
    <t>Clone 103</t>
  </si>
  <si>
    <t>Clone 104</t>
  </si>
  <si>
    <t>2020-12-10_10-47-10</t>
  </si>
  <si>
    <t>Clone 105</t>
  </si>
  <si>
    <t>Clone 106</t>
  </si>
  <si>
    <t>Clone 107</t>
  </si>
  <si>
    <t>Clone 108</t>
  </si>
  <si>
    <t>Clone 109</t>
  </si>
  <si>
    <t>Clone 110</t>
  </si>
  <si>
    <t>Clone 111</t>
  </si>
  <si>
    <t>Clone 112</t>
  </si>
  <si>
    <t>2020-12-10_10-49-16</t>
  </si>
  <si>
    <t>Clone 113</t>
  </si>
  <si>
    <t>Clone 114</t>
  </si>
  <si>
    <t>Clone 115</t>
  </si>
  <si>
    <t>Clone 116</t>
  </si>
  <si>
    <t>Clone 117</t>
  </si>
  <si>
    <t>Clone 118</t>
  </si>
  <si>
    <t>Clone 119</t>
  </si>
  <si>
    <t>Clone 120</t>
  </si>
  <si>
    <t>2020-12-10_10-51-23</t>
  </si>
  <si>
    <t>Clone 121</t>
  </si>
  <si>
    <t>Clone 122</t>
  </si>
  <si>
    <t>Clone 123</t>
  </si>
  <si>
    <t>Clone 124</t>
  </si>
  <si>
    <t>Clone 125</t>
  </si>
  <si>
    <t>Clone 126</t>
  </si>
  <si>
    <t>Clone 127</t>
  </si>
  <si>
    <t>Clone 128</t>
  </si>
  <si>
    <t>2020-12-10_10-53-29</t>
  </si>
  <si>
    <t>Clone 129</t>
  </si>
  <si>
    <t>Clone 130</t>
  </si>
  <si>
    <t>Clone 131</t>
  </si>
  <si>
    <t>Clone 132</t>
  </si>
  <si>
    <t>Clone 133</t>
  </si>
  <si>
    <t>Clone 134</t>
  </si>
  <si>
    <t>Clone 135</t>
  </si>
  <si>
    <t>Clone 136</t>
  </si>
  <si>
    <t>2020-12-10_10-55-34</t>
  </si>
  <si>
    <t>Clone 137</t>
  </si>
  <si>
    <t>Clone 138</t>
  </si>
  <si>
    <t>Clone 139</t>
  </si>
  <si>
    <t>Clone 140</t>
  </si>
  <si>
    <t>Clone 141</t>
  </si>
  <si>
    <t>Clone 142</t>
  </si>
  <si>
    <t>Clone 143</t>
  </si>
  <si>
    <t>Clone 144</t>
  </si>
  <si>
    <t>2020-12-10_10-57-40</t>
  </si>
  <si>
    <t>Clone 145</t>
  </si>
  <si>
    <t>Clone 146</t>
  </si>
  <si>
    <t>Clone 147</t>
  </si>
  <si>
    <t>Clone 148</t>
  </si>
  <si>
    <t>Clone 149</t>
  </si>
  <si>
    <t>Clone 150</t>
  </si>
  <si>
    <t>Clone 151</t>
  </si>
  <si>
    <t>Clone 152</t>
  </si>
  <si>
    <t>2020-12-10_10-59-46</t>
  </si>
  <si>
    <t>Clone 153</t>
  </si>
  <si>
    <t>Clone 154</t>
  </si>
  <si>
    <t>Clone 155</t>
  </si>
  <si>
    <t>Clone 156</t>
  </si>
  <si>
    <t>Clone 157</t>
  </si>
  <si>
    <t>Clone 158</t>
  </si>
  <si>
    <t>Clone 159</t>
  </si>
  <si>
    <t>Clone 160</t>
  </si>
  <si>
    <t>2020-12-10_11-01-52</t>
  </si>
  <si>
    <t>Clone 161</t>
  </si>
  <si>
    <t>Clone 162</t>
  </si>
  <si>
    <t>Clone 163</t>
  </si>
  <si>
    <t>Clone 164</t>
  </si>
  <si>
    <t>Clone 165</t>
  </si>
  <si>
    <t>Clone 166</t>
  </si>
  <si>
    <t>Clone 167</t>
  </si>
  <si>
    <t>Clone 168</t>
  </si>
  <si>
    <t>2020-12-10_11-03-57</t>
  </si>
  <si>
    <t>Clone 169</t>
  </si>
  <si>
    <t>Clone 170</t>
  </si>
  <si>
    <t>Clone 171</t>
  </si>
  <si>
    <t>Clone 172</t>
  </si>
  <si>
    <t>Clone 173</t>
  </si>
  <si>
    <t>Clone 174</t>
  </si>
  <si>
    <t>Clone 175</t>
  </si>
  <si>
    <t>Clone 176</t>
  </si>
  <si>
    <t>2020-12-10_11-06-04</t>
  </si>
  <si>
    <t>Clone 177</t>
  </si>
  <si>
    <t>Clone 178</t>
  </si>
  <si>
    <t>Clone 179</t>
  </si>
  <si>
    <t>Clone 180</t>
  </si>
  <si>
    <t>Clone 181</t>
  </si>
  <si>
    <t>Clone 182</t>
  </si>
  <si>
    <t>Clone 183</t>
  </si>
  <si>
    <t>Clone 184</t>
  </si>
  <si>
    <t>2020-12-10_11-08-10</t>
  </si>
  <si>
    <t>Clone 185</t>
  </si>
  <si>
    <t>Clone 186</t>
  </si>
  <si>
    <t>Clone 187</t>
  </si>
  <si>
    <t>Clone 188</t>
  </si>
  <si>
    <t>Clone 189</t>
  </si>
  <si>
    <t>Clone 190</t>
  </si>
  <si>
    <t>Clone 191</t>
  </si>
  <si>
    <t>Clone 192</t>
  </si>
  <si>
    <t>2020-12-10_11-10-16</t>
  </si>
  <si>
    <t>Clone 193</t>
  </si>
  <si>
    <t>Clone 194</t>
  </si>
  <si>
    <t>Clone 195</t>
  </si>
  <si>
    <t>Clone 196</t>
  </si>
  <si>
    <t>Clone 197</t>
  </si>
  <si>
    <t>Clone 198</t>
  </si>
  <si>
    <t>Clone 199</t>
  </si>
  <si>
    <t>Clone 200</t>
  </si>
  <si>
    <t>2020-12-10_11-12-21</t>
  </si>
  <si>
    <t>Clone 201</t>
  </si>
  <si>
    <t>Clone 202</t>
  </si>
  <si>
    <t>Clone 203</t>
  </si>
  <si>
    <t>Clone 204</t>
  </si>
  <si>
    <t>Clone 205</t>
  </si>
  <si>
    <t>Clone 206</t>
  </si>
  <si>
    <t>Clone 207</t>
  </si>
  <si>
    <t>Clone 208</t>
  </si>
  <si>
    <t>2020-12-10_11-14-11</t>
  </si>
  <si>
    <t>Clone 209</t>
  </si>
  <si>
    <t>Clone 210</t>
  </si>
  <si>
    <t>Clone 211</t>
  </si>
  <si>
    <t>Clone 212</t>
  </si>
  <si>
    <t>Clone 213</t>
  </si>
  <si>
    <t>Clone 214</t>
  </si>
  <si>
    <t>Z:\P040_General_Colony_Picking_And_Counting_T1\2020-12-10_09-53-13_General_Colony_Picking_And_Counting_T1_V2\2020-12-10_11-17-01_Plate_00007478_RawImage.jpg</t>
  </si>
  <si>
    <t>2020-12-10_11-17-36</t>
  </si>
  <si>
    <t>Z:\P040_General_Colony_Picking_And_Counting_T1\2020-12-10_09-53-13_General_Colony_Picking_And_Counting_T1_V2\2020-12-10_11-17-36_Plate_00007478_Well_1_Counting</t>
  </si>
  <si>
    <t>Z:\P040_General_Colony_Picking_And_Counting_T1\2020-12-10_09-53-13_General_Colony_Picking_And_Counting_T1_V2\2020-12-10_11-17-46_Plate_00007478_Well_1_Picking</t>
  </si>
  <si>
    <t>2020-12-10_11-19-08</t>
  </si>
  <si>
    <t>2020-12-10_11-21-15</t>
  </si>
  <si>
    <t>2020-12-10_11-23-21</t>
  </si>
  <si>
    <t>2020-12-10_11-25-26</t>
  </si>
  <si>
    <t>2020-12-10_11-27-33</t>
  </si>
  <si>
    <t>2020-12-10_11-29-39</t>
  </si>
  <si>
    <t>2020-12-10_11-31-46</t>
  </si>
  <si>
    <t>2020-12-10_11-33-52</t>
  </si>
  <si>
    <t>2020-12-10_11-35-58</t>
  </si>
  <si>
    <t>2020-12-10_11-38-05</t>
  </si>
  <si>
    <t>2020-12-10_11-40-12</t>
  </si>
  <si>
    <t>2020-12-10_11-42-18</t>
  </si>
  <si>
    <t>2020-12-10_11-44-25</t>
  </si>
  <si>
    <t>2020-12-10_11-46-32</t>
  </si>
  <si>
    <t>2020-12-10_11-48-38</t>
  </si>
  <si>
    <t>2020-12-10_11-50-44</t>
  </si>
  <si>
    <t>2020-12-10_11-52-51</t>
  </si>
  <si>
    <t>2020-12-10_11-54-57</t>
  </si>
  <si>
    <t>2020-12-10_11-56-13</t>
  </si>
  <si>
    <t>2020-12-10_11-57-24</t>
  </si>
  <si>
    <t>2020-12-10_12-05-54</t>
  </si>
  <si>
    <t>00007522</t>
  </si>
  <si>
    <t>2020-12-10_12-07-19</t>
  </si>
  <si>
    <t>2020-12-10_12-09-26</t>
  </si>
  <si>
    <t>2020-12-10_12-11-33</t>
  </si>
  <si>
    <t>2020-12-10_12-13-40</t>
  </si>
  <si>
    <t>2020-12-10_12-15-47</t>
  </si>
  <si>
    <t>2020-12-10_12-17-53</t>
  </si>
  <si>
    <t>2020-12-10_12-20-00</t>
  </si>
  <si>
    <t>2020-12-10_12-22-07</t>
  </si>
  <si>
    <t>2020-12-10_12-24-14</t>
  </si>
  <si>
    <t>Clone 215</t>
  </si>
  <si>
    <t>Clone 216</t>
  </si>
  <si>
    <t>Clone 217</t>
  </si>
  <si>
    <t>Clone 218</t>
  </si>
  <si>
    <t>2020-12-10_12-26-19</t>
  </si>
  <si>
    <t>Clone 219</t>
  </si>
  <si>
    <t>Clone 220</t>
  </si>
  <si>
    <t>Clone 221</t>
  </si>
  <si>
    <t>Clone 222</t>
  </si>
  <si>
    <t>Clone 223</t>
  </si>
  <si>
    <t>Clone 224</t>
  </si>
  <si>
    <t>Clone 225</t>
  </si>
  <si>
    <t>Clone 226</t>
  </si>
  <si>
    <t>2020-12-10_12-28-27</t>
  </si>
  <si>
    <t>Clone 227</t>
  </si>
  <si>
    <t>Clone 228</t>
  </si>
  <si>
    <t>Clone 229</t>
  </si>
  <si>
    <t>Clone 230</t>
  </si>
  <si>
    <t>Clone 231</t>
  </si>
  <si>
    <t>Clone 232</t>
  </si>
  <si>
    <t>Clone 233</t>
  </si>
  <si>
    <t>Clone 234</t>
  </si>
  <si>
    <t>2020-12-10_12-29-44</t>
  </si>
  <si>
    <t>Clone 235</t>
  </si>
  <si>
    <t>Clone 236</t>
  </si>
  <si>
    <t>Z:\P040_General_Colony_Picking_And_Counting_T1\2020-12-10_09-53-13_General_Colony_Picking_And_Counting_T1_V2\2020-12-10_12-32-33_Plate_00007479_RawImage.jpg</t>
  </si>
  <si>
    <t>2020-12-10_12-32-59</t>
  </si>
  <si>
    <t>Z:\P040_General_Colony_Picking_And_Counting_T1\2020-12-10_09-53-13_General_Colony_Picking_And_Counting_T1_V2\2020-12-10_12-32-59_Plate_00007479_Well_1_Counting</t>
  </si>
  <si>
    <t>Z:\P040_General_Colony_Picking_And_Counting_T1\2020-12-10_09-53-13_General_Colony_Picking_And_Counting_T1_V2\2020-12-10_12-33-09_Plate_00007479_Well_1_Picking</t>
  </si>
  <si>
    <t>2020-12-10_12-34-30</t>
  </si>
  <si>
    <t>2020-12-10_12-36-39</t>
  </si>
  <si>
    <t>2020-12-10_12-38-46</t>
  </si>
  <si>
    <t>2020-12-10_12-40-53</t>
  </si>
  <si>
    <t>2020-12-10_12-43-00</t>
  </si>
  <si>
    <t>2020-12-10_12-45-08</t>
  </si>
  <si>
    <t>2020-12-10_12-47-15</t>
  </si>
  <si>
    <t>2020-12-10_12-49-22</t>
  </si>
  <si>
    <t>2020-12-10_12-51-29</t>
  </si>
  <si>
    <t>2020-12-10_12-53-37</t>
  </si>
  <si>
    <t>2020-12-10_12-55-42</t>
  </si>
  <si>
    <t>2020-12-10_12-57-49</t>
  </si>
  <si>
    <t>2020-12-10_12-59-55</t>
  </si>
  <si>
    <t>2020-12-10_13-02-03</t>
  </si>
  <si>
    <t>2020-12-10_13-04-08</t>
  </si>
  <si>
    <t>2020-12-10_13-06-16</t>
  </si>
  <si>
    <t>2020-12-10_13-08-21</t>
  </si>
  <si>
    <t>2020-12-10_13-10-29</t>
  </si>
  <si>
    <t>2020-12-10_13-12-34</t>
  </si>
  <si>
    <t>2020-12-10_13-13-52</t>
  </si>
  <si>
    <t>Z:\P040_General_Colony_Picking_And_Counting_T1\2020-12-10_09-53-13_General_Colony_Picking_And_Counting_T1_V2\2020-12-10_13-16-44_Plate_00007480_RawImage.jpg</t>
  </si>
  <si>
    <t>2020-12-10_13-17-11</t>
  </si>
  <si>
    <t>Z:\P040_General_Colony_Picking_And_Counting_T1\2020-12-10_09-53-13_General_Colony_Picking_And_Counting_T1_V2\2020-12-10_13-17-11_Plate_00007480_Well_1_Counting</t>
  </si>
  <si>
    <t>Z:\P040_General_Colony_Picking_And_Counting_T1\2020-12-10_09-53-13_General_Colony_Picking_And_Counting_T1_V2\2020-12-10_13-17-21_Plate_00007480_Well_1_Picking</t>
  </si>
  <si>
    <t>2020-12-10_13-18-44</t>
  </si>
  <si>
    <t>2020-12-10_13-20-50</t>
  </si>
  <si>
    <t>2020-12-10_13-22-59</t>
  </si>
  <si>
    <t>2020-12-10_13-25-05</t>
  </si>
  <si>
    <t>2020-12-10_13-27-14</t>
  </si>
  <si>
    <t>2020-12-10_13-29-20</t>
  </si>
  <si>
    <t>2020-12-10_13-31-28</t>
  </si>
  <si>
    <t>2020-12-10_13-33-34</t>
  </si>
  <si>
    <t>2020-12-10_13-35-43</t>
  </si>
  <si>
    <t>2020-12-10_13-37-49</t>
  </si>
  <si>
    <t>2020-12-10_13-39-57</t>
  </si>
  <si>
    <t>2020-12-10_13-42-03</t>
  </si>
  <si>
    <t>2020-12-10_13-44-10</t>
  </si>
  <si>
    <t>2020-12-10_13-46-17</t>
  </si>
  <si>
    <t>2020-12-10_13-47-52</t>
  </si>
  <si>
    <t>2020-12-10_13-49-04</t>
  </si>
  <si>
    <t>2020-12-10_13-57-36</t>
  </si>
  <si>
    <t>00007523</t>
  </si>
  <si>
    <t>2020-12-10_13-59-01</t>
  </si>
  <si>
    <t>2020-12-10_14-01-08</t>
  </si>
  <si>
    <t>2020-12-10_14-03-15</t>
  </si>
  <si>
    <t>2020-12-10_14-05-22</t>
  </si>
  <si>
    <t>2020-12-10_14-07-28</t>
  </si>
  <si>
    <t>2020-12-10_14-09-35</t>
  </si>
  <si>
    <t>2020-12-10_14-11-43</t>
  </si>
  <si>
    <t>2020-12-10_14-13-49</t>
  </si>
  <si>
    <t>2020-12-10_14-15-56</t>
  </si>
  <si>
    <t>2020-12-10_14-17-37</t>
  </si>
  <si>
    <t>Z:\P040_General_Colony_Picking_And_Counting_T1\2020-12-10_09-53-13_General_Colony_Picking_And_Counting_T1_V2\2020-12-10_14-20-26_Plate_00007481_RawImage.jpg</t>
  </si>
  <si>
    <t>2020-12-10_14-20-53</t>
  </si>
  <si>
    <t>Z:\P040_General_Colony_Picking_And_Counting_T1\2020-12-10_09-53-13_General_Colony_Picking_And_Counting_T1_V2\2020-12-10_14-20-53_Plate_00007481_Well_1_Counting</t>
  </si>
  <si>
    <t>Z:\P040_General_Colony_Picking_And_Counting_T1\2020-12-10_09-53-13_General_Colony_Picking_And_Counting_T1_V2\2020-12-10_14-21-02_Plate_00007481_Well_1_Picking</t>
  </si>
  <si>
    <t>2020-12-10_14-22-23</t>
  </si>
  <si>
    <t>2020-12-10_14-24-30</t>
  </si>
  <si>
    <t>2020-12-10_14-26-37</t>
  </si>
  <si>
    <t>2020-12-10_14-28-44</t>
  </si>
  <si>
    <t>2020-12-10_14-30-50</t>
  </si>
  <si>
    <t>2020-12-10_14-32-58</t>
  </si>
  <si>
    <t>2020-12-10_14-35-05</t>
  </si>
  <si>
    <t>2020-12-10_14-37-12</t>
  </si>
  <si>
    <t>2020-12-10_14-39-19</t>
  </si>
  <si>
    <t>2020-12-10_14-41-27</t>
  </si>
  <si>
    <t>2020-12-10_14-43-33</t>
  </si>
  <si>
    <t>2020-12-10_14-45-40</t>
  </si>
  <si>
    <t>2020-12-10_14-47-46</t>
  </si>
  <si>
    <t>2020-12-10_14-49-53</t>
  </si>
  <si>
    <t>2020-12-10_14-52-00</t>
  </si>
  <si>
    <t>2020-12-10_14-54-07</t>
  </si>
  <si>
    <t>2020-12-10_14-56-12</t>
  </si>
  <si>
    <t>2020-12-10_14-58-19</t>
  </si>
  <si>
    <t>2020-12-10_15-00-24</t>
  </si>
  <si>
    <t>2020-12-10_15-02-22</t>
  </si>
  <si>
    <t>Z:\P040_General_Colony_Picking_And_Counting_T1\2020-12-10_09-53-13_General_Colony_Picking_And_Counting_T1_V2\2020-12-10_15-05-06_Plate_00007482_RawImage.jpg</t>
  </si>
  <si>
    <t>2020-12-10_15-05-33</t>
  </si>
  <si>
    <t>Z:\P040_General_Colony_Picking_And_Counting_T1\2020-12-10_09-53-13_General_Colony_Picking_And_Counting_T1_V2\2020-12-10_15-05-33_Plate_00007482_Well_1_Counting</t>
  </si>
  <si>
    <t>Z:\P040_General_Colony_Picking_And_Counting_T1\2020-12-10_09-53-13_General_Colony_Picking_And_Counting_T1_V2\2020-12-10_15-05-43_Plate_00007482_Well_1_Picking</t>
  </si>
  <si>
    <t>2020-12-10_15-07-03</t>
  </si>
  <si>
    <t>2020-12-10_15-09-12</t>
  </si>
  <si>
    <t>2020-12-10_15-11-17</t>
  </si>
  <si>
    <t>2020-12-10_15-13-25</t>
  </si>
  <si>
    <t>2020-12-10_15-15-30</t>
  </si>
  <si>
    <t>2020-12-10_15-17-38</t>
  </si>
  <si>
    <t>2020-12-10_15-19-44</t>
  </si>
  <si>
    <t>2020-12-10_15-21-52</t>
  </si>
  <si>
    <t>2020-12-10_15-23-58</t>
  </si>
  <si>
    <t>2020-12-10_15-26-06</t>
  </si>
  <si>
    <t>2020-12-10_15-28-11</t>
  </si>
  <si>
    <t>2020-12-10_15-30-19</t>
  </si>
  <si>
    <t>2020-12-10_15-32-25</t>
  </si>
  <si>
    <t>2020-12-10_15-34-33</t>
  </si>
  <si>
    <t>2020-12-10_15-36-38</t>
  </si>
  <si>
    <t>2020-12-10_15-38-14</t>
  </si>
  <si>
    <t>2020-12-10_15-39-27</t>
  </si>
  <si>
    <t>2020-12-10_15-48-02</t>
  </si>
  <si>
    <t>00007524</t>
  </si>
  <si>
    <t>2020-12-10_15-49-28</t>
  </si>
  <si>
    <t>2020-12-10_15-51-35</t>
  </si>
  <si>
    <t>2020-12-10_15-53-43</t>
  </si>
  <si>
    <t>2020-12-10_15-55-50</t>
  </si>
  <si>
    <t>2020-12-10_15-57-57</t>
  </si>
  <si>
    <t>2020-12-10_16-00-04</t>
  </si>
  <si>
    <t>2020-12-10_16-02-12</t>
  </si>
  <si>
    <t>2020-12-10_16-04-19</t>
  </si>
  <si>
    <t>2020-12-10_16-06-28</t>
  </si>
  <si>
    <t>2020-12-10_16-08-34</t>
  </si>
  <si>
    <t>2020-12-10_16-10-41</t>
  </si>
  <si>
    <t>2020-12-10_16-12-48</t>
  </si>
  <si>
    <t>2020-12-10_16-13-58</t>
  </si>
  <si>
    <t>Z:\P040_General_Colony_Picking_And_Counting_T1\2020-12-10_09-53-13_General_Colony_Picking_And_Counting_T1_V2\2020-12-10_16-16-46_Plate_00007483_RawImage.jpg</t>
  </si>
  <si>
    <t>2020-12-10_16-17-12</t>
  </si>
  <si>
    <t>Z:\P040_General_Colony_Picking_And_Counting_T1\2020-12-10_09-53-13_General_Colony_Picking_And_Counting_T1_V2\2020-12-10_16-17-12_Plate_00007483_Well_1_Counting</t>
  </si>
  <si>
    <t>Z:\P040_General_Colony_Picking_And_Counting_T1\2020-12-10_09-53-13_General_Colony_Picking_And_Counting_T1_V2\2020-12-10_16-17-22_Plate_00007483_Well_1_Picking</t>
  </si>
  <si>
    <t>2020-12-10_16-18-44</t>
  </si>
  <si>
    <t>2020-12-10_16-20-51</t>
  </si>
  <si>
    <t>2020-12-10_16-22-59</t>
  </si>
  <si>
    <t>2020-12-10_16-25-07</t>
  </si>
  <si>
    <t>2020-12-10_16-27-16</t>
  </si>
  <si>
    <t>2020-12-10_16-29-23</t>
  </si>
  <si>
    <t>2020-12-10_16-31-30</t>
  </si>
  <si>
    <t>2020-12-10_16-33-37</t>
  </si>
  <si>
    <t>2020-12-10_16-35-46</t>
  </si>
  <si>
    <t>2020-12-10_16-37-52</t>
  </si>
  <si>
    <t>2020-12-10_16-40-01</t>
  </si>
  <si>
    <t>2020-12-10_16-42-07</t>
  </si>
  <si>
    <t>2020-12-10_16-44-14</t>
  </si>
  <si>
    <t>2020-12-10_16-46-21</t>
  </si>
  <si>
    <t>2020-12-10_17-22-38</t>
  </si>
  <si>
    <t>2020-12-10_17-24-44</t>
  </si>
  <si>
    <t>2020-12-10_17-26-52</t>
  </si>
  <si>
    <t>2020-12-10_17-28-58</t>
  </si>
  <si>
    <t>2020-12-10_17-31-06</t>
  </si>
  <si>
    <t>2020-12-10_17-33-11</t>
  </si>
  <si>
    <t>2020-12-10_17-35-19</t>
  </si>
  <si>
    <t>2020-12-10_17-37-24</t>
  </si>
  <si>
    <t>2020-12-10_17-39-31</t>
  </si>
  <si>
    <t>2020-12-10_17-41-37</t>
  </si>
  <si>
    <t>2020-12-10_17-43-44</t>
  </si>
  <si>
    <t>2020-12-10_17-45-50</t>
  </si>
  <si>
    <t>2020-12-10_17-47-57</t>
  </si>
  <si>
    <t>2020-12-10_17-50-02</t>
  </si>
  <si>
    <t>2020-12-10_17-52-09</t>
  </si>
  <si>
    <t>Z:\P040_General_Colony_Picking_And_Counting_T1\2020-12-10_09-53-13_General_Colony_Picking_And_Counting_T1_V2\2020-12-10_17-55-02_Plate_00007484_RawImage.jpg</t>
  </si>
  <si>
    <t>2020-12-10_17-55-29</t>
  </si>
  <si>
    <t>Z:\P040_General_Colony_Picking_And_Counting_T1\2020-12-10_09-53-13_General_Colony_Picking_And_Counting_T1_V2\2020-12-10_17-55-29_Plate_00007484_Well_1_Counting</t>
  </si>
  <si>
    <t>Z:\P040_General_Colony_Picking_And_Counting_T1\2020-12-10_09-53-13_General_Colony_Picking_And_Counting_T1_V2\2020-12-10_17-55-39_Plate_00007484_Well_1_Picking</t>
  </si>
  <si>
    <t>2020-12-10_17-57-00</t>
  </si>
  <si>
    <t>2020-12-10_17-59-09</t>
  </si>
  <si>
    <t>2020-12-10_18-01-16</t>
  </si>
  <si>
    <t>2020-12-10_18-03-16</t>
  </si>
  <si>
    <t>Z:\P040_General_Colony_Picking_And_Counting_T1\2020-12-10_09-53-13_General_Colony_Picking_And_Counting_T1_V2\2020-12-10_18-06-07_Plate_00007485_RawImage.jpg</t>
  </si>
  <si>
    <t>2020-12-10_18-06-33</t>
  </si>
  <si>
    <t>Z:\P040_General_Colony_Picking_And_Counting_T1\2020-12-10_09-53-13_General_Colony_Picking_And_Counting_T1_V2\2020-12-10_18-06-33_Plate_00007485_Well_1_Counting</t>
  </si>
  <si>
    <t>Z:\P040_General_Colony_Picking_And_Counting_T1\2020-12-10_09-53-13_General_Colony_Picking_And_Counting_T1_V2\2020-12-10_18-06-42_Plate_00007485_Well_1_Picking</t>
  </si>
  <si>
    <t>2020-12-10_18-07-12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</si>
</sst>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5"/>
      <color theme="1"/>
      <name val="Calibri"/>
      <family val="2"/>
      <scheme val="minor"/>
    </font>
    <font>
      <u/>
      <sz val="11"/>
      <color theme="10"/>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0" fillId="2" borderId="0" xfId="0" applyFill="1" applyBorder="1" applyAlignment="1" applyProtection="1">
      <alignment horizontal="center" vertical="center"/>
      <protection locked="0"/>
    </xf>
    <xf numFmtId="0" fontId="0" fillId="2" borderId="0" xfId="0" applyFill="1" applyBorder="1" applyAlignment="1" applyProtection="1">
      <alignment horizontal="center" vertical="center"/>
    </xf>
    <xf numFmtId="0" fontId="0" fillId="0" borderId="0" xfId="0" applyProtection="1"/>
    <xf numFmtId="0" fontId="0" fillId="2" borderId="0" xfId="0" applyFill="1" applyAlignment="1" applyProtection="1">
      <alignment horizontal="center" vertical="center" wrapText="1"/>
    </xf>
    <xf numFmtId="0" fontId="0" fillId="0" borderId="0" xfId="0" applyAlignment="1" applyProtection="1">
      <alignment horizontal="center" vertical="center"/>
    </xf>
    <xf numFmtId="0" fontId="1" fillId="2" borderId="0" xfId="0" applyFont="1" applyFill="1" applyBorder="1" applyAlignment="1" applyProtection="1">
      <alignment horizontal="center" vertical="center"/>
    </xf>
    <xf numFmtId="0" fontId="0" fillId="2" borderId="0" xfId="0" applyFont="1" applyFill="1" applyBorder="1" applyAlignment="1" applyProtection="1">
      <alignment horizontal="center" vertical="center" wrapText="1"/>
    </xf>
    <xf numFmtId="0" fontId="0" fillId="0" borderId="0" xfId="0" applyBorder="1" applyAlignment="1" applyProtection="1">
      <alignment wrapText="1"/>
    </xf>
    <xf numFmtId="0" fontId="0" fillId="0" borderId="0" xfId="0" applyBorder="1" applyAlignment="1" applyProtection="1">
      <alignment horizontal="center" vertical="center"/>
    </xf>
    <xf numFmtId="0" fontId="0" fillId="0" borderId="0" xfId="0" applyBorder="1" applyAlignment="1" applyProtection="1">
      <alignment horizontal="center" vertical="center" wrapText="1"/>
    </xf>
    <xf numFmtId="0" fontId="0" fillId="0" borderId="0" xfId="0" applyAlignment="1" applyProtection="1">
      <alignment vertical="center" wrapText="1"/>
    </xf>
    <xf numFmtId="0" fontId="0" fillId="2" borderId="0" xfId="0" applyFill="1" applyProtection="1"/>
    <xf numFmtId="0" fontId="0" fillId="0" borderId="1" xfId="0" applyBorder="1" applyAlignment="1" applyProtection="1">
      <alignment horizontal="center" vertical="center"/>
    </xf>
    <xf numFmtId="0" fontId="0" fillId="0" borderId="2" xfId="0" applyBorder="1" applyAlignment="1" applyProtection="1">
      <alignment horizontal="center" vertical="center" wrapText="1"/>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0" fillId="0" borderId="6" xfId="0" applyBorder="1" applyAlignment="1" applyProtection="1">
      <alignment horizontal="center" vertical="center"/>
    </xf>
    <xf numFmtId="0" fontId="0" fillId="0" borderId="7" xfId="0" applyBorder="1" applyAlignment="1" applyProtection="1">
      <alignment horizontal="center" vertical="center"/>
    </xf>
    <xf numFmtId="0" fontId="3" fillId="2" borderId="0" xfId="1" applyFill="1" applyAlignment="1" applyProtection="1">
      <alignment horizontal="center" vertical="center" wrapText="1"/>
      <protection locked="0"/>
    </xf>
    <xf numFmtId="0" fontId="0" fillId="2" borderId="0" xfId="0" applyFill="1" applyBorder="1" applyAlignment="1" applyProtection="1">
      <alignment horizontal="center" vertical="center" wrapText="1"/>
      <protection locked="0"/>
    </xf>
    <xf numFmtId="0" fontId="4" fillId="0" borderId="0"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49" fontId="0" fillId="0" borderId="0" xfId="0" applyNumberFormat="1" applyBorder="1" applyAlignment="1" applyProtection="1">
      <alignment horizontal="center" vertical="center"/>
      <protection locked="0"/>
    </xf>
    <xf numFmtId="49" fontId="0" fillId="0" borderId="7" xfId="0" applyNumberFormat="1" applyBorder="1" applyAlignment="1" applyProtection="1">
      <alignment horizontal="center" vertical="center"/>
      <protection locked="0"/>
    </xf>
    <xf numFmtId="49" fontId="0" fillId="0" borderId="0" xfId="0" applyNumberFormat="1" applyProtection="1"/>
    <xf numFmtId="49" fontId="0" fillId="0" borderId="2" xfId="0" applyNumberFormat="1" applyBorder="1" applyAlignment="1" applyProtection="1">
      <alignment horizontal="center" vertical="center" wrapText="1"/>
    </xf>
    <xf numFmtId="0" fontId="0" fillId="0" borderId="0" xfId="0" applyAlignment="1" applyProtection="1">
      <alignment wrapText="1"/>
    </xf>
    <xf numFmtId="0" fontId="0" fillId="0" borderId="0" xfId="0" applyNumberFormat="1" applyAlignment="1" applyProtection="1">
      <alignment horizontal="center" vertical="center"/>
    </xf>
    <xf numFmtId="49" fontId="0" fillId="0" borderId="0" xfId="0" applyNumberFormat="1" applyAlignment="1" applyProtection="1">
      <alignment horizontal="center" vertical="center" wrapText="1"/>
      <protection locked="0"/>
    </xf>
    <xf numFmtId="49" fontId="0" fillId="0" borderId="0" xfId="0" applyNumberFormat="1" applyAlignment="1" applyProtection="1">
      <alignment horizontal="center" vertical="center"/>
      <protection locked="0"/>
    </xf>
    <xf numFmtId="0" fontId="0" fillId="0" borderId="0" xfId="0" applyAlignment="1" applyProtection="1">
      <alignment horizontal="center" vertical="center"/>
      <protection locked="0"/>
    </xf>
    <xf numFmtId="0" fontId="0" fillId="0" borderId="0" xfId="0" applyAlignment="1" applyProtection="1">
      <alignment horizontal="center" vertical="center" wrapText="1"/>
    </xf>
    <xf numFmtId="0" fontId="0" fillId="0" borderId="0" xfId="0" applyFont="1" applyAlignment="1" applyProtection="1">
      <alignment horizontal="center" vertical="center"/>
    </xf>
    <xf numFmtId="49" fontId="0" fillId="0" borderId="0" xfId="0" applyNumberFormat="1" applyBorder="1" applyAlignment="1" applyProtection="1">
      <alignment horizontal="center"/>
      <protection locked="0"/>
    </xf>
    <xf numFmtId="49" fontId="0" fillId="0" borderId="7" xfId="0" applyNumberFormat="1" applyBorder="1" applyAlignment="1" applyProtection="1">
      <alignment horizontal="center"/>
      <protection locked="0"/>
    </xf>
    <xf numFmtId="0" fontId="2" fillId="2" borderId="0" xfId="0" applyFont="1" applyFill="1" applyAlignment="1" applyProtection="1">
      <alignment horizontal="center" vertical="center"/>
    </xf>
    <xf numFmtId="49" fontId="0" fillId="0" borderId="0" xfId="0" applyNumberFormat="1" applyBorder="1" applyProtection="1">
      <protection locked="0"/>
    </xf>
    <xf numFmtId="49" fontId="0" fillId="0" borderId="5" xfId="0" applyNumberFormat="1" applyBorder="1" applyProtection="1">
      <protection locked="0"/>
    </xf>
    <xf numFmtId="49" fontId="0" fillId="0" borderId="7" xfId="0" applyNumberFormat="1" applyBorder="1" applyProtection="1">
      <protection locked="0"/>
    </xf>
    <xf numFmtId="49" fontId="0" fillId="0" borderId="8" xfId="0" applyNumberFormat="1" applyBorder="1" applyProtection="1">
      <protection locked="0"/>
    </xf>
    <xf numFmtId="49" fontId="0" fillId="0" borderId="0" xfId="0" applyNumberFormat="1" applyAlignment="1" applyProtection="1">
      <alignment horizontal="center" vertical="center"/>
    </xf>
    <xf numFmtId="0" fontId="0" fillId="0" borderId="0" xfId="0" applyNumberFormat="1" applyAlignment="1" applyProtection="1">
      <alignment horizontal="center" vertical="center" wrapText="1"/>
    </xf>
    <xf numFmtId="0" fontId="0" fillId="2" borderId="0" xfId="0" applyFill="1" applyBorder="1" applyAlignment="1" applyProtection="1">
      <alignment horizontal="center" vertical="center" wrapText="1"/>
    </xf>
    <xf numFmtId="1" fontId="0" fillId="2" borderId="0" xfId="0" applyNumberFormat="1" applyFill="1" applyBorder="1" applyAlignment="1" applyProtection="1">
      <alignment horizontal="center" vertical="center"/>
      <protection locked="0"/>
    </xf>
    <xf numFmtId="1" fontId="0" fillId="0" borderId="0" xfId="0" applyNumberFormat="1" applyProtection="1"/>
    <xf numFmtId="0" fontId="4" fillId="0" borderId="0" xfId="0" applyFont="1" applyAlignment="1" applyProtection="1">
      <alignment horizontal="center" vertical="center" wrapText="1"/>
    </xf>
    <xf numFmtId="1" fontId="0" fillId="2" borderId="0" xfId="0" applyNumberFormat="1" applyFill="1" applyBorder="1" applyAlignment="1" applyProtection="1">
      <alignment horizontal="center" vertical="center"/>
    </xf>
    <xf numFmtId="0" fontId="0" fillId="2" borderId="0" xfId="0" applyFill="1" applyAlignment="1" applyProtection="1">
      <alignment horizontal="center" vertical="center"/>
      <protection locked="0"/>
    </xf>
    <xf numFmtId="49" fontId="0" fillId="0" borderId="0" xfId="0" applyNumberFormat="1" applyAlignment="1" applyProtection="1">
      <alignment horizontal="center" vertical="center" wrapText="1"/>
    </xf>
    <xf numFmtId="0" fontId="2" fillId="2" borderId="0" xfId="0" applyFont="1" applyFill="1" applyAlignment="1" applyProtection="1">
      <alignment horizontal="center" vertical="center"/>
    </xf>
    <xf numFmtId="0" fontId="0" fillId="2" borderId="0" xfId="0" applyFill="1" applyBorder="1" applyAlignment="1" applyProtection="1">
      <alignment horizontal="center" vertical="center" wrapText="1"/>
    </xf>
    <xf numFmtId="0" fontId="0" fillId="2" borderId="0" xfId="0" applyFill="1" applyAlignment="1" applyProtection="1">
      <alignment horizontal="center" vertical="center"/>
    </xf>
  </cellXfs>
  <cellStyles count="2">
    <cellStyle name="Hyperlink" xfId="1" builtinId="8"/>
    <cellStyle name="Normal" xfId="0" builtinId="0"/>
  </cellStyles>
  <dxfs count="74">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1"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1" hidden="0"/>
    </dxf>
    <dxf>
      <numFmt numFmtId="30" formatCode="@"/>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1" indent="0" justifyLastLine="0" shrinkToFit="0" readingOrder="0"/>
      <protection locked="1" hidden="0"/>
    </dxf>
    <dxf>
      <numFmt numFmtId="0" formatCode="General"/>
      <alignment horizontal="center" vertical="center" textRotation="0" wrapText="0"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numFmt numFmtId="0" formatCode="General"/>
      <alignment horizontal="center" vertical="center" textRotation="0" wrapText="0" indent="0" justifyLastLine="0" shrinkToFit="0" readingOrder="0"/>
      <protection locked="1" hidden="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numFmt numFmtId="0" formatCode="General"/>
      <alignment horizontal="center" vertical="center" textRotation="0" wrapText="0" indent="0" justifyLastLine="0" shrinkToFit="0" readingOrder="0"/>
      <protection locked="1" hidden="0"/>
    </dxf>
    <dxf>
      <numFmt numFmtId="0" formatCode="General"/>
      <alignment horizontal="center" vertical="center" textRotation="0" wrapText="0" indent="0" justifyLastLine="0" shrinkToFit="0" readingOrder="0"/>
      <protection locked="1" hidden="0"/>
    </dxf>
    <dxf>
      <numFmt numFmtId="0" formatCode="General"/>
      <alignment horizontal="center" vertical="center" textRotation="0" wrapText="0" indent="0" justifyLastLine="0" shrinkToFit="0" readingOrder="0"/>
      <protection locked="1" hidden="0"/>
    </dxf>
    <dxf>
      <border>
        <bottom style="thin">
          <color rgb="FFFF0000"/>
        </bottom>
        <vertical/>
        <horizontal/>
      </border>
    </dxf>
    <dxf>
      <font>
        <color theme="0"/>
      </font>
      <fill>
        <patternFill>
          <bgColor theme="0"/>
        </patternFill>
      </fill>
      <border>
        <left style="thin">
          <color theme="0" tint="-0.14996795556505021"/>
        </left>
        <right style="thin">
          <color theme="0" tint="-0.14996795556505021"/>
        </right>
        <top style="thin">
          <color theme="0" tint="-0.14996795556505021"/>
        </top>
        <bottom style="thin">
          <color theme="0" tint="-0.14996795556505021"/>
        </bottom>
      </border>
    </dxf>
    <dxf>
      <numFmt numFmtId="0" formatCode="General"/>
      <alignment horizontal="center" vertical="center" textRotation="0" wrapText="0" indent="0" justifyLastLine="0" shrinkToFit="0" readingOrder="0"/>
      <protection locked="1" hidden="0"/>
    </dxf>
    <dxf>
      <border outline="0">
        <top style="medium">
          <color indexed="64"/>
        </top>
        <bottom style="medium">
          <color indexed="64"/>
        </bottom>
      </border>
    </dxf>
    <dxf>
      <alignment horizontal="center" vertical="center" textRotation="0" wrapText="0" indent="0" justifyLastLine="0" shrinkToFit="0" readingOrder="0"/>
      <protection locked="1" hidden="0"/>
    </dxf>
    <dxf>
      <alignment horizontal="center" vertical="center" textRotation="0" wrapText="1" indent="0" justifyLastLine="0" shrinkToFit="0" readingOrder="0"/>
      <protection locked="1" hidden="0"/>
    </dxf>
    <dxf>
      <numFmt numFmtId="30" formatCode="@"/>
      <protection locked="0" hidden="0"/>
    </dxf>
    <dxf>
      <numFmt numFmtId="30" formatCode="@"/>
      <protection locked="0" hidden="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protection locked="1" hidden="0"/>
    </dxf>
    <dxf>
      <numFmt numFmtId="30" formatCode="@"/>
      <protection locked="0" hidden="0"/>
    </dxf>
    <dxf>
      <numFmt numFmtId="30" formatCode="@"/>
      <protection locked="0" hidden="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protection locked="1" hidden="0"/>
    </dxf>
    <dxf>
      <numFmt numFmtId="30" formatCode="@"/>
      <protection locked="0" hidden="0"/>
    </dxf>
    <dxf>
      <numFmt numFmtId="30" formatCode="@"/>
      <protection locked="0" hidden="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1"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alignment horizontal="center" vertical="center" textRotation="0" wrapText="0" indent="0" justifyLastLine="0" shrinkToFit="0" readingOrder="0"/>
      <protection locked="1"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alignment horizontal="center" vertical="center" textRotation="0" wrapText="0"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1" hidden="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font>
        <color rgb="FF9C0006"/>
      </font>
      <fill>
        <patternFill>
          <bgColor rgb="FFFFC7CE"/>
        </patternFill>
      </fill>
    </dxf>
    <dxf>
      <border>
        <bottom style="thin">
          <color rgb="FFFF0000"/>
        </bottom>
        <vertical/>
        <horizontal/>
      </border>
    </dxf>
    <dxf>
      <font>
        <color theme="0" tint="-0.24994659260841701"/>
      </font>
    </dxf>
    <dxf>
      <fill>
        <patternFill>
          <bgColor rgb="FFFFCCCC"/>
        </patternFill>
      </fill>
    </dxf>
    <dxf>
      <font>
        <color theme="0" tint="-0.14996795556505021"/>
      </font>
    </dxf>
    <dxf>
      <font>
        <color theme="0" tint="-0.14996795556505021"/>
      </font>
    </dxf>
    <dxf>
      <font>
        <color rgb="FF9C0006"/>
      </font>
      <fill>
        <patternFill>
          <bgColor rgb="FFFFC7CE"/>
        </patternFill>
      </fill>
    </dxf>
    <dxf>
      <font>
        <b val="0"/>
        <i val="0"/>
        <color rgb="FF9C0006"/>
      </font>
      <fill>
        <patternFill>
          <bgColor rgb="FFFFC7CE"/>
        </patternFill>
      </fill>
    </dxf>
    <dxf>
      <font>
        <b/>
        <i val="0"/>
        <color rgb="FFFF0000"/>
      </font>
    </dxf>
    <dxf>
      <font>
        <b/>
        <i val="0"/>
        <color rgb="FFFF0000"/>
      </font>
    </dxf>
    <dxf>
      <font>
        <color rgb="FFFFC7CE"/>
      </font>
      <fill>
        <patternFill>
          <bgColor rgb="FFFFC7CE"/>
        </patternFill>
      </fill>
      <border>
        <left/>
        <right/>
        <top/>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CCCC"/>
      <color rgb="FFFFC7CE"/>
      <color rgb="FF9C0006"/>
      <color rgb="FFF8AB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9:A147" totalsRowShown="0" headerRowDxfId="59" dataDxfId="58">
  <autoFilter ref="A19:A147"/>
  <tableColumns count="1">
    <tableColumn id="1" name="Culture number" dataDxfId="57"/>
  </tableColumns>
  <tableStyleInfo name="TableStyleMedium4" showFirstColumn="0" showLastColumn="0" showRowStripes="1" showColumnStripes="0"/>
</table>
</file>

<file path=xl/tables/table10.xml><?xml version="1.0" encoding="utf-8"?>
<table xmlns="http://schemas.openxmlformats.org/spreadsheetml/2006/main" id="11" name="Table11" displayName="Table11" ref="L19:L147" totalsRowShown="0" headerRowDxfId="31" dataDxfId="30">
  <autoFilter ref="L19:L147"/>
  <tableColumns count="1">
    <tableColumn id="1" name="Name of raw image (added by robot)" dataDxfId="29"/>
  </tableColumns>
  <tableStyleInfo name="TableStyleMedium4" showFirstColumn="0" showLastColumn="0" showRowStripes="1" showColumnStripes="0"/>
</table>
</file>

<file path=xl/tables/table11.xml><?xml version="1.0" encoding="utf-8"?>
<table xmlns="http://schemas.openxmlformats.org/spreadsheetml/2006/main" id="14" name="Table14" displayName="Table14" ref="C19:C147" totalsRowShown="0" headerRowDxfId="28" dataDxfId="27" tableBorderDxfId="26">
  <autoFilter ref="C19:C147"/>
  <tableColumns count="1">
    <tableColumn id="1" name="Position of agar plate in MIO" dataDxfId="25">
      <calculatedColumnFormula>IF(Table4[[#This Row],[Well/sector on agar plate]]="NA", "", CONCATENATE("MIO ", ROUNDUP((ROW()-19)/VLOOKUP($B$5,Sheet1!$A$1:$B$6,2,0),0)))</calculatedColumnFormula>
    </tableColumn>
  </tableColumns>
  <tableStyleInfo name="TableStyleMedium4" showFirstColumn="0" showLastColumn="0" showRowStripes="1" showColumnStripes="0"/>
</table>
</file>

<file path=xl/tables/table12.xml><?xml version="1.0" encoding="utf-8"?>
<table xmlns="http://schemas.openxmlformats.org/spreadsheetml/2006/main" id="17" name="Table17" displayName="Table17" ref="A1:A4609" totalsRowShown="0" headerRowDxfId="22" dataDxfId="21">
  <autoFilter ref="A1:A4609"/>
  <tableColumns count="1">
    <tableColumn id="1" name="Strain Name" dataDxfId="20">
      <calculatedColumnFormula>IF(PickedColonies!J2=0, "NA",INDEX(Table5[Strain name],(MATCH(PickedColonies!C2,Table6[Barcode of agar-filled omnitray plate],0)+PickedColonies!J2-1)))</calculatedColumnFormula>
    </tableColumn>
  </tableColumns>
  <tableStyleInfo name="TableStyleMedium4" showFirstColumn="0" showLastColumn="0" showRowStripes="1" showColumnStripes="0"/>
</table>
</file>

<file path=xl/tables/table13.xml><?xml version="1.0" encoding="utf-8"?>
<table xmlns="http://schemas.openxmlformats.org/spreadsheetml/2006/main" id="18" name="Table18" displayName="Table18" ref="B1:B4609" totalsRowShown="0" headerRowDxfId="19" dataDxfId="18">
  <autoFilter ref="B1:B4609"/>
  <tableColumns count="1">
    <tableColumn id="1" name="Modifications" dataDxfId="17">
      <calculatedColumnFormula>IF(PickedColonies!J2=0, "NA", INDEX(Table1[Modifications],(MATCH(PickedColonies!C2,Table6[Barcode of agar-filled omnitray plate],0)+PickedColonies!J2-1)))</calculatedColumnFormula>
    </tableColumn>
  </tableColumns>
  <tableStyleInfo name="TableStyleMedium4" showFirstColumn="0" showLastColumn="0" showRowStripes="1" showColumnStripes="0"/>
</table>
</file>

<file path=xl/tables/table14.xml><?xml version="1.0" encoding="utf-8"?>
<table xmlns="http://schemas.openxmlformats.org/spreadsheetml/2006/main" id="19" name="Table19" displayName="Table19" ref="C1:D4609" totalsRowShown="0" headerRowDxfId="16" dataDxfId="15">
  <autoFilter ref="C1:D4609"/>
  <tableColumns count="2">
    <tableColumn id="2" name="Agar plate barcode (added by robot)" dataDxfId="14"/>
    <tableColumn id="3" name="Agar plate well_x000a_ (added by robot)" dataDxfId="13">
      <calculatedColumnFormula>IF(PickedColonies!J2=0, "NA", INDEX(Table4[],(MATCH(PickedColonies!C2,Table6[Barcode of agar-filled omnitray plate],0)+PickedColonies!J2-1)))</calculatedColumnFormula>
    </tableColumn>
  </tableColumns>
  <tableStyleInfo name="TableStyleMedium4" showFirstColumn="0" showLastColumn="0" showRowStripes="1" showColumnStripes="0"/>
</table>
</file>

<file path=xl/tables/table15.xml><?xml version="1.0" encoding="utf-8"?>
<table xmlns="http://schemas.openxmlformats.org/spreadsheetml/2006/main" id="20" name="Table20" displayName="Table20" ref="E1:E4609" totalsRowShown="0" headerRowDxfId="12" dataDxfId="11">
  <autoFilter ref="E1:E4609"/>
  <tableColumns count="1">
    <tableColumn id="1" name="Destination plate barcode (added by robot)" dataDxfId="10"/>
  </tableColumns>
  <tableStyleInfo name="TableStyleMedium4" showFirstColumn="0" showLastColumn="0" showRowStripes="1" showColumnStripes="0"/>
</table>
</file>

<file path=xl/tables/table16.xml><?xml version="1.0" encoding="utf-8"?>
<table xmlns="http://schemas.openxmlformats.org/spreadsheetml/2006/main" id="21" name="Table21" displayName="Table21" ref="F1:G4609" totalsRowShown="0" headerRowDxfId="9" dataDxfId="8">
  <autoFilter ref="F1:G4609"/>
  <tableColumns count="2">
    <tableColumn id="1" name="Well in destination plate" dataDxfId="7">
      <calculatedColumnFormula>IF(ISNUMBER(SEARCH("96-well",Import!$B$10)),Sheet1!O1,Sheet1!P1)</calculatedColumnFormula>
    </tableColumn>
    <tableColumn id="2" name="Clone number (added by robot)" dataDxfId="6"/>
  </tableColumns>
  <tableStyleInfo name="TableStyleMedium4" showFirstColumn="0" showLastColumn="0" showRowStripes="1" showColumnStripes="0"/>
</table>
</file>

<file path=xl/tables/table17.xml><?xml version="1.0" encoding="utf-8"?>
<table xmlns="http://schemas.openxmlformats.org/spreadsheetml/2006/main" id="22" name="Table22" displayName="Table22" ref="H1:H4609" totalsRowShown="0" headerRowDxfId="5" dataDxfId="4">
  <autoFilter ref="H1:H4609"/>
  <tableColumns count="1">
    <tableColumn id="1" name="Innoculation date and time (added by robot)" dataDxfId="3"/>
  </tableColumns>
  <tableStyleInfo name="TableStyleMedium4" showFirstColumn="0" showLastColumn="0" showRowStripes="1" showColumnStripes="0"/>
</table>
</file>

<file path=xl/tables/table18.xml><?xml version="1.0" encoding="utf-8"?>
<table xmlns="http://schemas.openxmlformats.org/spreadsheetml/2006/main" id="23" name="Table23" displayName="Table23" ref="I1:I4609" totalsRowShown="0" headerRowDxfId="2" dataDxfId="1">
  <autoFilter ref="I1:I4609"/>
  <tableColumns count="1">
    <tableColumn id="1" name="Positive / negative clone" dataDxfId="0"/>
  </tableColumns>
  <tableStyleInfo name="TableStyleMedium7" showFirstColumn="0" showLastColumn="0" showRowStripes="1" showColumnStripes="0"/>
</table>
</file>

<file path=xl/tables/table2.xml><?xml version="1.0" encoding="utf-8"?>
<table xmlns="http://schemas.openxmlformats.org/spreadsheetml/2006/main" id="4" name="Table4" displayName="Table4" ref="B19:B147" totalsRowShown="0" headerRowDxfId="56" dataDxfId="55">
  <autoFilter ref="B19:B147"/>
  <tableColumns count="1">
    <tableColumn id="1" name="Well/sector on agar plate" dataDxfId="54">
      <calculatedColumnFormula>IF($B$5="Greiner 6-well",Sheet1!H1, IF($B$5="Omnitray 8-virtual-well",Sheet1!I1,IF($B$5="Omnitray 4-virtual-well",Sheet1!J1,IF($B$5="Omnitray 2-virtual-well",Sheet1!K1,IF($B$5="Omnitray 1-well",Sheet1!L1,IF($B$5="Omnitray 4-well",Sheet1!M1,NA))))))</calculatedColumnFormula>
    </tableColumn>
  </tableColumns>
  <tableStyleInfo name="TableStyleMedium4" showFirstColumn="0" showLastColumn="0" showRowStripes="1" showColumnStripes="0"/>
</table>
</file>

<file path=xl/tables/table3.xml><?xml version="1.0" encoding="utf-8"?>
<table xmlns="http://schemas.openxmlformats.org/spreadsheetml/2006/main" id="5" name="Table5" displayName="Table5" ref="D19:D147" totalsRowShown="0" headerRowDxfId="53" dataDxfId="52">
  <autoFilter ref="D19:D147"/>
  <tableColumns count="1">
    <tableColumn id="1" name="Strain name" dataDxfId="51"/>
  </tableColumns>
  <tableStyleInfo name="TableStyleMedium7" showFirstColumn="0" showLastColumn="0" showRowStripes="1" showColumnStripes="0"/>
</table>
</file>

<file path=xl/tables/table4.xml><?xml version="1.0" encoding="utf-8"?>
<table xmlns="http://schemas.openxmlformats.org/spreadsheetml/2006/main" id="6" name="Table6" displayName="Table6" ref="F19:F147" totalsRowShown="0" headerRowDxfId="50" dataDxfId="49">
  <autoFilter ref="F19:F147"/>
  <tableColumns count="1">
    <tableColumn id="1" name="Barcode of agar-filled omnitray plate" dataDxfId="48"/>
  </tableColumns>
  <tableStyleInfo name="TableStyleMedium7" showFirstColumn="0" showLastColumn="0" showRowStripes="1" showColumnStripes="0"/>
</table>
</file>

<file path=xl/tables/table5.xml><?xml version="1.0" encoding="utf-8"?>
<table xmlns="http://schemas.openxmlformats.org/spreadsheetml/2006/main" id="8" name="Table8" displayName="Table8" ref="G19:G147" totalsRowShown="0" headerRowDxfId="47" dataDxfId="46">
  <autoFilter ref="G19:G147"/>
  <tableColumns count="1">
    <tableColumn id="1" name="Date and time when colonies were counted (added by robot)" dataDxfId="45"/>
  </tableColumns>
  <tableStyleInfo name="TableStyleMedium4" showFirstColumn="0" showLastColumn="0" showRowStripes="1" showColumnStripes="0"/>
</table>
</file>

<file path=xl/tables/table6.xml><?xml version="1.0" encoding="utf-8"?>
<table xmlns="http://schemas.openxmlformats.org/spreadsheetml/2006/main" id="9" name="Table9" displayName="Table9" ref="H19:I147" totalsRowShown="0" headerRowDxfId="44" dataDxfId="43">
  <autoFilter ref="H19:I147"/>
  <tableColumns count="2">
    <tableColumn id="2" name="Number of counted colonies (added by robot)" dataDxfId="42"/>
    <tableColumn id="1" name="Barcode of agar-filled plate (read by robot)" dataDxfId="41"/>
  </tableColumns>
  <tableStyleInfo name="TableStyleMedium4" showFirstColumn="0" showLastColumn="0" showRowStripes="1" showColumnStripes="0"/>
</table>
</file>

<file path=xl/tables/table7.xml><?xml version="1.0" encoding="utf-8"?>
<table xmlns="http://schemas.openxmlformats.org/spreadsheetml/2006/main" id="1" name="Table1" displayName="Table1" ref="E19:E147" totalsRowShown="0" headerRowDxfId="40" dataDxfId="39">
  <autoFilter ref="E19:E147"/>
  <tableColumns count="1">
    <tableColumn id="1" name="Modifications" dataDxfId="38"/>
  </tableColumns>
  <tableStyleInfo name="TableStyleMedium7" showFirstColumn="0" showLastColumn="0" showRowStripes="1" showColumnStripes="0"/>
</table>
</file>

<file path=xl/tables/table8.xml><?xml version="1.0" encoding="utf-8"?>
<table xmlns="http://schemas.openxmlformats.org/spreadsheetml/2006/main" id="7" name="Table7" displayName="Table7" ref="J19:J147" totalsRowShown="0" headerRowDxfId="37" dataDxfId="36">
  <autoFilter ref="J19:J147"/>
  <tableColumns count="1">
    <tableColumn id="1" name="Name of image with counted colonies (added by robot)" dataDxfId="35"/>
  </tableColumns>
  <tableStyleInfo name="TableStyleMedium4" showFirstColumn="0" showLastColumn="0" showRowStripes="1" showColumnStripes="0"/>
</table>
</file>

<file path=xl/tables/table9.xml><?xml version="1.0" encoding="utf-8"?>
<table xmlns="http://schemas.openxmlformats.org/spreadsheetml/2006/main" id="10" name="Table10" displayName="Table10" ref="K19:K147" totalsRowShown="0" headerRowDxfId="34" dataDxfId="33">
  <autoFilter ref="K19:K147"/>
  <tableColumns count="1">
    <tableColumn id="1" name="Name of image with picked colonies (added by robot)" dataDxfId="3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printerSettings" Target="../printerSettings/printerSettings1.bin"/><Relationship Id="rId1" Type="http://schemas.openxmlformats.org/officeDocument/2006/relationships/hyperlink" Target="mailto:gregor.schmidt@bsse.ethz.ch"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2.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7"/>
  <sheetViews>
    <sheetView workbookViewId="0">
      <selection activeCell="C7" sqref="C7"/>
    </sheetView>
  </sheetViews>
  <sheetFormatPr defaultColWidth="9.140625" defaultRowHeight="15" x14ac:dyDescent="0.25"/>
  <cols>
    <col min="1" max="1" width="28.85546875" style="3" customWidth="1"/>
    <col min="2" max="2" width="28.5703125" style="3" customWidth="1"/>
    <col min="3" max="3" width="29.28515625" style="3" customWidth="1"/>
    <col min="4" max="4" width="22.85546875" style="5" customWidth="1"/>
    <col min="5" max="5" width="18.85546875" style="5" customWidth="1"/>
    <col min="6" max="6" width="21.5703125" style="26" customWidth="1"/>
    <col min="7" max="7" width="30" style="3" customWidth="1"/>
    <col min="8" max="8" width="20.85546875" style="3" customWidth="1"/>
    <col min="9" max="9" width="23" style="26" customWidth="1"/>
    <col min="10" max="10" width="20.42578125" style="3" customWidth="1"/>
    <col min="11" max="11" width="20.140625" style="3" customWidth="1"/>
    <col min="12" max="12" width="23.140625" style="3" customWidth="1"/>
    <col min="13" max="13" width="83.5703125" style="3" hidden="1" customWidth="1"/>
    <col min="14" max="15" width="83" style="3" hidden="1" customWidth="1"/>
    <col min="16" max="16384" width="9.140625" style="3"/>
  </cols>
  <sheetData>
    <row r="1" spans="1:15" ht="29.25" customHeight="1" x14ac:dyDescent="0.3">
      <c r="A1" s="51" t="s">
        <v>125</v>
      </c>
      <c r="B1" s="51"/>
      <c r="C1" s="51"/>
      <c r="D1" s="51"/>
      <c r="E1" s="51"/>
      <c r="F1" s="51"/>
      <c r="G1" s="51"/>
      <c r="H1" s="51"/>
      <c r="I1" s="51"/>
      <c r="J1" s="51"/>
      <c r="K1" s="51"/>
      <c r="L1" s="37" t="s">
        <v>157</v>
      </c>
    </row>
    <row r="3" spans="1:15" ht="80.099999999999994" customHeight="1" x14ac:dyDescent="0.3">
      <c r="A3" s="4" t="s">
        <v>109</v>
      </c>
      <c r="B3" s="19" t="s">
        <v>458</v>
      </c>
      <c r="C3" s="5"/>
      <c r="D3" s="6" t="s">
        <v>96</v>
      </c>
      <c r="E3" s="52" t="s">
        <v>456</v>
      </c>
      <c r="F3" s="52"/>
      <c r="G3" s="52"/>
      <c r="H3" s="52"/>
      <c r="I3" s="52"/>
      <c r="J3" s="52"/>
      <c r="K3" s="52"/>
      <c r="L3" s="12"/>
    </row>
    <row r="4" spans="1:15" ht="90" customHeight="1" x14ac:dyDescent="0.3">
      <c r="A4" s="7" t="s">
        <v>127</v>
      </c>
      <c r="B4" s="1">
        <v>9</v>
      </c>
      <c r="C4" s="8"/>
      <c r="D4" s="6" t="s">
        <v>97</v>
      </c>
      <c r="E4" s="52" t="s">
        <v>457</v>
      </c>
      <c r="F4" s="52"/>
      <c r="G4" s="52"/>
      <c r="H4" s="52"/>
      <c r="I4" s="52"/>
      <c r="J4" s="52"/>
      <c r="K4" s="52"/>
      <c r="L4" s="12"/>
    </row>
    <row r="5" spans="1:15" ht="110.1" customHeight="1" x14ac:dyDescent="0.3">
      <c r="A5" s="7" t="s">
        <v>112</v>
      </c>
      <c r="B5" s="1" t="s">
        <v>117</v>
      </c>
      <c r="C5" s="21" t="s">
        <v>455</v>
      </c>
      <c r="D5" s="6" t="s">
        <v>98</v>
      </c>
      <c r="E5" s="52" t="s">
        <v>153</v>
      </c>
      <c r="F5" s="52"/>
      <c r="G5" s="52"/>
      <c r="H5" s="52"/>
      <c r="I5" s="52"/>
      <c r="J5" s="52"/>
      <c r="K5" s="52"/>
      <c r="L5" s="12"/>
    </row>
    <row r="6" spans="1:15" ht="79.5" customHeight="1" x14ac:dyDescent="0.3">
      <c r="A6" s="7" t="s">
        <v>110</v>
      </c>
      <c r="B6" s="1" t="s">
        <v>104</v>
      </c>
      <c r="C6" s="10"/>
      <c r="D6" s="6" t="s">
        <v>99</v>
      </c>
      <c r="E6" s="52" t="str">
        <f>IF(B$7="Enabled", M6,N6)</f>
        <v>Provide a 100 ml through filled with 100 ml 2% hypochlorite solution on position R1 (through holder on grid 40).</v>
      </c>
      <c r="F6" s="52"/>
      <c r="G6" s="52"/>
      <c r="H6" s="52"/>
      <c r="I6" s="52"/>
      <c r="J6" s="52"/>
      <c r="K6" s="52"/>
      <c r="L6" s="12"/>
      <c r="M6" s="11" t="s">
        <v>154</v>
      </c>
      <c r="N6" s="33" t="s">
        <v>158</v>
      </c>
      <c r="O6" s="11"/>
    </row>
    <row r="7" spans="1:15" ht="80.099999999999994" customHeight="1" x14ac:dyDescent="0.3">
      <c r="A7" s="7" t="s">
        <v>111</v>
      </c>
      <c r="B7" s="1" t="s">
        <v>104</v>
      </c>
      <c r="C7" s="9"/>
      <c r="D7" s="6" t="s">
        <v>100</v>
      </c>
      <c r="E7" s="52" t="str">
        <f>IF(B7="Enabled",CONCATENATE("Provide ", IF(B$15&lt;200, "one or two 100ml throughs, ", "a 1500 ml stainless steel media through "), "filled with in total at least ",B$15, " ml of innoculation medium ", IF(B$15&lt;200, "on position R2 and R3 (through holder on grid 40).", "inserted on grid 37.")), "Colony picking is disabled. No medium needs to be provided.")</f>
        <v>Provide one or two 100ml throughs, filled with in total at least 112 ml of innoculation medium on position R2 and R3 (through holder on grid 40).</v>
      </c>
      <c r="F7" s="52"/>
      <c r="G7" s="52"/>
      <c r="H7" s="52"/>
      <c r="I7" s="52"/>
      <c r="J7" s="52"/>
      <c r="K7" s="52"/>
      <c r="L7" s="12"/>
      <c r="M7" s="28"/>
    </row>
    <row r="8" spans="1:15" ht="80.099999999999994" customHeight="1" x14ac:dyDescent="0.3">
      <c r="A8" s="7" t="str">
        <f>IF($B$7="Enabled","Number of colonies to pick per agar plate sector [0-500, -1 = all]","")</f>
        <v>Number of colonies to pick per agar plate sector [0-500, -1 = all]</v>
      </c>
      <c r="B8" s="1">
        <v>-1</v>
      </c>
      <c r="C8" s="10" t="s">
        <v>165</v>
      </c>
      <c r="D8" s="6" t="s">
        <v>101</v>
      </c>
      <c r="E8" s="52" t="str">
        <f>CONCATENATE("Provide ", B$4, IF(B$5="6-well plates",O8, IF(B$5="Omnitray 4-well", N8, M8)))</f>
        <v>Provide 9x agar filled omnitray plates (Thermo Scientific, REF264728) with your colonies to be picked in the black incubator boxes (MIOs) at the back of the robot. The plates should be supplied with a lid. Start to fill the leftmost incubator from top to bottom, and continue filling the next incubators consecutively. The plates should be labelled with a barcode on their right side. They should be inserted into the incubators such that the barcode is visible to you.</v>
      </c>
      <c r="F8" s="52"/>
      <c r="G8" s="52"/>
      <c r="H8" s="52"/>
      <c r="I8" s="52"/>
      <c r="J8" s="52"/>
      <c r="K8" s="52"/>
      <c r="L8" s="12"/>
      <c r="M8" s="11" t="s">
        <v>147</v>
      </c>
      <c r="N8" s="11" t="s">
        <v>148</v>
      </c>
      <c r="O8" s="11" t="s">
        <v>146</v>
      </c>
    </row>
    <row r="9" spans="1:15" ht="80.099999999999994" customHeight="1" x14ac:dyDescent="0.3">
      <c r="A9" s="7" t="str">
        <f>IF($B$7="Enabled","Total number of colonies to pick","")</f>
        <v>Total number of colonies to pick</v>
      </c>
      <c r="B9" s="49">
        <v>1440</v>
      </c>
      <c r="C9" s="10"/>
      <c r="D9" s="6" t="s">
        <v>149</v>
      </c>
      <c r="E9" s="52" t="str">
        <f>IF(B7="Enabled",CONCATENATE("Provide ",B14,"x empty ",VLOOKUP(B10,Sheet1!D1:F4,3,0), IF(B$11="Plate is provided with lid.", " with lid", " without lid"), M9), "Colony picking is disabled. No culture plates need to be provided.")</f>
        <v>Provide 4x empty 384-well F-bottom plates (PP, Greiner Bio-one REF 781201) without lid in the grey hotel at the back of the robot. Start filling the leftmost hotel from top to bottom, and continue filling the next hotels consecutively.  The plates should be labelled with a barcode on their right side. They should be inserted into the hotels such that the barcode is visible to you.</v>
      </c>
      <c r="F9" s="52"/>
      <c r="G9" s="52"/>
      <c r="H9" s="52"/>
      <c r="I9" s="52"/>
      <c r="J9" s="52"/>
      <c r="K9" s="52"/>
      <c r="L9" s="12"/>
      <c r="M9" s="11" t="s">
        <v>152</v>
      </c>
      <c r="N9" s="11"/>
      <c r="O9" s="11"/>
    </row>
    <row r="10" spans="1:15" ht="80.099999999999994" customHeight="1" x14ac:dyDescent="0.3">
      <c r="A10" s="7" t="str">
        <f>IF($B$7="Enabled","Destination plate type","")</f>
        <v>Destination plate type</v>
      </c>
      <c r="B10" s="1" t="s">
        <v>161</v>
      </c>
      <c r="C10" s="21" t="str">
        <f>IF(B7="Enabled", "At the moment colonies cannot be picked into PCR plates.","")</f>
        <v>At the moment colonies cannot be picked into PCR plates.</v>
      </c>
      <c r="D10" s="6" t="s">
        <v>102</v>
      </c>
      <c r="E10" s="52" t="s">
        <v>106</v>
      </c>
      <c r="F10" s="52"/>
      <c r="G10" s="52"/>
      <c r="H10" s="52"/>
      <c r="I10" s="52"/>
      <c r="J10" s="52"/>
      <c r="K10" s="52"/>
      <c r="L10" s="12"/>
    </row>
    <row r="11" spans="1:15" ht="80.099999999999994" customHeight="1" x14ac:dyDescent="0.3">
      <c r="A11" s="7" t="str">
        <f>IF($B$7="Enabled","Destination plate cover options","")</f>
        <v>Destination plate cover options</v>
      </c>
      <c r="B11" s="20" t="s">
        <v>122</v>
      </c>
      <c r="C11" s="21" t="str">
        <f>IF(B7="Enabled", "At the moment plates cannot be sealed using permeable foil.","")</f>
        <v>At the moment plates cannot be sealed using permeable foil.</v>
      </c>
      <c r="D11" s="6" t="s">
        <v>103</v>
      </c>
      <c r="E11" s="52" t="s">
        <v>159</v>
      </c>
      <c r="F11" s="52"/>
      <c r="G11" s="52"/>
      <c r="H11" s="52"/>
      <c r="I11" s="52"/>
      <c r="J11" s="52"/>
      <c r="K11" s="52"/>
      <c r="L11" s="12"/>
    </row>
    <row r="12" spans="1:15" ht="80.099999999999994" customHeight="1" x14ac:dyDescent="0.25">
      <c r="A12" s="7" t="str">
        <f>IF($B$7="Enabled",CONCATENATE("Culture volume [20, 40-", VLOOKUP($B$10,Sheet1!$D$1:$E$4,2,0), " µl]"),"")</f>
        <v>Culture volume [20, 40-80 µl]</v>
      </c>
      <c r="B12" s="1">
        <v>60</v>
      </c>
      <c r="C12" s="47" t="str">
        <f>IF(AND(B12&gt;20,B12&lt;40,B7="Enabled"),"The current setting will result in 20 µl culture volume.",IF(AND($B$12&gt;VLOOKUP($B$10,Sheet1!$D$1:$E$4,2,0),B7="Enabled"),"Please lower the culture volume to be within the allowed range.",""))</f>
        <v/>
      </c>
      <c r="D12" s="6" t="s">
        <v>150</v>
      </c>
      <c r="E12" s="52" t="s">
        <v>166</v>
      </c>
      <c r="F12" s="52"/>
      <c r="G12" s="52"/>
      <c r="H12" s="52"/>
      <c r="I12" s="52"/>
      <c r="J12" s="52"/>
      <c r="K12" s="52"/>
      <c r="L12" s="12"/>
    </row>
    <row r="13" spans="1:15" ht="71.25" customHeight="1" x14ac:dyDescent="0.25">
      <c r="A13" s="7" t="str">
        <f>IF($B$7="Enabled","Negative controls per destination plate [0-96] ", "")</f>
        <v xml:space="preserve">Negative controls per destination plate [0-96] </v>
      </c>
      <c r="B13" s="45">
        <v>24</v>
      </c>
      <c r="C13" s="46"/>
      <c r="D13" s="6"/>
      <c r="E13" s="44"/>
      <c r="F13" s="44"/>
      <c r="G13" s="44"/>
      <c r="H13" s="44"/>
      <c r="I13" s="44"/>
      <c r="J13" s="44"/>
      <c r="K13" s="44"/>
      <c r="L13" s="12"/>
    </row>
    <row r="14" spans="1:15" ht="111.75" customHeight="1" x14ac:dyDescent="0.25">
      <c r="A14" s="7" t="str">
        <f>IF($B$7="Enabled","Number of destination plates","")</f>
        <v>Number of destination plates</v>
      </c>
      <c r="B14" s="48">
        <f>IF(NumberOfColoniesToPick=-1,ROUNDUP(B9/(IF(ISNUMBER(SEARCH("96-well",B10)),96,384)-B13),0),ROUNDUP(NumberOfColoniesToPick*B4*VLOOKUP(B5,Sheet1!A1:B6,2,0)/(IF(ISNUMBER(SEARCH("96-well",B10)),96,384)-B13),0))</f>
        <v>4</v>
      </c>
      <c r="C14" s="21" t="str">
        <f>IF(OR(AND(B15&lt;200,B14&gt;12,B7="Enabled"),AND(B15&gt;100,B14&gt;11,B7="Enabled")),CONCATENATE(IF(NumberOfColoniesToPick=-1,"Please lower the total number of colonies to pick.","Please lower the number of colonies to pick per agar plate sector, or the number of agar plates."), " A maximum number of ", IF(B15&lt;200, "12 ", "11 "), "destination plates can be filled."), "")</f>
        <v/>
      </c>
      <c r="D14" s="6"/>
      <c r="E14" s="53"/>
      <c r="F14" s="53"/>
      <c r="G14" s="53"/>
      <c r="H14" s="53"/>
      <c r="I14" s="53"/>
      <c r="J14" s="53"/>
      <c r="K14" s="53"/>
      <c r="L14" s="12"/>
    </row>
    <row r="15" spans="1:15" ht="80.099999999999994" customHeight="1" x14ac:dyDescent="0.25">
      <c r="A15" s="7" t="str">
        <f>IF($B$7="Enabled","Required media volume [ml]","")</f>
        <v>Required media volume [ml]</v>
      </c>
      <c r="B15" s="2">
        <f>IF(B12*IF(ISNUMBER(SEARCH("96-well",B10)),96,384)*B14/1000&lt;180, ROUND((B12*IF(ISNUMBER(SEARCH("96-well",B10)),96,384)*B14+20000)/1000,0),  ROUND((B12*IF(ISNUMBER(SEARCH("96-well",B10)),96,384)*B14+100000)/1000,0))</f>
        <v>112</v>
      </c>
      <c r="C15" s="21" t="str">
        <f>IF(AND(B7="Enabled",$B$15&gt;1500),"You can only supply a maximum of 1500 ml of medium at once. Lower the culture volume or be prepared to refill the medium during the run.","")</f>
        <v/>
      </c>
      <c r="D15" s="6"/>
      <c r="E15" s="52"/>
      <c r="F15" s="52"/>
      <c r="G15" s="52"/>
      <c r="H15" s="52"/>
      <c r="I15" s="52"/>
      <c r="J15" s="52"/>
      <c r="K15" s="52"/>
      <c r="L15" s="12"/>
    </row>
    <row r="16" spans="1:15" ht="80.099999999999994" customHeight="1" x14ac:dyDescent="0.25">
      <c r="A16" s="7" t="s">
        <v>140</v>
      </c>
      <c r="B16" s="1" t="s">
        <v>474</v>
      </c>
      <c r="C16" s="9"/>
      <c r="D16" s="6"/>
      <c r="E16" s="52"/>
      <c r="F16" s="52"/>
      <c r="G16" s="52"/>
      <c r="H16" s="52"/>
      <c r="I16" s="52"/>
      <c r="J16" s="52"/>
      <c r="K16" s="52"/>
      <c r="L16" s="12"/>
    </row>
    <row r="17" spans="1:16" ht="99.95" customHeight="1" x14ac:dyDescent="0.25">
      <c r="A17" s="7" t="s">
        <v>141</v>
      </c>
      <c r="B17" s="1"/>
      <c r="C17" s="9"/>
      <c r="D17" s="6"/>
      <c r="E17" s="52"/>
      <c r="F17" s="52"/>
      <c r="G17" s="52"/>
      <c r="H17" s="52"/>
      <c r="I17" s="52"/>
      <c r="J17" s="52"/>
      <c r="K17" s="52"/>
      <c r="L17" s="12"/>
    </row>
    <row r="18" spans="1:16" ht="15.75" thickBot="1" x14ac:dyDescent="0.3"/>
    <row r="19" spans="1:16" ht="44.25" customHeight="1" x14ac:dyDescent="0.25">
      <c r="A19" s="13" t="s">
        <v>107</v>
      </c>
      <c r="B19" s="14" t="s">
        <v>126</v>
      </c>
      <c r="C19" s="14" t="s">
        <v>142</v>
      </c>
      <c r="D19" s="15" t="s">
        <v>108</v>
      </c>
      <c r="E19" s="14" t="s">
        <v>145</v>
      </c>
      <c r="F19" s="27" t="s">
        <v>129</v>
      </c>
      <c r="G19" s="14" t="s">
        <v>160</v>
      </c>
      <c r="H19" s="14" t="s">
        <v>135</v>
      </c>
      <c r="I19" s="27" t="s">
        <v>136</v>
      </c>
      <c r="J19" s="22" t="s">
        <v>137</v>
      </c>
      <c r="K19" s="22" t="s">
        <v>138</v>
      </c>
      <c r="L19" s="23" t="s">
        <v>139</v>
      </c>
    </row>
    <row r="20" spans="1:16" x14ac:dyDescent="0.25">
      <c r="A20" s="16">
        <v>1</v>
      </c>
      <c r="B20" s="9" t="str">
        <f>IF($B$5="Greiner 6-well",Sheet1!H1, IF($B$5="Omnitray 8-virtual-well",Sheet1!I1,IF($B$5="Omnitray 4-virtual-well",Sheet1!J1,IF($B$5="Omnitray 2-virtual-well",Sheet1!K1,IF($B$5="Omnitray 1-well",Sheet1!L1,IF($B$5="Omnitray 4-well",Sheet1!M1,NA))))))</f>
        <v>A1</v>
      </c>
      <c r="C20" s="9" t="str">
        <f>IF(Table4[[#This Row],[Well/sector on agar plate]]="NA", "", CONCATENATE("MIO ", ROUNDUP((ROW()-19)/VLOOKUP($B$5,Sheet1!$A$1:$B$6,2,0),0)))</f>
        <v>MIO 1</v>
      </c>
      <c r="D20" s="24" t="s">
        <v>459</v>
      </c>
      <c r="E20" s="24"/>
      <c r="F20" s="35" t="s">
        <v>465</v>
      </c>
      <c r="G20" s="35" t="s">
        <v>476</v>
      </c>
      <c r="H20" s="35">
        <v>214</v>
      </c>
      <c r="I20" s="35" t="s">
        <v>465</v>
      </c>
      <c r="J20" s="38" t="s">
        <v>477</v>
      </c>
      <c r="K20" s="38" t="s">
        <v>478</v>
      </c>
      <c r="L20" s="39" t="s">
        <v>475</v>
      </c>
      <c r="P20" s="3" t="s">
        <v>165</v>
      </c>
    </row>
    <row r="21" spans="1:16" x14ac:dyDescent="0.25">
      <c r="A21" s="16">
        <v>2</v>
      </c>
      <c r="B21" s="9" t="str">
        <f>IF($B$5="Greiner 6-well",Sheet1!H2, IF($B$5="Omnitray 8-virtual-well",Sheet1!I2,IF($B$5="Omnitray 4-virtual-well",Sheet1!J2,IF($B$5="Omnitray 2-virtual-well",Sheet1!K2,IF($B$5="Omnitray 1-well",Sheet1!L2,IF($B$5="Omnitray 4-well",Sheet1!M2,NA))))))</f>
        <v>A1</v>
      </c>
      <c r="C21" s="9" t="str">
        <f>IF(Table4[[#This Row],[Well/sector on agar plate]]="NA", "", CONCATENATE("MIO ", ROUNDUP((ROW()-19)/VLOOKUP($B$5,Sheet1!$A$1:$B$6,2,0),0)))</f>
        <v>MIO 2</v>
      </c>
      <c r="D21" s="24" t="s">
        <v>459</v>
      </c>
      <c r="E21" s="24"/>
      <c r="F21" s="35" t="s">
        <v>466</v>
      </c>
      <c r="G21" s="35" t="s">
        <v>725</v>
      </c>
      <c r="H21" s="35">
        <v>236</v>
      </c>
      <c r="I21" s="35" t="s">
        <v>466</v>
      </c>
      <c r="J21" s="38" t="s">
        <v>726</v>
      </c>
      <c r="K21" s="38" t="s">
        <v>727</v>
      </c>
      <c r="L21" s="39" t="s">
        <v>724</v>
      </c>
      <c r="P21" s="3" t="s">
        <v>165</v>
      </c>
    </row>
    <row r="22" spans="1:16" x14ac:dyDescent="0.25">
      <c r="A22" s="16">
        <v>3</v>
      </c>
      <c r="B22" s="9" t="str">
        <f>IF($B$5="Greiner 6-well",Sheet1!H3, IF($B$5="Omnitray 8-virtual-well",Sheet1!I3,IF($B$5="Omnitray 4-virtual-well",Sheet1!J3,IF($B$5="Omnitray 2-virtual-well",Sheet1!K3,IF($B$5="Omnitray 1-well",Sheet1!L3,IF($B$5="Omnitray 4-well",Sheet1!M3,NA))))))</f>
        <v>A1</v>
      </c>
      <c r="C22" s="9" t="str">
        <f>IF(Table4[[#This Row],[Well/sector on agar plate]]="NA", "", CONCATENATE("MIO ", ROUNDUP((ROW()-19)/VLOOKUP($B$5,Sheet1!$A$1:$B$6,2,0),0)))</f>
        <v>MIO 3</v>
      </c>
      <c r="D22" s="24" t="s">
        <v>459</v>
      </c>
      <c r="E22" s="24"/>
      <c r="F22" s="35" t="s">
        <v>467</v>
      </c>
      <c r="G22" s="35" t="s">
        <v>785</v>
      </c>
      <c r="H22" s="35">
        <v>154</v>
      </c>
      <c r="I22" s="35" t="s">
        <v>467</v>
      </c>
      <c r="J22" s="38" t="s">
        <v>786</v>
      </c>
      <c r="K22" s="38" t="s">
        <v>787</v>
      </c>
      <c r="L22" s="39" t="s">
        <v>784</v>
      </c>
      <c r="P22" s="3" t="s">
        <v>165</v>
      </c>
    </row>
    <row r="23" spans="1:16" x14ac:dyDescent="0.25">
      <c r="A23" s="16">
        <v>4</v>
      </c>
      <c r="B23" s="9" t="str">
        <f>IF($B$5="Greiner 6-well",Sheet1!H4, IF($B$5="Omnitray 8-virtual-well",Sheet1!I4,IF($B$5="Omnitray 4-virtual-well",Sheet1!J4,IF($B$5="Omnitray 2-virtual-well",Sheet1!K4,IF($B$5="Omnitray 1-well",Sheet1!L4,IF($B$5="Omnitray 4-well",Sheet1!M4,NA))))))</f>
        <v>A1</v>
      </c>
      <c r="C23" s="9" t="str">
        <f>IF(Table4[[#This Row],[Well/sector on agar plate]]="NA", "", CONCATENATE("MIO ", ROUNDUP((ROW()-19)/VLOOKUP($B$5,Sheet1!$A$1:$B$6,2,0),0)))</f>
        <v>MIO 4</v>
      </c>
      <c r="D23" s="24" t="s">
        <v>459</v>
      </c>
      <c r="E23" s="24"/>
      <c r="F23" s="35" t="s">
        <v>468</v>
      </c>
      <c r="G23" s="35" t="s">
        <v>809</v>
      </c>
      <c r="H23" s="35">
        <v>193</v>
      </c>
      <c r="I23" s="35" t="s">
        <v>468</v>
      </c>
      <c r="J23" s="38" t="s">
        <v>810</v>
      </c>
      <c r="K23" s="38" t="s">
        <v>811</v>
      </c>
      <c r="L23" s="39" t="s">
        <v>808</v>
      </c>
      <c r="P23" s="3" t="s">
        <v>165</v>
      </c>
    </row>
    <row r="24" spans="1:16" x14ac:dyDescent="0.25">
      <c r="A24" s="16">
        <v>5</v>
      </c>
      <c r="B24" s="9" t="str">
        <f>IF($B$5="Greiner 6-well",Sheet1!H5, IF($B$5="Omnitray 8-virtual-well",Sheet1!I5,IF($B$5="Omnitray 4-virtual-well",Sheet1!J5,IF($B$5="Omnitray 2-virtual-well",Sheet1!K5,IF($B$5="Omnitray 1-well",Sheet1!L5,IF($B$5="Omnitray 4-well",Sheet1!M5,NA))))))</f>
        <v>A1</v>
      </c>
      <c r="C24" s="9" t="str">
        <f>IF(Table4[[#This Row],[Well/sector on agar plate]]="NA", "", CONCATENATE("MIO ", ROUNDUP((ROW()-19)/VLOOKUP($B$5,Sheet1!$A$1:$B$6,2,0),0)))</f>
        <v>MIO 5</v>
      </c>
      <c r="D24" s="24" t="s">
        <v>459</v>
      </c>
      <c r="E24" s="24"/>
      <c r="F24" s="35" t="s">
        <v>469</v>
      </c>
      <c r="G24" s="35" t="s">
        <v>841</v>
      </c>
      <c r="H24" s="35">
        <v>159</v>
      </c>
      <c r="I24" s="35" t="s">
        <v>469</v>
      </c>
      <c r="J24" s="38" t="s">
        <v>842</v>
      </c>
      <c r="K24" s="38" t="s">
        <v>843</v>
      </c>
      <c r="L24" s="39" t="s">
        <v>840</v>
      </c>
      <c r="P24" s="3" t="s">
        <v>165</v>
      </c>
    </row>
    <row r="25" spans="1:16" x14ac:dyDescent="0.25">
      <c r="A25" s="16">
        <v>6</v>
      </c>
      <c r="B25" s="9" t="str">
        <f>IF($B$5="Greiner 6-well",Sheet1!H6, IF($B$5="Omnitray 8-virtual-well",Sheet1!I6,IF($B$5="Omnitray 4-virtual-well",Sheet1!J6,IF($B$5="Omnitray 2-virtual-well",Sheet1!K6,IF($B$5="Omnitray 1-well",Sheet1!L6,IF($B$5="Omnitray 4-well",Sheet1!M6,NA))))))</f>
        <v>A1</v>
      </c>
      <c r="C25" s="9" t="str">
        <f>IF(Table4[[#This Row],[Well/sector on agar plate]]="NA", "", CONCATENATE("MIO ", ROUNDUP((ROW()-19)/VLOOKUP($B$5,Sheet1!$A$1:$B$6,2,0),0)))</f>
        <v>MIO 6</v>
      </c>
      <c r="D25" s="24" t="s">
        <v>459</v>
      </c>
      <c r="E25" s="24"/>
      <c r="F25" s="35" t="s">
        <v>470</v>
      </c>
      <c r="G25" s="35" t="s">
        <v>865</v>
      </c>
      <c r="H25" s="35">
        <v>221</v>
      </c>
      <c r="I25" s="35" t="s">
        <v>470</v>
      </c>
      <c r="J25" s="38" t="s">
        <v>866</v>
      </c>
      <c r="K25" s="38" t="s">
        <v>867</v>
      </c>
      <c r="L25" s="39" t="s">
        <v>864</v>
      </c>
      <c r="P25" s="3" t="s">
        <v>165</v>
      </c>
    </row>
    <row r="26" spans="1:16" x14ac:dyDescent="0.25">
      <c r="A26" s="16">
        <v>7</v>
      </c>
      <c r="B26" s="9" t="str">
        <f>IF($B$5="Greiner 6-well",Sheet1!H7, IF($B$5="Omnitray 8-virtual-well",Sheet1!I7,IF($B$5="Omnitray 4-virtual-well",Sheet1!J7,IF($B$5="Omnitray 2-virtual-well",Sheet1!K7,IF($B$5="Omnitray 1-well",Sheet1!L7,IF($B$5="Omnitray 4-well",Sheet1!M7,NA))))))</f>
        <v>A1</v>
      </c>
      <c r="C26" s="9" t="str">
        <f>IF(Table4[[#This Row],[Well/sector on agar plate]]="NA", "", CONCATENATE("MIO ", ROUNDUP((ROW()-19)/VLOOKUP($B$5,Sheet1!$A$1:$B$6,2,0),0)))</f>
        <v>MIO 7</v>
      </c>
      <c r="D26" s="24" t="s">
        <v>459</v>
      </c>
      <c r="E26" s="24"/>
      <c r="F26" s="35" t="s">
        <v>471</v>
      </c>
      <c r="G26" s="35" t="s">
        <v>901</v>
      </c>
      <c r="H26" s="35">
        <v>232</v>
      </c>
      <c r="I26" s="35" t="s">
        <v>471</v>
      </c>
      <c r="J26" s="38" t="s">
        <v>902</v>
      </c>
      <c r="K26" s="38" t="s">
        <v>903</v>
      </c>
      <c r="L26" s="39" t="s">
        <v>900</v>
      </c>
      <c r="P26" s="3" t="s">
        <v>165</v>
      </c>
    </row>
    <row r="27" spans="1:16" x14ac:dyDescent="0.25">
      <c r="A27" s="16">
        <v>8</v>
      </c>
      <c r="B27" s="9" t="str">
        <f>IF($B$5="Greiner 6-well",Sheet1!H8, IF($B$5="Omnitray 8-virtual-well",Sheet1!I8,IF($B$5="Omnitray 4-virtual-well",Sheet1!J8,IF($B$5="Omnitray 2-virtual-well",Sheet1!K8,IF($B$5="Omnitray 1-well",Sheet1!L8,IF($B$5="Omnitray 4-well",Sheet1!M8,NA))))))</f>
        <v>A1</v>
      </c>
      <c r="C27" s="9" t="str">
        <f>IF(Table4[[#This Row],[Well/sector on agar plate]]="NA", "", CONCATENATE("MIO ", ROUNDUP((ROW()-19)/VLOOKUP($B$5,Sheet1!$A$1:$B$6,2,0),0)))</f>
        <v>MIO 8</v>
      </c>
      <c r="D27" s="24" t="s">
        <v>459</v>
      </c>
      <c r="E27" s="24"/>
      <c r="F27" s="35" t="s">
        <v>472</v>
      </c>
      <c r="G27" s="35" t="s">
        <v>934</v>
      </c>
      <c r="H27" s="35">
        <v>263</v>
      </c>
      <c r="I27" s="35" t="s">
        <v>472</v>
      </c>
      <c r="J27" s="38" t="s">
        <v>935</v>
      </c>
      <c r="K27" s="38" t="s">
        <v>936</v>
      </c>
      <c r="L27" s="39" t="s">
        <v>933</v>
      </c>
      <c r="P27" s="3" t="s">
        <v>165</v>
      </c>
    </row>
    <row r="28" spans="1:16" x14ac:dyDescent="0.25">
      <c r="A28" s="16">
        <v>9</v>
      </c>
      <c r="B28" s="9" t="str">
        <f>IF($B$5="Greiner 6-well",Sheet1!H9, IF($B$5="Omnitray 8-virtual-well",Sheet1!I9,IF($B$5="Omnitray 4-virtual-well",Sheet1!J9,IF($B$5="Omnitray 2-virtual-well",Sheet1!K9,IF($B$5="Omnitray 1-well",Sheet1!L9,IF($B$5="Omnitray 4-well",Sheet1!M9,NA))))))</f>
        <v>A1</v>
      </c>
      <c r="C28" s="9" t="str">
        <f>IF(Table4[[#This Row],[Well/sector on agar plate]]="NA", "", CONCATENATE("MIO ", ROUNDUP((ROW()-19)/VLOOKUP($B$5,Sheet1!$A$1:$B$6,2,0),0)))</f>
        <v>MIO 9</v>
      </c>
      <c r="D28" s="24" t="s">
        <v>459</v>
      </c>
      <c r="E28" s="24"/>
      <c r="F28" s="35" t="s">
        <v>473</v>
      </c>
      <c r="G28" s="35" t="s">
        <v>942</v>
      </c>
      <c r="H28" s="35">
        <v>247</v>
      </c>
      <c r="I28" s="35" t="s">
        <v>473</v>
      </c>
      <c r="J28" s="38" t="s">
        <v>943</v>
      </c>
      <c r="K28" s="38" t="s">
        <v>944</v>
      </c>
      <c r="L28" s="39" t="s">
        <v>941</v>
      </c>
      <c r="P28" s="3" t="s">
        <v>165</v>
      </c>
    </row>
    <row r="29" spans="1:16" x14ac:dyDescent="0.25">
      <c r="A29" s="16">
        <v>10</v>
      </c>
      <c r="B29" s="9" t="str">
        <f>IF($B$5="Greiner 6-well",Sheet1!H10, IF($B$5="Omnitray 8-virtual-well",Sheet1!I10,IF($B$5="Omnitray 4-virtual-well",Sheet1!J10,IF($B$5="Omnitray 2-virtual-well",Sheet1!K10,IF($B$5="Omnitray 1-well",Sheet1!L10,IF($B$5="Omnitray 4-well",Sheet1!M10,NA))))))</f>
        <v>A1</v>
      </c>
      <c r="C29" s="9" t="str">
        <f>IF(Table4[[#This Row],[Well/sector on agar plate]]="NA", "", CONCATENATE("MIO ", ROUNDUP((ROW()-19)/VLOOKUP($B$5,Sheet1!$A$1:$B$6,2,0),0)))</f>
        <v>MIO 10</v>
      </c>
      <c r="D29" s="24" t="s">
        <v>459</v>
      </c>
      <c r="E29" s="24"/>
      <c r="F29" s="35" t="s">
        <v>460</v>
      </c>
      <c r="G29" s="35"/>
      <c r="H29" s="35"/>
      <c r="I29" s="35"/>
      <c r="J29" s="38"/>
      <c r="K29" s="38"/>
      <c r="L29" s="39"/>
      <c r="P29" s="3" t="s">
        <v>165</v>
      </c>
    </row>
    <row r="30" spans="1:16" x14ac:dyDescent="0.25">
      <c r="A30" s="16">
        <v>11</v>
      </c>
      <c r="B30" s="9" t="str">
        <f>IF($B$5="Greiner 6-well",Sheet1!H11, IF($B$5="Omnitray 8-virtual-well",Sheet1!I11,IF($B$5="Omnitray 4-virtual-well",Sheet1!J11,IF($B$5="Omnitray 2-virtual-well",Sheet1!K11,IF($B$5="Omnitray 1-well",Sheet1!L11,IF($B$5="Omnitray 4-well",Sheet1!M11,NA))))))</f>
        <v>A1</v>
      </c>
      <c r="C30" s="9" t="str">
        <f>IF(Table4[[#This Row],[Well/sector on agar plate]]="NA", "", CONCATENATE("MIO ", ROUNDUP((ROW()-19)/VLOOKUP($B$5,Sheet1!$A$1:$B$6,2,0),0)))</f>
        <v>MIO 11</v>
      </c>
      <c r="D30" s="24" t="s">
        <v>459</v>
      </c>
      <c r="E30" s="24"/>
      <c r="F30" s="35" t="s">
        <v>461</v>
      </c>
      <c r="G30" s="35"/>
      <c r="H30" s="35"/>
      <c r="I30" s="35"/>
      <c r="J30" s="38"/>
      <c r="K30" s="38"/>
      <c r="L30" s="39"/>
      <c r="P30" s="3" t="s">
        <v>165</v>
      </c>
    </row>
    <row r="31" spans="1:16" x14ac:dyDescent="0.25">
      <c r="A31" s="16">
        <v>12</v>
      </c>
      <c r="B31" s="9" t="str">
        <f>IF($B$5="Greiner 6-well",Sheet1!H12, IF($B$5="Omnitray 8-virtual-well",Sheet1!I12,IF($B$5="Omnitray 4-virtual-well",Sheet1!J12,IF($B$5="Omnitray 2-virtual-well",Sheet1!K12,IF($B$5="Omnitray 1-well",Sheet1!L12,IF($B$5="Omnitray 4-well",Sheet1!M12,NA))))))</f>
        <v>A1</v>
      </c>
      <c r="C31" s="9" t="str">
        <f>IF(Table4[[#This Row],[Well/sector on agar plate]]="NA", "", CONCATENATE("MIO ", ROUNDUP((ROW()-19)/VLOOKUP($B$5,Sheet1!$A$1:$B$6,2,0),0)))</f>
        <v>MIO 12</v>
      </c>
      <c r="D31" s="24" t="s">
        <v>459</v>
      </c>
      <c r="E31" s="24"/>
      <c r="F31" s="35" t="s">
        <v>462</v>
      </c>
      <c r="G31" s="35"/>
      <c r="H31" s="35"/>
      <c r="I31" s="35"/>
      <c r="J31" s="38"/>
      <c r="K31" s="38"/>
      <c r="L31" s="39"/>
      <c r="P31" s="3" t="s">
        <v>165</v>
      </c>
    </row>
    <row r="32" spans="1:16" x14ac:dyDescent="0.25">
      <c r="A32" s="16">
        <v>13</v>
      </c>
      <c r="B32" s="9" t="str">
        <f>IF($B$5="Greiner 6-well",Sheet1!H13, IF($B$5="Omnitray 8-virtual-well",Sheet1!I13,IF($B$5="Omnitray 4-virtual-well",Sheet1!J13,IF($B$5="Omnitray 2-virtual-well",Sheet1!K13,IF($B$5="Omnitray 1-well",Sheet1!L13,IF($B$5="Omnitray 4-well",Sheet1!M13,NA))))))</f>
        <v>A1</v>
      </c>
      <c r="C32" s="9" t="str">
        <f>IF(Table4[[#This Row],[Well/sector on agar plate]]="NA", "", CONCATENATE("MIO ", ROUNDUP((ROW()-19)/VLOOKUP($B$5,Sheet1!$A$1:$B$6,2,0),0)))</f>
        <v>MIO 13</v>
      </c>
      <c r="D32" s="24" t="s">
        <v>459</v>
      </c>
      <c r="E32" s="24"/>
      <c r="F32" s="35" t="s">
        <v>463</v>
      </c>
      <c r="G32" s="35"/>
      <c r="H32" s="35"/>
      <c r="I32" s="35"/>
      <c r="J32" s="38"/>
      <c r="K32" s="38"/>
      <c r="L32" s="39"/>
      <c r="P32" s="3" t="s">
        <v>165</v>
      </c>
    </row>
    <row r="33" spans="1:16" x14ac:dyDescent="0.25">
      <c r="A33" s="16">
        <v>14</v>
      </c>
      <c r="B33" s="9" t="str">
        <f>IF($B$5="Greiner 6-well",Sheet1!H14, IF($B$5="Omnitray 8-virtual-well",Sheet1!I14,IF($B$5="Omnitray 4-virtual-well",Sheet1!J14,IF($B$5="Omnitray 2-virtual-well",Sheet1!K14,IF($B$5="Omnitray 1-well",Sheet1!L14,IF($B$5="Omnitray 4-well",Sheet1!M14,NA))))))</f>
        <v>A1</v>
      </c>
      <c r="C33" s="9" t="str">
        <f>IF(Table4[[#This Row],[Well/sector on agar plate]]="NA", "", CONCATENATE("MIO ", ROUNDUP((ROW()-19)/VLOOKUP($B$5,Sheet1!$A$1:$B$6,2,0),0)))</f>
        <v>MIO 14</v>
      </c>
      <c r="D33" s="24" t="s">
        <v>459</v>
      </c>
      <c r="E33" s="24"/>
      <c r="F33" s="35" t="s">
        <v>464</v>
      </c>
      <c r="G33" s="35"/>
      <c r="H33" s="35"/>
      <c r="I33" s="35"/>
      <c r="J33" s="38"/>
      <c r="K33" s="38"/>
      <c r="L33" s="39"/>
      <c r="P33" s="3" t="s">
        <v>165</v>
      </c>
    </row>
    <row r="34" spans="1:16" x14ac:dyDescent="0.25">
      <c r="A34" s="16">
        <v>15</v>
      </c>
      <c r="B34" s="9" t="str">
        <f>IF($B$5="Greiner 6-well",Sheet1!H15, IF($B$5="Omnitray 8-virtual-well",Sheet1!I15,IF($B$5="Omnitray 4-virtual-well",Sheet1!J15,IF($B$5="Omnitray 2-virtual-well",Sheet1!K15,IF($B$5="Omnitray 1-well",Sheet1!L15,IF($B$5="Omnitray 4-well",Sheet1!M15,NA))))))</f>
        <v>A1</v>
      </c>
      <c r="C34" s="9" t="str">
        <f>IF(Table4[[#This Row],[Well/sector on agar plate]]="NA", "", CONCATENATE("MIO ", ROUNDUP((ROW()-19)/VLOOKUP($B$5,Sheet1!$A$1:$B$6,2,0),0)))</f>
        <v>MIO 15</v>
      </c>
      <c r="D34" s="24"/>
      <c r="E34" s="24"/>
      <c r="F34" s="35"/>
      <c r="G34" s="35"/>
      <c r="H34" s="35"/>
      <c r="I34" s="35"/>
      <c r="J34" s="38"/>
      <c r="K34" s="38"/>
      <c r="L34" s="39"/>
      <c r="P34" s="3" t="s">
        <v>165</v>
      </c>
    </row>
    <row r="35" spans="1:16" x14ac:dyDescent="0.25">
      <c r="A35" s="16">
        <v>16</v>
      </c>
      <c r="B35" s="9" t="str">
        <f>IF($B$5="Greiner 6-well",Sheet1!H16, IF($B$5="Omnitray 8-virtual-well",Sheet1!I16,IF($B$5="Omnitray 4-virtual-well",Sheet1!J16,IF($B$5="Omnitray 2-virtual-well",Sheet1!K16,IF($B$5="Omnitray 1-well",Sheet1!L16,IF($B$5="Omnitray 4-well",Sheet1!M16,NA))))))</f>
        <v>A1</v>
      </c>
      <c r="C35" s="9" t="str">
        <f>IF(Table4[[#This Row],[Well/sector on agar plate]]="NA", "", CONCATENATE("MIO ", ROUNDUP((ROW()-19)/VLOOKUP($B$5,Sheet1!$A$1:$B$6,2,0),0)))</f>
        <v>MIO 16</v>
      </c>
      <c r="D35" s="24"/>
      <c r="E35" s="24"/>
      <c r="F35" s="35"/>
      <c r="G35" s="35"/>
      <c r="H35" s="35"/>
      <c r="I35" s="35"/>
      <c r="J35" s="38"/>
      <c r="K35" s="38"/>
      <c r="L35" s="39"/>
      <c r="P35" s="3" t="s">
        <v>165</v>
      </c>
    </row>
    <row r="36" spans="1:16" x14ac:dyDescent="0.25">
      <c r="A36" s="16">
        <v>17</v>
      </c>
      <c r="B36" s="9" t="str">
        <f>IF($B$5="Greiner 6-well",Sheet1!H17, IF($B$5="Omnitray 8-virtual-well",Sheet1!I17,IF($B$5="Omnitray 4-virtual-well",Sheet1!J17,IF($B$5="Omnitray 2-virtual-well",Sheet1!K17,IF($B$5="Omnitray 1-well",Sheet1!L17,IF($B$5="Omnitray 4-well",Sheet1!M17,NA))))))</f>
        <v>NA</v>
      </c>
      <c r="C36" s="9" t="str">
        <f>IF(Table4[[#This Row],[Well/sector on agar plate]]="NA", "", CONCATENATE("MIO ", ROUNDUP((ROW()-19)/VLOOKUP($B$5,Sheet1!$A$1:$B$6,2,0),0)))</f>
        <v/>
      </c>
      <c r="D36" s="24"/>
      <c r="E36" s="24"/>
      <c r="F36" s="35"/>
      <c r="G36" s="35"/>
      <c r="H36" s="35"/>
      <c r="I36" s="35"/>
      <c r="J36" s="38"/>
      <c r="K36" s="38"/>
      <c r="L36" s="39"/>
      <c r="P36" s="3" t="s">
        <v>165</v>
      </c>
    </row>
    <row r="37" spans="1:16" x14ac:dyDescent="0.25">
      <c r="A37" s="16">
        <v>18</v>
      </c>
      <c r="B37" s="9" t="str">
        <f>IF($B$5="Greiner 6-well",Sheet1!H18, IF($B$5="Omnitray 8-virtual-well",Sheet1!I18,IF($B$5="Omnitray 4-virtual-well",Sheet1!J18,IF($B$5="Omnitray 2-virtual-well",Sheet1!K18,IF($B$5="Omnitray 1-well",Sheet1!L18,IF($B$5="Omnitray 4-well",Sheet1!M18,NA))))))</f>
        <v>NA</v>
      </c>
      <c r="C37" s="9" t="str">
        <f>IF(Table4[[#This Row],[Well/sector on agar plate]]="NA", "", CONCATENATE("MIO ", ROUNDUP((ROW()-19)/VLOOKUP($B$5,Sheet1!$A$1:$B$6,2,0),0)))</f>
        <v/>
      </c>
      <c r="D37" s="24"/>
      <c r="E37" s="24"/>
      <c r="F37" s="35"/>
      <c r="G37" s="35"/>
      <c r="H37" s="35"/>
      <c r="I37" s="35"/>
      <c r="J37" s="38"/>
      <c r="K37" s="38"/>
      <c r="L37" s="39"/>
      <c r="P37" s="3" t="s">
        <v>165</v>
      </c>
    </row>
    <row r="38" spans="1:16" x14ac:dyDescent="0.25">
      <c r="A38" s="16">
        <v>19</v>
      </c>
      <c r="B38" s="9" t="str">
        <f>IF($B$5="Greiner 6-well",Sheet1!H19, IF($B$5="Omnitray 8-virtual-well",Sheet1!I19,IF($B$5="Omnitray 4-virtual-well",Sheet1!J19,IF($B$5="Omnitray 2-virtual-well",Sheet1!K19,IF($B$5="Omnitray 1-well",Sheet1!L19,IF($B$5="Omnitray 4-well",Sheet1!M19,NA))))))</f>
        <v>NA</v>
      </c>
      <c r="C38" s="9" t="str">
        <f>IF(Table4[[#This Row],[Well/sector on agar plate]]="NA", "", CONCATENATE("MIO ", ROUNDUP((ROW()-19)/VLOOKUP($B$5,Sheet1!$A$1:$B$6,2,0),0)))</f>
        <v/>
      </c>
      <c r="D38" s="24"/>
      <c r="E38" s="24"/>
      <c r="F38" s="35"/>
      <c r="G38" s="35"/>
      <c r="H38" s="35"/>
      <c r="I38" s="35"/>
      <c r="J38" s="38"/>
      <c r="K38" s="38"/>
      <c r="L38" s="39"/>
      <c r="P38" s="3" t="s">
        <v>165</v>
      </c>
    </row>
    <row r="39" spans="1:16" x14ac:dyDescent="0.25">
      <c r="A39" s="16">
        <v>20</v>
      </c>
      <c r="B39" s="9" t="str">
        <f>IF($B$5="Greiner 6-well",Sheet1!H20, IF($B$5="Omnitray 8-virtual-well",Sheet1!I20,IF($B$5="Omnitray 4-virtual-well",Sheet1!J20,IF($B$5="Omnitray 2-virtual-well",Sheet1!K20,IF($B$5="Omnitray 1-well",Sheet1!L20,IF($B$5="Omnitray 4-well",Sheet1!M20,NA))))))</f>
        <v>NA</v>
      </c>
      <c r="C39" s="9" t="str">
        <f>IF(Table4[[#This Row],[Well/sector on agar plate]]="NA", "", CONCATENATE("MIO ", ROUNDUP((ROW()-19)/VLOOKUP($B$5,Sheet1!$A$1:$B$6,2,0),0)))</f>
        <v/>
      </c>
      <c r="D39" s="24"/>
      <c r="E39" s="24"/>
      <c r="F39" s="35"/>
      <c r="G39" s="35"/>
      <c r="H39" s="35"/>
      <c r="I39" s="35"/>
      <c r="J39" s="38"/>
      <c r="K39" s="38"/>
      <c r="L39" s="39"/>
      <c r="P39" s="3" t="s">
        <v>165</v>
      </c>
    </row>
    <row r="40" spans="1:16" x14ac:dyDescent="0.25">
      <c r="A40" s="16">
        <v>21</v>
      </c>
      <c r="B40" s="9" t="str">
        <f>IF($B$5="Greiner 6-well",Sheet1!H21, IF($B$5="Omnitray 8-virtual-well",Sheet1!I21,IF($B$5="Omnitray 4-virtual-well",Sheet1!J21,IF($B$5="Omnitray 2-virtual-well",Sheet1!K21,IF($B$5="Omnitray 1-well",Sheet1!L21,IF($B$5="Omnitray 4-well",Sheet1!M21,NA))))))</f>
        <v>NA</v>
      </c>
      <c r="C40" s="9" t="str">
        <f>IF(Table4[[#This Row],[Well/sector on agar plate]]="NA", "", CONCATENATE("MIO ", ROUNDUP((ROW()-19)/VLOOKUP($B$5,Sheet1!$A$1:$B$6,2,0),0)))</f>
        <v/>
      </c>
      <c r="D40" s="24"/>
      <c r="E40" s="24"/>
      <c r="F40" s="35"/>
      <c r="G40" s="35"/>
      <c r="H40" s="35"/>
      <c r="I40" s="35"/>
      <c r="J40" s="38"/>
      <c r="K40" s="38"/>
      <c r="L40" s="39"/>
      <c r="P40" s="3" t="s">
        <v>165</v>
      </c>
    </row>
    <row r="41" spans="1:16" x14ac:dyDescent="0.25">
      <c r="A41" s="16">
        <v>22</v>
      </c>
      <c r="B41" s="9" t="str">
        <f>IF($B$5="Greiner 6-well",Sheet1!H22, IF($B$5="Omnitray 8-virtual-well",Sheet1!I22,IF($B$5="Omnitray 4-virtual-well",Sheet1!J22,IF($B$5="Omnitray 2-virtual-well",Sheet1!K22,IF($B$5="Omnitray 1-well",Sheet1!L22,IF($B$5="Omnitray 4-well",Sheet1!M22,NA))))))</f>
        <v>NA</v>
      </c>
      <c r="C41" s="9" t="str">
        <f>IF(Table4[[#This Row],[Well/sector on agar plate]]="NA", "", CONCATENATE("MIO ", ROUNDUP((ROW()-19)/VLOOKUP($B$5,Sheet1!$A$1:$B$6,2,0),0)))</f>
        <v/>
      </c>
      <c r="D41" s="24"/>
      <c r="E41" s="24"/>
      <c r="F41" s="35"/>
      <c r="G41" s="35"/>
      <c r="H41" s="35"/>
      <c r="I41" s="35"/>
      <c r="J41" s="38"/>
      <c r="K41" s="38"/>
      <c r="L41" s="39"/>
      <c r="P41" s="3" t="s">
        <v>165</v>
      </c>
    </row>
    <row r="42" spans="1:16" x14ac:dyDescent="0.25">
      <c r="A42" s="16">
        <v>23</v>
      </c>
      <c r="B42" s="9" t="str">
        <f>IF($B$5="Greiner 6-well",Sheet1!H23, IF($B$5="Omnitray 8-virtual-well",Sheet1!I23,IF($B$5="Omnitray 4-virtual-well",Sheet1!J23,IF($B$5="Omnitray 2-virtual-well",Sheet1!K23,IF($B$5="Omnitray 1-well",Sheet1!L23,IF($B$5="Omnitray 4-well",Sheet1!M23,NA))))))</f>
        <v>NA</v>
      </c>
      <c r="C42" s="9" t="str">
        <f>IF(Table4[[#This Row],[Well/sector on agar plate]]="NA", "", CONCATENATE("MIO ", ROUNDUP((ROW()-19)/VLOOKUP($B$5,Sheet1!$A$1:$B$6,2,0),0)))</f>
        <v/>
      </c>
      <c r="D42" s="24"/>
      <c r="E42" s="24"/>
      <c r="F42" s="35"/>
      <c r="G42" s="35"/>
      <c r="H42" s="35"/>
      <c r="I42" s="35"/>
      <c r="J42" s="38"/>
      <c r="K42" s="38"/>
      <c r="L42" s="39"/>
      <c r="P42" s="3" t="s">
        <v>165</v>
      </c>
    </row>
    <row r="43" spans="1:16" x14ac:dyDescent="0.25">
      <c r="A43" s="16">
        <v>24</v>
      </c>
      <c r="B43" s="9" t="str">
        <f>IF($B$5="Greiner 6-well",Sheet1!H24, IF($B$5="Omnitray 8-virtual-well",Sheet1!I24,IF($B$5="Omnitray 4-virtual-well",Sheet1!J24,IF($B$5="Omnitray 2-virtual-well",Sheet1!K24,IF($B$5="Omnitray 1-well",Sheet1!L24,IF($B$5="Omnitray 4-well",Sheet1!M24,NA))))))</f>
        <v>NA</v>
      </c>
      <c r="C43" s="9" t="str">
        <f>IF(Table4[[#This Row],[Well/sector on agar plate]]="NA", "", CONCATENATE("MIO ", ROUNDUP((ROW()-19)/VLOOKUP($B$5,Sheet1!$A$1:$B$6,2,0),0)))</f>
        <v/>
      </c>
      <c r="D43" s="24"/>
      <c r="E43" s="24"/>
      <c r="F43" s="35"/>
      <c r="G43" s="35"/>
      <c r="H43" s="35"/>
      <c r="I43" s="35"/>
      <c r="J43" s="38"/>
      <c r="K43" s="38"/>
      <c r="L43" s="39"/>
      <c r="P43" s="3" t="s">
        <v>165</v>
      </c>
    </row>
    <row r="44" spans="1:16" x14ac:dyDescent="0.25">
      <c r="A44" s="16">
        <v>25</v>
      </c>
      <c r="B44" s="9" t="str">
        <f>IF($B$5="Greiner 6-well",Sheet1!H25, IF($B$5="Omnitray 8-virtual-well",Sheet1!I25,IF($B$5="Omnitray 4-virtual-well",Sheet1!J25,IF($B$5="Omnitray 2-virtual-well",Sheet1!K25,IF($B$5="Omnitray 1-well",Sheet1!L25,IF($B$5="Omnitray 4-well",Sheet1!M25,NA))))))</f>
        <v>NA</v>
      </c>
      <c r="C44" s="9" t="str">
        <f>IF(Table4[[#This Row],[Well/sector on agar plate]]="NA", "", CONCATENATE("MIO ", ROUNDUP((ROW()-19)/VLOOKUP($B$5,Sheet1!$A$1:$B$6,2,0),0)))</f>
        <v/>
      </c>
      <c r="D44" s="24"/>
      <c r="E44" s="24"/>
      <c r="F44" s="35"/>
      <c r="G44" s="35"/>
      <c r="H44" s="35"/>
      <c r="I44" s="35"/>
      <c r="J44" s="38"/>
      <c r="K44" s="38"/>
      <c r="L44" s="39"/>
      <c r="P44" s="3" t="s">
        <v>165</v>
      </c>
    </row>
    <row r="45" spans="1:16" x14ac:dyDescent="0.25">
      <c r="A45" s="16">
        <v>26</v>
      </c>
      <c r="B45" s="9" t="str">
        <f>IF($B$5="Greiner 6-well",Sheet1!H26, IF($B$5="Omnitray 8-virtual-well",Sheet1!I26,IF($B$5="Omnitray 4-virtual-well",Sheet1!J26,IF($B$5="Omnitray 2-virtual-well",Sheet1!K26,IF($B$5="Omnitray 1-well",Sheet1!L26,IF($B$5="Omnitray 4-well",Sheet1!M26,NA))))))</f>
        <v>NA</v>
      </c>
      <c r="C45" s="9" t="str">
        <f>IF(Table4[[#This Row],[Well/sector on agar plate]]="NA", "", CONCATENATE("MIO ", ROUNDUP((ROW()-19)/VLOOKUP($B$5,Sheet1!$A$1:$B$6,2,0),0)))</f>
        <v/>
      </c>
      <c r="D45" s="24"/>
      <c r="E45" s="24"/>
      <c r="F45" s="35"/>
      <c r="G45" s="35"/>
      <c r="H45" s="35"/>
      <c r="I45" s="35"/>
      <c r="J45" s="38"/>
      <c r="K45" s="38"/>
      <c r="L45" s="39"/>
      <c r="P45" s="3" t="s">
        <v>165</v>
      </c>
    </row>
    <row r="46" spans="1:16" x14ac:dyDescent="0.25">
      <c r="A46" s="16">
        <v>27</v>
      </c>
      <c r="B46" s="9" t="str">
        <f>IF($B$5="Greiner 6-well",Sheet1!H27, IF($B$5="Omnitray 8-virtual-well",Sheet1!I27,IF($B$5="Omnitray 4-virtual-well",Sheet1!J27,IF($B$5="Omnitray 2-virtual-well",Sheet1!K27,IF($B$5="Omnitray 1-well",Sheet1!L27,IF($B$5="Omnitray 4-well",Sheet1!M27,NA))))))</f>
        <v>NA</v>
      </c>
      <c r="C46" s="9" t="str">
        <f>IF(Table4[[#This Row],[Well/sector on agar plate]]="NA", "", CONCATENATE("MIO ", ROUNDUP((ROW()-19)/VLOOKUP($B$5,Sheet1!$A$1:$B$6,2,0),0)))</f>
        <v/>
      </c>
      <c r="D46" s="24"/>
      <c r="E46" s="24"/>
      <c r="F46" s="35"/>
      <c r="G46" s="35"/>
      <c r="H46" s="35"/>
      <c r="I46" s="35"/>
      <c r="J46" s="38"/>
      <c r="K46" s="38"/>
      <c r="L46" s="39"/>
      <c r="P46" s="3" t="s">
        <v>165</v>
      </c>
    </row>
    <row r="47" spans="1:16" x14ac:dyDescent="0.25">
      <c r="A47" s="16">
        <v>28</v>
      </c>
      <c r="B47" s="9" t="str">
        <f>IF($B$5="Greiner 6-well",Sheet1!H28, IF($B$5="Omnitray 8-virtual-well",Sheet1!I28,IF($B$5="Omnitray 4-virtual-well",Sheet1!J28,IF($B$5="Omnitray 2-virtual-well",Sheet1!K28,IF($B$5="Omnitray 1-well",Sheet1!L28,IF($B$5="Omnitray 4-well",Sheet1!M28,NA))))))</f>
        <v>NA</v>
      </c>
      <c r="C47" s="9" t="str">
        <f>IF(Table4[[#This Row],[Well/sector on agar plate]]="NA", "", CONCATENATE("MIO ", ROUNDUP((ROW()-19)/VLOOKUP($B$5,Sheet1!$A$1:$B$6,2,0),0)))</f>
        <v/>
      </c>
      <c r="D47" s="24"/>
      <c r="E47" s="24"/>
      <c r="F47" s="35"/>
      <c r="G47" s="35"/>
      <c r="H47" s="35"/>
      <c r="I47" s="35"/>
      <c r="J47" s="38"/>
      <c r="K47" s="38"/>
      <c r="L47" s="39"/>
      <c r="P47" s="3" t="s">
        <v>165</v>
      </c>
    </row>
    <row r="48" spans="1:16" x14ac:dyDescent="0.25">
      <c r="A48" s="16">
        <v>29</v>
      </c>
      <c r="B48" s="9" t="str">
        <f>IF($B$5="Greiner 6-well",Sheet1!H29, IF($B$5="Omnitray 8-virtual-well",Sheet1!I29,IF($B$5="Omnitray 4-virtual-well",Sheet1!J29,IF($B$5="Omnitray 2-virtual-well",Sheet1!K29,IF($B$5="Omnitray 1-well",Sheet1!L29,IF($B$5="Omnitray 4-well",Sheet1!M29,NA))))))</f>
        <v>NA</v>
      </c>
      <c r="C48" s="9" t="str">
        <f>IF(Table4[[#This Row],[Well/sector on agar plate]]="NA", "", CONCATENATE("MIO ", ROUNDUP((ROW()-19)/VLOOKUP($B$5,Sheet1!$A$1:$B$6,2,0),0)))</f>
        <v/>
      </c>
      <c r="D48" s="24"/>
      <c r="E48" s="24"/>
      <c r="F48" s="35"/>
      <c r="G48" s="35"/>
      <c r="H48" s="35"/>
      <c r="I48" s="35"/>
      <c r="J48" s="38"/>
      <c r="K48" s="38"/>
      <c r="L48" s="39"/>
      <c r="P48" s="3" t="s">
        <v>165</v>
      </c>
    </row>
    <row r="49" spans="1:16" x14ac:dyDescent="0.25">
      <c r="A49" s="16">
        <v>30</v>
      </c>
      <c r="B49" s="9" t="str">
        <f>IF($B$5="Greiner 6-well",Sheet1!H30, IF($B$5="Omnitray 8-virtual-well",Sheet1!I30,IF($B$5="Omnitray 4-virtual-well",Sheet1!J30,IF($B$5="Omnitray 2-virtual-well",Sheet1!K30,IF($B$5="Omnitray 1-well",Sheet1!L30,IF($B$5="Omnitray 4-well",Sheet1!M30,NA))))))</f>
        <v>NA</v>
      </c>
      <c r="C49" s="9" t="str">
        <f>IF(Table4[[#This Row],[Well/sector on agar plate]]="NA", "", CONCATENATE("MIO ", ROUNDUP((ROW()-19)/VLOOKUP($B$5,Sheet1!$A$1:$B$6,2,0),0)))</f>
        <v/>
      </c>
      <c r="D49" s="24"/>
      <c r="E49" s="24"/>
      <c r="F49" s="35"/>
      <c r="G49" s="35"/>
      <c r="H49" s="35"/>
      <c r="I49" s="35"/>
      <c r="J49" s="38"/>
      <c r="K49" s="38"/>
      <c r="L49" s="39"/>
      <c r="P49" s="3" t="s">
        <v>165</v>
      </c>
    </row>
    <row r="50" spans="1:16" x14ac:dyDescent="0.25">
      <c r="A50" s="16">
        <v>31</v>
      </c>
      <c r="B50" s="9" t="str">
        <f>IF($B$5="Greiner 6-well",Sheet1!H31, IF($B$5="Omnitray 8-virtual-well",Sheet1!I31,IF($B$5="Omnitray 4-virtual-well",Sheet1!J31,IF($B$5="Omnitray 2-virtual-well",Sheet1!K31,IF($B$5="Omnitray 1-well",Sheet1!L31,IF($B$5="Omnitray 4-well",Sheet1!M31,NA))))))</f>
        <v>NA</v>
      </c>
      <c r="C50" s="9" t="str">
        <f>IF(Table4[[#This Row],[Well/sector on agar plate]]="NA", "", CONCATENATE("MIO ", ROUNDUP((ROW()-19)/VLOOKUP($B$5,Sheet1!$A$1:$B$6,2,0),0)))</f>
        <v/>
      </c>
      <c r="D50" s="24"/>
      <c r="E50" s="24"/>
      <c r="F50" s="35"/>
      <c r="G50" s="35"/>
      <c r="H50" s="35"/>
      <c r="I50" s="35"/>
      <c r="J50" s="38"/>
      <c r="K50" s="38"/>
      <c r="L50" s="39"/>
      <c r="P50" s="3" t="s">
        <v>165</v>
      </c>
    </row>
    <row r="51" spans="1:16" x14ac:dyDescent="0.25">
      <c r="A51" s="16">
        <v>32</v>
      </c>
      <c r="B51" s="9" t="str">
        <f>IF($B$5="Greiner 6-well",Sheet1!H32, IF($B$5="Omnitray 8-virtual-well",Sheet1!I32,IF($B$5="Omnitray 4-virtual-well",Sheet1!J32,IF($B$5="Omnitray 2-virtual-well",Sheet1!K32,IF($B$5="Omnitray 1-well",Sheet1!L32,IF($B$5="Omnitray 4-well",Sheet1!M32,NA))))))</f>
        <v>NA</v>
      </c>
      <c r="C51" s="9" t="str">
        <f>IF(Table4[[#This Row],[Well/sector on agar plate]]="NA", "", CONCATENATE("MIO ", ROUNDUP((ROW()-19)/VLOOKUP($B$5,Sheet1!$A$1:$B$6,2,0),0)))</f>
        <v/>
      </c>
      <c r="D51" s="24"/>
      <c r="E51" s="24"/>
      <c r="F51" s="35"/>
      <c r="G51" s="35"/>
      <c r="H51" s="35"/>
      <c r="I51" s="35"/>
      <c r="J51" s="38"/>
      <c r="K51" s="38"/>
      <c r="L51" s="39"/>
      <c r="P51" s="3" t="s">
        <v>165</v>
      </c>
    </row>
    <row r="52" spans="1:16" x14ac:dyDescent="0.25">
      <c r="A52" s="16">
        <v>33</v>
      </c>
      <c r="B52" s="9" t="str">
        <f>IF($B$5="Greiner 6-well",Sheet1!H33, IF($B$5="Omnitray 8-virtual-well",Sheet1!I33,IF($B$5="Omnitray 4-virtual-well",Sheet1!J33,IF($B$5="Omnitray 2-virtual-well",Sheet1!K33,IF($B$5="Omnitray 1-well",Sheet1!L33,IF($B$5="Omnitray 4-well",Sheet1!M33,NA))))))</f>
        <v>NA</v>
      </c>
      <c r="C52" s="9" t="str">
        <f>IF(Table4[[#This Row],[Well/sector on agar plate]]="NA", "", CONCATENATE("MIO ", ROUNDUP((ROW()-19)/VLOOKUP($B$5,Sheet1!$A$1:$B$6,2,0),0)))</f>
        <v/>
      </c>
      <c r="D52" s="24"/>
      <c r="E52" s="24"/>
      <c r="F52" s="35"/>
      <c r="G52" s="35"/>
      <c r="H52" s="35"/>
      <c r="I52" s="35"/>
      <c r="J52" s="38"/>
      <c r="K52" s="38"/>
      <c r="L52" s="39"/>
      <c r="P52" s="3" t="s">
        <v>165</v>
      </c>
    </row>
    <row r="53" spans="1:16" x14ac:dyDescent="0.25">
      <c r="A53" s="16">
        <v>34</v>
      </c>
      <c r="B53" s="9" t="str">
        <f>IF($B$5="Greiner 6-well",Sheet1!H34, IF($B$5="Omnitray 8-virtual-well",Sheet1!I34,IF($B$5="Omnitray 4-virtual-well",Sheet1!J34,IF($B$5="Omnitray 2-virtual-well",Sheet1!K34,IF($B$5="Omnitray 1-well",Sheet1!L34,IF($B$5="Omnitray 4-well",Sheet1!M34,NA))))))</f>
        <v>NA</v>
      </c>
      <c r="C53" s="9" t="str">
        <f>IF(Table4[[#This Row],[Well/sector on agar plate]]="NA", "", CONCATENATE("MIO ", ROUNDUP((ROW()-19)/VLOOKUP($B$5,Sheet1!$A$1:$B$6,2,0),0)))</f>
        <v/>
      </c>
      <c r="D53" s="24"/>
      <c r="E53" s="24"/>
      <c r="F53" s="35"/>
      <c r="G53" s="35"/>
      <c r="H53" s="35"/>
      <c r="I53" s="35"/>
      <c r="J53" s="38"/>
      <c r="K53" s="38"/>
      <c r="L53" s="39"/>
      <c r="P53" s="3" t="s">
        <v>165</v>
      </c>
    </row>
    <row r="54" spans="1:16" x14ac:dyDescent="0.25">
      <c r="A54" s="16">
        <v>35</v>
      </c>
      <c r="B54" s="9" t="str">
        <f>IF($B$5="Greiner 6-well",Sheet1!H35, IF($B$5="Omnitray 8-virtual-well",Sheet1!I35,IF($B$5="Omnitray 4-virtual-well",Sheet1!J35,IF($B$5="Omnitray 2-virtual-well",Sheet1!K35,IF($B$5="Omnitray 1-well",Sheet1!L35,IF($B$5="Omnitray 4-well",Sheet1!M35,NA))))))</f>
        <v>NA</v>
      </c>
      <c r="C54" s="9" t="str">
        <f>IF(Table4[[#This Row],[Well/sector on agar plate]]="NA", "", CONCATENATE("MIO ", ROUNDUP((ROW()-19)/VLOOKUP($B$5,Sheet1!$A$1:$B$6,2,0),0)))</f>
        <v/>
      </c>
      <c r="D54" s="24"/>
      <c r="E54" s="24"/>
      <c r="F54" s="35"/>
      <c r="G54" s="35"/>
      <c r="H54" s="35"/>
      <c r="I54" s="35"/>
      <c r="J54" s="38"/>
      <c r="K54" s="38"/>
      <c r="L54" s="39"/>
      <c r="P54" s="3" t="s">
        <v>165</v>
      </c>
    </row>
    <row r="55" spans="1:16" x14ac:dyDescent="0.25">
      <c r="A55" s="16">
        <v>36</v>
      </c>
      <c r="B55" s="9" t="str">
        <f>IF($B$5="Greiner 6-well",Sheet1!H36, IF($B$5="Omnitray 8-virtual-well",Sheet1!I36,IF($B$5="Omnitray 4-virtual-well",Sheet1!J36,IF($B$5="Omnitray 2-virtual-well",Sheet1!K36,IF($B$5="Omnitray 1-well",Sheet1!L36,IF($B$5="Omnitray 4-well",Sheet1!M36,NA))))))</f>
        <v>NA</v>
      </c>
      <c r="C55" s="9" t="str">
        <f>IF(Table4[[#This Row],[Well/sector on agar plate]]="NA", "", CONCATENATE("MIO ", ROUNDUP((ROW()-19)/VLOOKUP($B$5,Sheet1!$A$1:$B$6,2,0),0)))</f>
        <v/>
      </c>
      <c r="D55" s="24"/>
      <c r="E55" s="24"/>
      <c r="F55" s="35"/>
      <c r="G55" s="35"/>
      <c r="H55" s="35"/>
      <c r="I55" s="35"/>
      <c r="J55" s="38"/>
      <c r="K55" s="38"/>
      <c r="L55" s="39"/>
      <c r="P55" s="3" t="s">
        <v>165</v>
      </c>
    </row>
    <row r="56" spans="1:16" x14ac:dyDescent="0.25">
      <c r="A56" s="16">
        <v>37</v>
      </c>
      <c r="B56" s="9" t="str">
        <f>IF($B$5="Greiner 6-well",Sheet1!H37, IF($B$5="Omnitray 8-virtual-well",Sheet1!I37,IF($B$5="Omnitray 4-virtual-well",Sheet1!J37,IF($B$5="Omnitray 2-virtual-well",Sheet1!K37,IF($B$5="Omnitray 1-well",Sheet1!L37,IF($B$5="Omnitray 4-well",Sheet1!M37,NA))))))</f>
        <v>NA</v>
      </c>
      <c r="C56" s="9" t="str">
        <f>IF(Table4[[#This Row],[Well/sector on agar plate]]="NA", "", CONCATENATE("MIO ", ROUNDUP((ROW()-19)/VLOOKUP($B$5,Sheet1!$A$1:$B$6,2,0),0)))</f>
        <v/>
      </c>
      <c r="D56" s="24"/>
      <c r="E56" s="24"/>
      <c r="F56" s="35"/>
      <c r="G56" s="35"/>
      <c r="H56" s="35"/>
      <c r="I56" s="35"/>
      <c r="J56" s="38"/>
      <c r="K56" s="38"/>
      <c r="L56" s="39"/>
      <c r="P56" s="3" t="s">
        <v>165</v>
      </c>
    </row>
    <row r="57" spans="1:16" x14ac:dyDescent="0.25">
      <c r="A57" s="16">
        <v>38</v>
      </c>
      <c r="B57" s="9" t="str">
        <f>IF($B$5="Greiner 6-well",Sheet1!H38, IF($B$5="Omnitray 8-virtual-well",Sheet1!I38,IF($B$5="Omnitray 4-virtual-well",Sheet1!J38,IF($B$5="Omnitray 2-virtual-well",Sheet1!K38,IF($B$5="Omnitray 1-well",Sheet1!L38,IF($B$5="Omnitray 4-well",Sheet1!M38,NA))))))</f>
        <v>NA</v>
      </c>
      <c r="C57" s="9" t="str">
        <f>IF(Table4[[#This Row],[Well/sector on agar plate]]="NA", "", CONCATENATE("MIO ", ROUNDUP((ROW()-19)/VLOOKUP($B$5,Sheet1!$A$1:$B$6,2,0),0)))</f>
        <v/>
      </c>
      <c r="D57" s="24"/>
      <c r="E57" s="24"/>
      <c r="F57" s="35"/>
      <c r="G57" s="35"/>
      <c r="H57" s="35"/>
      <c r="I57" s="35"/>
      <c r="J57" s="38"/>
      <c r="K57" s="38"/>
      <c r="L57" s="39"/>
      <c r="P57" s="3" t="s">
        <v>165</v>
      </c>
    </row>
    <row r="58" spans="1:16" x14ac:dyDescent="0.25">
      <c r="A58" s="16">
        <v>39</v>
      </c>
      <c r="B58" s="9" t="str">
        <f>IF($B$5="Greiner 6-well",Sheet1!H39, IF($B$5="Omnitray 8-virtual-well",Sheet1!I39,IF($B$5="Omnitray 4-virtual-well",Sheet1!J39,IF($B$5="Omnitray 2-virtual-well",Sheet1!K39,IF($B$5="Omnitray 1-well",Sheet1!L39,IF($B$5="Omnitray 4-well",Sheet1!M39,NA))))))</f>
        <v>NA</v>
      </c>
      <c r="C58" s="9" t="str">
        <f>IF(Table4[[#This Row],[Well/sector on agar plate]]="NA", "", CONCATENATE("MIO ", ROUNDUP((ROW()-19)/VLOOKUP($B$5,Sheet1!$A$1:$B$6,2,0),0)))</f>
        <v/>
      </c>
      <c r="D58" s="24"/>
      <c r="E58" s="24"/>
      <c r="F58" s="35"/>
      <c r="G58" s="35"/>
      <c r="H58" s="35"/>
      <c r="I58" s="35"/>
      <c r="J58" s="38"/>
      <c r="K58" s="38"/>
      <c r="L58" s="39"/>
      <c r="P58" s="3" t="s">
        <v>165</v>
      </c>
    </row>
    <row r="59" spans="1:16" x14ac:dyDescent="0.25">
      <c r="A59" s="16">
        <v>40</v>
      </c>
      <c r="B59" s="9" t="str">
        <f>IF($B$5="Greiner 6-well",Sheet1!H40, IF($B$5="Omnitray 8-virtual-well",Sheet1!I40,IF($B$5="Omnitray 4-virtual-well",Sheet1!J40,IF($B$5="Omnitray 2-virtual-well",Sheet1!K40,IF($B$5="Omnitray 1-well",Sheet1!L40,IF($B$5="Omnitray 4-well",Sheet1!M40,NA))))))</f>
        <v>NA</v>
      </c>
      <c r="C59" s="9" t="str">
        <f>IF(Table4[[#This Row],[Well/sector on agar plate]]="NA", "", CONCATENATE("MIO ", ROUNDUP((ROW()-19)/VLOOKUP($B$5,Sheet1!$A$1:$B$6,2,0),0)))</f>
        <v/>
      </c>
      <c r="D59" s="24"/>
      <c r="E59" s="24"/>
      <c r="F59" s="35"/>
      <c r="G59" s="35"/>
      <c r="H59" s="35"/>
      <c r="I59" s="35"/>
      <c r="J59" s="38"/>
      <c r="K59" s="38"/>
      <c r="L59" s="39"/>
      <c r="P59" s="3" t="s">
        <v>165</v>
      </c>
    </row>
    <row r="60" spans="1:16" x14ac:dyDescent="0.25">
      <c r="A60" s="16">
        <v>41</v>
      </c>
      <c r="B60" s="9" t="str">
        <f>IF($B$5="Greiner 6-well",Sheet1!H41, IF($B$5="Omnitray 8-virtual-well",Sheet1!I41,IF($B$5="Omnitray 4-virtual-well",Sheet1!J41,IF($B$5="Omnitray 2-virtual-well",Sheet1!K41,IF($B$5="Omnitray 1-well",Sheet1!L41,IF($B$5="Omnitray 4-well",Sheet1!M41,NA))))))</f>
        <v>NA</v>
      </c>
      <c r="C60" s="9" t="str">
        <f>IF(Table4[[#This Row],[Well/sector on agar plate]]="NA", "", CONCATENATE("MIO ", ROUNDUP((ROW()-19)/VLOOKUP($B$5,Sheet1!$A$1:$B$6,2,0),0)))</f>
        <v/>
      </c>
      <c r="D60" s="24"/>
      <c r="E60" s="24"/>
      <c r="F60" s="35"/>
      <c r="G60" s="35"/>
      <c r="H60" s="35"/>
      <c r="I60" s="35"/>
      <c r="J60" s="38"/>
      <c r="K60" s="38"/>
      <c r="L60" s="39"/>
      <c r="P60" s="3" t="s">
        <v>165</v>
      </c>
    </row>
    <row r="61" spans="1:16" x14ac:dyDescent="0.25">
      <c r="A61" s="16">
        <v>42</v>
      </c>
      <c r="B61" s="9" t="str">
        <f>IF($B$5="Greiner 6-well",Sheet1!H42, IF($B$5="Omnitray 8-virtual-well",Sheet1!I42,IF($B$5="Omnitray 4-virtual-well",Sheet1!J42,IF($B$5="Omnitray 2-virtual-well",Sheet1!K42,IF($B$5="Omnitray 1-well",Sheet1!L42,IF($B$5="Omnitray 4-well",Sheet1!M42,NA))))))</f>
        <v>NA</v>
      </c>
      <c r="C61" s="9" t="str">
        <f>IF(Table4[[#This Row],[Well/sector on agar plate]]="NA", "", CONCATENATE("MIO ", ROUNDUP((ROW()-19)/VLOOKUP($B$5,Sheet1!$A$1:$B$6,2,0),0)))</f>
        <v/>
      </c>
      <c r="D61" s="24"/>
      <c r="E61" s="24"/>
      <c r="F61" s="35"/>
      <c r="G61" s="35"/>
      <c r="H61" s="35"/>
      <c r="I61" s="35"/>
      <c r="J61" s="38"/>
      <c r="K61" s="38"/>
      <c r="L61" s="39"/>
      <c r="P61" s="3" t="s">
        <v>165</v>
      </c>
    </row>
    <row r="62" spans="1:16" x14ac:dyDescent="0.25">
      <c r="A62" s="16">
        <v>43</v>
      </c>
      <c r="B62" s="9" t="str">
        <f>IF($B$5="Greiner 6-well",Sheet1!H43, IF($B$5="Omnitray 8-virtual-well",Sheet1!I43,IF($B$5="Omnitray 4-virtual-well",Sheet1!J43,IF($B$5="Omnitray 2-virtual-well",Sheet1!K43,IF($B$5="Omnitray 1-well",Sheet1!L43,IF($B$5="Omnitray 4-well",Sheet1!M43,NA))))))</f>
        <v>NA</v>
      </c>
      <c r="C62" s="9" t="str">
        <f>IF(Table4[[#This Row],[Well/sector on agar plate]]="NA", "", CONCATENATE("MIO ", ROUNDUP((ROW()-19)/VLOOKUP($B$5,Sheet1!$A$1:$B$6,2,0),0)))</f>
        <v/>
      </c>
      <c r="D62" s="24"/>
      <c r="E62" s="24"/>
      <c r="F62" s="35"/>
      <c r="G62" s="35"/>
      <c r="H62" s="35"/>
      <c r="I62" s="35"/>
      <c r="J62" s="38"/>
      <c r="K62" s="38"/>
      <c r="L62" s="39"/>
      <c r="P62" s="3" t="s">
        <v>165</v>
      </c>
    </row>
    <row r="63" spans="1:16" x14ac:dyDescent="0.25">
      <c r="A63" s="16">
        <v>44</v>
      </c>
      <c r="B63" s="9" t="str">
        <f>IF($B$5="Greiner 6-well",Sheet1!H44, IF($B$5="Omnitray 8-virtual-well",Sheet1!I44,IF($B$5="Omnitray 4-virtual-well",Sheet1!J44,IF($B$5="Omnitray 2-virtual-well",Sheet1!K44,IF($B$5="Omnitray 1-well",Sheet1!L44,IF($B$5="Omnitray 4-well",Sheet1!M44,NA))))))</f>
        <v>NA</v>
      </c>
      <c r="C63" s="9" t="str">
        <f>IF(Table4[[#This Row],[Well/sector on agar plate]]="NA", "", CONCATENATE("MIO ", ROUNDUP((ROW()-19)/VLOOKUP($B$5,Sheet1!$A$1:$B$6,2,0),0)))</f>
        <v/>
      </c>
      <c r="D63" s="24"/>
      <c r="E63" s="24"/>
      <c r="F63" s="35"/>
      <c r="G63" s="35"/>
      <c r="H63" s="35"/>
      <c r="I63" s="35"/>
      <c r="J63" s="38"/>
      <c r="K63" s="38"/>
      <c r="L63" s="39"/>
      <c r="P63" s="3" t="s">
        <v>165</v>
      </c>
    </row>
    <row r="64" spans="1:16" x14ac:dyDescent="0.25">
      <c r="A64" s="16">
        <v>45</v>
      </c>
      <c r="B64" s="9" t="str">
        <f>IF($B$5="Greiner 6-well",Sheet1!H45, IF($B$5="Omnitray 8-virtual-well",Sheet1!I45,IF($B$5="Omnitray 4-virtual-well",Sheet1!J45,IF($B$5="Omnitray 2-virtual-well",Sheet1!K45,IF($B$5="Omnitray 1-well",Sheet1!L45,IF($B$5="Omnitray 4-well",Sheet1!M45,NA))))))</f>
        <v>NA</v>
      </c>
      <c r="C64" s="9" t="str">
        <f>IF(Table4[[#This Row],[Well/sector on agar plate]]="NA", "", CONCATENATE("MIO ", ROUNDUP((ROW()-19)/VLOOKUP($B$5,Sheet1!$A$1:$B$6,2,0),0)))</f>
        <v/>
      </c>
      <c r="D64" s="24"/>
      <c r="E64" s="24"/>
      <c r="F64" s="35"/>
      <c r="G64" s="35"/>
      <c r="H64" s="35"/>
      <c r="I64" s="35"/>
      <c r="J64" s="38"/>
      <c r="K64" s="38"/>
      <c r="L64" s="39"/>
      <c r="P64" s="3" t="s">
        <v>165</v>
      </c>
    </row>
    <row r="65" spans="1:16" x14ac:dyDescent="0.25">
      <c r="A65" s="16">
        <v>46</v>
      </c>
      <c r="B65" s="9" t="str">
        <f>IF($B$5="Greiner 6-well",Sheet1!H46, IF($B$5="Omnitray 8-virtual-well",Sheet1!I46,IF($B$5="Omnitray 4-virtual-well",Sheet1!J46,IF($B$5="Omnitray 2-virtual-well",Sheet1!K46,IF($B$5="Omnitray 1-well",Sheet1!L46,IF($B$5="Omnitray 4-well",Sheet1!M46,NA))))))</f>
        <v>NA</v>
      </c>
      <c r="C65" s="9" t="str">
        <f>IF(Table4[[#This Row],[Well/sector on agar plate]]="NA", "", CONCATENATE("MIO ", ROUNDUP((ROW()-19)/VLOOKUP($B$5,Sheet1!$A$1:$B$6,2,0),0)))</f>
        <v/>
      </c>
      <c r="D65" s="24"/>
      <c r="E65" s="24"/>
      <c r="F65" s="35"/>
      <c r="G65" s="35"/>
      <c r="H65" s="35"/>
      <c r="I65" s="35"/>
      <c r="J65" s="38"/>
      <c r="K65" s="38"/>
      <c r="L65" s="39"/>
      <c r="P65" s="3" t="s">
        <v>165</v>
      </c>
    </row>
    <row r="66" spans="1:16" x14ac:dyDescent="0.25">
      <c r="A66" s="16">
        <v>47</v>
      </c>
      <c r="B66" s="9" t="str">
        <f>IF($B$5="Greiner 6-well",Sheet1!H47, IF($B$5="Omnitray 8-virtual-well",Sheet1!I47,IF($B$5="Omnitray 4-virtual-well",Sheet1!J47,IF($B$5="Omnitray 2-virtual-well",Sheet1!K47,IF($B$5="Omnitray 1-well",Sheet1!L47,IF($B$5="Omnitray 4-well",Sheet1!M47,NA))))))</f>
        <v>NA</v>
      </c>
      <c r="C66" s="9" t="str">
        <f>IF(Table4[[#This Row],[Well/sector on agar plate]]="NA", "", CONCATENATE("MIO ", ROUNDUP((ROW()-19)/VLOOKUP($B$5,Sheet1!$A$1:$B$6,2,0),0)))</f>
        <v/>
      </c>
      <c r="D66" s="24"/>
      <c r="E66" s="24"/>
      <c r="F66" s="35"/>
      <c r="G66" s="35"/>
      <c r="H66" s="35"/>
      <c r="I66" s="35"/>
      <c r="J66" s="38"/>
      <c r="K66" s="38"/>
      <c r="L66" s="39"/>
      <c r="P66" s="3" t="s">
        <v>165</v>
      </c>
    </row>
    <row r="67" spans="1:16" x14ac:dyDescent="0.25">
      <c r="A67" s="16">
        <v>48</v>
      </c>
      <c r="B67" s="9" t="str">
        <f>IF($B$5="Greiner 6-well",Sheet1!H48, IF($B$5="Omnitray 8-virtual-well",Sheet1!I48,IF($B$5="Omnitray 4-virtual-well",Sheet1!J48,IF($B$5="Omnitray 2-virtual-well",Sheet1!K48,IF($B$5="Omnitray 1-well",Sheet1!L48,IF($B$5="Omnitray 4-well",Sheet1!M48,NA))))))</f>
        <v>NA</v>
      </c>
      <c r="C67" s="9" t="str">
        <f>IF(Table4[[#This Row],[Well/sector on agar plate]]="NA", "", CONCATENATE("MIO ", ROUNDUP((ROW()-19)/VLOOKUP($B$5,Sheet1!$A$1:$B$6,2,0),0)))</f>
        <v/>
      </c>
      <c r="D67" s="24"/>
      <c r="E67" s="24"/>
      <c r="F67" s="35"/>
      <c r="G67" s="35"/>
      <c r="H67" s="35"/>
      <c r="I67" s="35"/>
      <c r="J67" s="38"/>
      <c r="K67" s="38"/>
      <c r="L67" s="39"/>
      <c r="P67" s="3" t="s">
        <v>165</v>
      </c>
    </row>
    <row r="68" spans="1:16" x14ac:dyDescent="0.25">
      <c r="A68" s="16">
        <v>49</v>
      </c>
      <c r="B68" s="9" t="str">
        <f>IF($B$5="Greiner 6-well",Sheet1!H49, IF($B$5="Omnitray 8-virtual-well",Sheet1!I49,IF($B$5="Omnitray 4-virtual-well",Sheet1!J49,IF($B$5="Omnitray 2-virtual-well",Sheet1!K49,IF($B$5="Omnitray 1-well",Sheet1!L49,IF($B$5="Omnitray 4-well",Sheet1!M49,NA))))))</f>
        <v>NA</v>
      </c>
      <c r="C68" s="9" t="str">
        <f>IF(Table4[[#This Row],[Well/sector on agar plate]]="NA", "", CONCATENATE("MIO ", ROUNDUP((ROW()-19)/VLOOKUP($B$5,Sheet1!$A$1:$B$6,2,0),0)))</f>
        <v/>
      </c>
      <c r="D68" s="24"/>
      <c r="E68" s="24"/>
      <c r="F68" s="24"/>
      <c r="G68" s="35"/>
      <c r="H68" s="35"/>
      <c r="I68" s="35"/>
      <c r="J68" s="38"/>
      <c r="K68" s="38"/>
      <c r="L68" s="39"/>
      <c r="P68" s="3" t="s">
        <v>165</v>
      </c>
    </row>
    <row r="69" spans="1:16" x14ac:dyDescent="0.25">
      <c r="A69" s="16">
        <v>50</v>
      </c>
      <c r="B69" s="9" t="str">
        <f>IF($B$5="Greiner 6-well",Sheet1!H50, IF($B$5="Omnitray 8-virtual-well",Sheet1!I50,IF($B$5="Omnitray 4-virtual-well",Sheet1!J50,IF($B$5="Omnitray 2-virtual-well",Sheet1!K50,IF($B$5="Omnitray 1-well",Sheet1!L50,IF($B$5="Omnitray 4-well",Sheet1!M50,NA))))))</f>
        <v>NA</v>
      </c>
      <c r="C69" s="9" t="str">
        <f>IF(Table4[[#This Row],[Well/sector on agar plate]]="NA", "", CONCATENATE("MIO ", ROUNDUP((ROW()-19)/VLOOKUP($B$5,Sheet1!$A$1:$B$6,2,0),0)))</f>
        <v/>
      </c>
      <c r="D69" s="24"/>
      <c r="E69" s="24"/>
      <c r="F69" s="24"/>
      <c r="G69" s="35"/>
      <c r="H69" s="35"/>
      <c r="I69" s="35"/>
      <c r="J69" s="38"/>
      <c r="K69" s="38"/>
      <c r="L69" s="39"/>
      <c r="P69" s="3" t="s">
        <v>165</v>
      </c>
    </row>
    <row r="70" spans="1:16" x14ac:dyDescent="0.25">
      <c r="A70" s="16">
        <v>51</v>
      </c>
      <c r="B70" s="9" t="str">
        <f>IF($B$5="Greiner 6-well",Sheet1!H51, IF($B$5="Omnitray 8-virtual-well",Sheet1!I51,IF($B$5="Omnitray 4-virtual-well",Sheet1!J51,IF($B$5="Omnitray 2-virtual-well",Sheet1!K51,IF($B$5="Omnitray 1-well",Sheet1!L51,IF($B$5="Omnitray 4-well",Sheet1!M51,NA))))))</f>
        <v>NA</v>
      </c>
      <c r="C70" s="9" t="str">
        <f>IF(Table4[[#This Row],[Well/sector on agar plate]]="NA", "", CONCATENATE("MIO ", ROUNDUP((ROW()-19)/VLOOKUP($B$5,Sheet1!$A$1:$B$6,2,0),0)))</f>
        <v/>
      </c>
      <c r="D70" s="24"/>
      <c r="E70" s="24"/>
      <c r="F70" s="24"/>
      <c r="G70" s="35"/>
      <c r="H70" s="35"/>
      <c r="I70" s="35"/>
      <c r="J70" s="38"/>
      <c r="K70" s="38"/>
      <c r="L70" s="39"/>
      <c r="P70" s="3" t="s">
        <v>165</v>
      </c>
    </row>
    <row r="71" spans="1:16" x14ac:dyDescent="0.25">
      <c r="A71" s="16">
        <v>52</v>
      </c>
      <c r="B71" s="9" t="str">
        <f>IF($B$5="Greiner 6-well",Sheet1!H52, IF($B$5="Omnitray 8-virtual-well",Sheet1!I52,IF($B$5="Omnitray 4-virtual-well",Sheet1!J52,IF($B$5="Omnitray 2-virtual-well",Sheet1!K52,IF($B$5="Omnitray 1-well",Sheet1!L52,IF($B$5="Omnitray 4-well",Sheet1!M52,NA))))))</f>
        <v>NA</v>
      </c>
      <c r="C71" s="9" t="str">
        <f>IF(Table4[[#This Row],[Well/sector on agar plate]]="NA", "", CONCATENATE("MIO ", ROUNDUP((ROW()-19)/VLOOKUP($B$5,Sheet1!$A$1:$B$6,2,0),0)))</f>
        <v/>
      </c>
      <c r="D71" s="24"/>
      <c r="E71" s="24"/>
      <c r="F71" s="24"/>
      <c r="G71" s="35"/>
      <c r="H71" s="35"/>
      <c r="I71" s="35"/>
      <c r="J71" s="38"/>
      <c r="K71" s="38"/>
      <c r="L71" s="39"/>
      <c r="P71" s="3" t="s">
        <v>165</v>
      </c>
    </row>
    <row r="72" spans="1:16" x14ac:dyDescent="0.25">
      <c r="A72" s="16">
        <v>53</v>
      </c>
      <c r="B72" s="9" t="str">
        <f>IF($B$5="Greiner 6-well",Sheet1!H53, IF($B$5="Omnitray 8-virtual-well",Sheet1!I53,IF($B$5="Omnitray 4-virtual-well",Sheet1!J53,IF($B$5="Omnitray 2-virtual-well",Sheet1!K53,IF($B$5="Omnitray 1-well",Sheet1!L53,IF($B$5="Omnitray 4-well",Sheet1!M53,NA))))))</f>
        <v>NA</v>
      </c>
      <c r="C72" s="9" t="str">
        <f>IF(Table4[[#This Row],[Well/sector on agar plate]]="NA", "", CONCATENATE("MIO ", ROUNDUP((ROW()-19)/VLOOKUP($B$5,Sheet1!$A$1:$B$6,2,0),0)))</f>
        <v/>
      </c>
      <c r="D72" s="24"/>
      <c r="E72" s="24"/>
      <c r="F72" s="24"/>
      <c r="G72" s="35"/>
      <c r="H72" s="35"/>
      <c r="I72" s="35"/>
      <c r="J72" s="38"/>
      <c r="K72" s="38"/>
      <c r="L72" s="39"/>
      <c r="P72" s="3" t="s">
        <v>165</v>
      </c>
    </row>
    <row r="73" spans="1:16" x14ac:dyDescent="0.25">
      <c r="A73" s="16">
        <v>54</v>
      </c>
      <c r="B73" s="9" t="str">
        <f>IF($B$5="Greiner 6-well",Sheet1!H54, IF($B$5="Omnitray 8-virtual-well",Sheet1!I54,IF($B$5="Omnitray 4-virtual-well",Sheet1!J54,IF($B$5="Omnitray 2-virtual-well",Sheet1!K54,IF($B$5="Omnitray 1-well",Sheet1!L54,IF($B$5="Omnitray 4-well",Sheet1!M54,NA))))))</f>
        <v>NA</v>
      </c>
      <c r="C73" s="9" t="str">
        <f>IF(Table4[[#This Row],[Well/sector on agar plate]]="NA", "", CONCATENATE("MIO ", ROUNDUP((ROW()-19)/VLOOKUP($B$5,Sheet1!$A$1:$B$6,2,0),0)))</f>
        <v/>
      </c>
      <c r="D73" s="24"/>
      <c r="E73" s="24"/>
      <c r="F73" s="24"/>
      <c r="G73" s="35"/>
      <c r="H73" s="35"/>
      <c r="I73" s="35"/>
      <c r="J73" s="38"/>
      <c r="K73" s="38"/>
      <c r="L73" s="39"/>
      <c r="P73" s="3" t="s">
        <v>165</v>
      </c>
    </row>
    <row r="74" spans="1:16" x14ac:dyDescent="0.25">
      <c r="A74" s="16">
        <v>55</v>
      </c>
      <c r="B74" s="9" t="str">
        <f>IF($B$5="Greiner 6-well",Sheet1!H55, IF($B$5="Omnitray 8-virtual-well",Sheet1!I55,IF($B$5="Omnitray 4-virtual-well",Sheet1!J55,IF($B$5="Omnitray 2-virtual-well",Sheet1!K55,IF($B$5="Omnitray 1-well",Sheet1!L55,IF($B$5="Omnitray 4-well",Sheet1!M55,NA))))))</f>
        <v>NA</v>
      </c>
      <c r="C74" s="9" t="str">
        <f>IF(Table4[[#This Row],[Well/sector on agar plate]]="NA", "", CONCATENATE("MIO ", ROUNDUP((ROW()-19)/VLOOKUP($B$5,Sheet1!$A$1:$B$6,2,0),0)))</f>
        <v/>
      </c>
      <c r="D74" s="24"/>
      <c r="E74" s="24"/>
      <c r="F74" s="24"/>
      <c r="G74" s="35"/>
      <c r="H74" s="35"/>
      <c r="I74" s="35"/>
      <c r="J74" s="38"/>
      <c r="K74" s="38"/>
      <c r="L74" s="39"/>
      <c r="P74" s="3" t="s">
        <v>165</v>
      </c>
    </row>
    <row r="75" spans="1:16" x14ac:dyDescent="0.25">
      <c r="A75" s="16">
        <v>56</v>
      </c>
      <c r="B75" s="9" t="str">
        <f>IF($B$5="Greiner 6-well",Sheet1!H56, IF($B$5="Omnitray 8-virtual-well",Sheet1!I56,IF($B$5="Omnitray 4-virtual-well",Sheet1!J56,IF($B$5="Omnitray 2-virtual-well",Sheet1!K56,IF($B$5="Omnitray 1-well",Sheet1!L56,IF($B$5="Omnitray 4-well",Sheet1!M56,NA))))))</f>
        <v>NA</v>
      </c>
      <c r="C75" s="9" t="str">
        <f>IF(Table4[[#This Row],[Well/sector on agar plate]]="NA", "", CONCATENATE("MIO ", ROUNDUP((ROW()-19)/VLOOKUP($B$5,Sheet1!$A$1:$B$6,2,0),0)))</f>
        <v/>
      </c>
      <c r="D75" s="24"/>
      <c r="E75" s="24"/>
      <c r="F75" s="24"/>
      <c r="G75" s="35"/>
      <c r="H75" s="35"/>
      <c r="I75" s="35"/>
      <c r="J75" s="38"/>
      <c r="K75" s="38"/>
      <c r="L75" s="39"/>
      <c r="P75" s="3" t="s">
        <v>165</v>
      </c>
    </row>
    <row r="76" spans="1:16" x14ac:dyDescent="0.25">
      <c r="A76" s="16">
        <v>57</v>
      </c>
      <c r="B76" s="9" t="str">
        <f>IF($B$5="Greiner 6-well",Sheet1!H57, IF($B$5="Omnitray 8-virtual-well",Sheet1!I57,IF($B$5="Omnitray 4-virtual-well",Sheet1!J57,IF($B$5="Omnitray 2-virtual-well",Sheet1!K57,IF($B$5="Omnitray 1-well",Sheet1!L57,IF($B$5="Omnitray 4-well",Sheet1!M57,NA))))))</f>
        <v>NA</v>
      </c>
      <c r="C76" s="9" t="str">
        <f>IF(Table4[[#This Row],[Well/sector on agar plate]]="NA", "", CONCATENATE("MIO ", ROUNDUP((ROW()-19)/VLOOKUP($B$5,Sheet1!$A$1:$B$6,2,0),0)))</f>
        <v/>
      </c>
      <c r="D76" s="24"/>
      <c r="E76" s="24"/>
      <c r="F76" s="24"/>
      <c r="G76" s="35"/>
      <c r="H76" s="35"/>
      <c r="I76" s="35"/>
      <c r="J76" s="38"/>
      <c r="K76" s="38"/>
      <c r="L76" s="39"/>
      <c r="P76" s="3" t="s">
        <v>165</v>
      </c>
    </row>
    <row r="77" spans="1:16" x14ac:dyDescent="0.25">
      <c r="A77" s="16">
        <v>58</v>
      </c>
      <c r="B77" s="9" t="str">
        <f>IF($B$5="Greiner 6-well",Sheet1!H58, IF($B$5="Omnitray 8-virtual-well",Sheet1!I58,IF($B$5="Omnitray 4-virtual-well",Sheet1!J58,IF($B$5="Omnitray 2-virtual-well",Sheet1!K58,IF($B$5="Omnitray 1-well",Sheet1!L58,IF($B$5="Omnitray 4-well",Sheet1!M58,NA))))))</f>
        <v>NA</v>
      </c>
      <c r="C77" s="9" t="str">
        <f>IF(Table4[[#This Row],[Well/sector on agar plate]]="NA", "", CONCATENATE("MIO ", ROUNDUP((ROW()-19)/VLOOKUP($B$5,Sheet1!$A$1:$B$6,2,0),0)))</f>
        <v/>
      </c>
      <c r="D77" s="24"/>
      <c r="E77" s="24"/>
      <c r="F77" s="24"/>
      <c r="G77" s="35"/>
      <c r="H77" s="35"/>
      <c r="I77" s="35"/>
      <c r="J77" s="38"/>
      <c r="K77" s="38"/>
      <c r="L77" s="39"/>
      <c r="P77" s="3" t="s">
        <v>165</v>
      </c>
    </row>
    <row r="78" spans="1:16" x14ac:dyDescent="0.25">
      <c r="A78" s="16">
        <v>59</v>
      </c>
      <c r="B78" s="9" t="str">
        <f>IF($B$5="Greiner 6-well",Sheet1!H59, IF($B$5="Omnitray 8-virtual-well",Sheet1!I59,IF($B$5="Omnitray 4-virtual-well",Sheet1!J59,IF($B$5="Omnitray 2-virtual-well",Sheet1!K59,IF($B$5="Omnitray 1-well",Sheet1!L59,IF($B$5="Omnitray 4-well",Sheet1!M59,NA))))))</f>
        <v>NA</v>
      </c>
      <c r="C78" s="9" t="str">
        <f>IF(Table4[[#This Row],[Well/sector on agar plate]]="NA", "", CONCATENATE("MIO ", ROUNDUP((ROW()-19)/VLOOKUP($B$5,Sheet1!$A$1:$B$6,2,0),0)))</f>
        <v/>
      </c>
      <c r="D78" s="24"/>
      <c r="E78" s="24"/>
      <c r="F78" s="24"/>
      <c r="G78" s="35"/>
      <c r="H78" s="35"/>
      <c r="I78" s="35"/>
      <c r="J78" s="38"/>
      <c r="K78" s="38"/>
      <c r="L78" s="39"/>
      <c r="P78" s="3" t="s">
        <v>165</v>
      </c>
    </row>
    <row r="79" spans="1:16" x14ac:dyDescent="0.25">
      <c r="A79" s="16">
        <v>60</v>
      </c>
      <c r="B79" s="9" t="str">
        <f>IF($B$5="Greiner 6-well",Sheet1!H60, IF($B$5="Omnitray 8-virtual-well",Sheet1!I60,IF($B$5="Omnitray 4-virtual-well",Sheet1!J60,IF($B$5="Omnitray 2-virtual-well",Sheet1!K60,IF($B$5="Omnitray 1-well",Sheet1!L60,IF($B$5="Omnitray 4-well",Sheet1!M60,NA))))))</f>
        <v>NA</v>
      </c>
      <c r="C79" s="9" t="str">
        <f>IF(Table4[[#This Row],[Well/sector on agar plate]]="NA", "", CONCATENATE("MIO ", ROUNDUP((ROW()-19)/VLOOKUP($B$5,Sheet1!$A$1:$B$6,2,0),0)))</f>
        <v/>
      </c>
      <c r="D79" s="24"/>
      <c r="E79" s="24"/>
      <c r="F79" s="24"/>
      <c r="G79" s="35"/>
      <c r="H79" s="35"/>
      <c r="I79" s="35"/>
      <c r="J79" s="38"/>
      <c r="K79" s="38"/>
      <c r="L79" s="39"/>
      <c r="P79" s="3" t="s">
        <v>165</v>
      </c>
    </row>
    <row r="80" spans="1:16" x14ac:dyDescent="0.25">
      <c r="A80" s="16">
        <v>61</v>
      </c>
      <c r="B80" s="9" t="str">
        <f>IF($B$5="Greiner 6-well",Sheet1!H61, IF($B$5="Omnitray 8-virtual-well",Sheet1!I61,IF($B$5="Omnitray 4-virtual-well",Sheet1!J61,IF($B$5="Omnitray 2-virtual-well",Sheet1!K61,IF($B$5="Omnitray 1-well",Sheet1!L61,IF($B$5="Omnitray 4-well",Sheet1!M61,NA))))))</f>
        <v>NA</v>
      </c>
      <c r="C80" s="9" t="str">
        <f>IF(Table4[[#This Row],[Well/sector on agar plate]]="NA", "", CONCATENATE("MIO ", ROUNDUP((ROW()-19)/VLOOKUP($B$5,Sheet1!$A$1:$B$6,2,0),0)))</f>
        <v/>
      </c>
      <c r="D80" s="24"/>
      <c r="E80" s="24"/>
      <c r="F80" s="24"/>
      <c r="G80" s="35"/>
      <c r="H80" s="35"/>
      <c r="I80" s="35"/>
      <c r="J80" s="38"/>
      <c r="K80" s="38"/>
      <c r="L80" s="39"/>
      <c r="P80" s="3" t="s">
        <v>165</v>
      </c>
    </row>
    <row r="81" spans="1:16" x14ac:dyDescent="0.25">
      <c r="A81" s="16">
        <v>62</v>
      </c>
      <c r="B81" s="9" t="str">
        <f>IF($B$5="Greiner 6-well",Sheet1!H62, IF($B$5="Omnitray 8-virtual-well",Sheet1!I62,IF($B$5="Omnitray 4-virtual-well",Sheet1!J62,IF($B$5="Omnitray 2-virtual-well",Sheet1!K62,IF($B$5="Omnitray 1-well",Sheet1!L62,IF($B$5="Omnitray 4-well",Sheet1!M62,NA))))))</f>
        <v>NA</v>
      </c>
      <c r="C81" s="9" t="str">
        <f>IF(Table4[[#This Row],[Well/sector on agar plate]]="NA", "", CONCATENATE("MIO ", ROUNDUP((ROW()-19)/VLOOKUP($B$5,Sheet1!$A$1:$B$6,2,0),0)))</f>
        <v/>
      </c>
      <c r="D81" s="24"/>
      <c r="E81" s="24"/>
      <c r="F81" s="24"/>
      <c r="G81" s="35"/>
      <c r="H81" s="35"/>
      <c r="I81" s="35"/>
      <c r="J81" s="38"/>
      <c r="K81" s="38"/>
      <c r="L81" s="39"/>
      <c r="P81" s="3" t="s">
        <v>165</v>
      </c>
    </row>
    <row r="82" spans="1:16" x14ac:dyDescent="0.25">
      <c r="A82" s="16">
        <v>63</v>
      </c>
      <c r="B82" s="9" t="str">
        <f>IF($B$5="Greiner 6-well",Sheet1!H63, IF($B$5="Omnitray 8-virtual-well",Sheet1!I63,IF($B$5="Omnitray 4-virtual-well",Sheet1!J63,IF($B$5="Omnitray 2-virtual-well",Sheet1!K63,IF($B$5="Omnitray 1-well",Sheet1!L63,IF($B$5="Omnitray 4-well",Sheet1!M63,NA))))))</f>
        <v>NA</v>
      </c>
      <c r="C82" s="9" t="str">
        <f>IF(Table4[[#This Row],[Well/sector on agar plate]]="NA", "", CONCATENATE("MIO ", ROUNDUP((ROW()-19)/VLOOKUP($B$5,Sheet1!$A$1:$B$6,2,0),0)))</f>
        <v/>
      </c>
      <c r="D82" s="24"/>
      <c r="E82" s="24"/>
      <c r="F82" s="24"/>
      <c r="G82" s="35"/>
      <c r="H82" s="35"/>
      <c r="I82" s="35"/>
      <c r="J82" s="38"/>
      <c r="K82" s="38"/>
      <c r="L82" s="39"/>
      <c r="P82" s="3" t="s">
        <v>165</v>
      </c>
    </row>
    <row r="83" spans="1:16" x14ac:dyDescent="0.25">
      <c r="A83" s="16">
        <v>64</v>
      </c>
      <c r="B83" s="9" t="str">
        <f>IF($B$5="Greiner 6-well",Sheet1!H64, IF($B$5="Omnitray 8-virtual-well",Sheet1!I64,IF($B$5="Omnitray 4-virtual-well",Sheet1!J64,IF($B$5="Omnitray 2-virtual-well",Sheet1!K64,IF($B$5="Omnitray 1-well",Sheet1!L64,IF($B$5="Omnitray 4-well",Sheet1!M64,NA))))))</f>
        <v>NA</v>
      </c>
      <c r="C83" s="9" t="str">
        <f>IF(Table4[[#This Row],[Well/sector on agar plate]]="NA", "", CONCATENATE("MIO ", ROUNDUP((ROW()-19)/VLOOKUP($B$5,Sheet1!$A$1:$B$6,2,0),0)))</f>
        <v/>
      </c>
      <c r="D83" s="24"/>
      <c r="E83" s="24"/>
      <c r="F83" s="24"/>
      <c r="G83" s="35"/>
      <c r="H83" s="35"/>
      <c r="I83" s="35"/>
      <c r="J83" s="38"/>
      <c r="K83" s="38"/>
      <c r="L83" s="39"/>
      <c r="P83" s="3" t="s">
        <v>165</v>
      </c>
    </row>
    <row r="84" spans="1:16" x14ac:dyDescent="0.25">
      <c r="A84" s="16">
        <v>65</v>
      </c>
      <c r="B84" s="9" t="str">
        <f>IF($B$5="Greiner 6-well",Sheet1!H65, IF($B$5="Omnitray 8-virtual-well",Sheet1!I65,IF($B$5="Omnitray 4-virtual-well",Sheet1!J65,IF($B$5="Omnitray 2-virtual-well",Sheet1!K65,IF($B$5="Omnitray 1-well",Sheet1!L65,IF($B$5="Omnitray 4-well",Sheet1!M65,NA))))))</f>
        <v>NA</v>
      </c>
      <c r="C84" s="9" t="str">
        <f>IF(Table4[[#This Row],[Well/sector on agar plate]]="NA", "", CONCATENATE("MIO ", ROUNDUP((ROW()-19)/VLOOKUP($B$5,Sheet1!$A$1:$B$6,2,0),0)))</f>
        <v/>
      </c>
      <c r="D84" s="24"/>
      <c r="E84" s="24"/>
      <c r="F84" s="24"/>
      <c r="G84" s="35"/>
      <c r="H84" s="35"/>
      <c r="I84" s="35"/>
      <c r="J84" s="38"/>
      <c r="K84" s="38"/>
      <c r="L84" s="39"/>
      <c r="P84" s="3" t="s">
        <v>165</v>
      </c>
    </row>
    <row r="85" spans="1:16" x14ac:dyDescent="0.25">
      <c r="A85" s="16">
        <v>66</v>
      </c>
      <c r="B85" s="9" t="str">
        <f>IF($B$5="Greiner 6-well",Sheet1!H66, IF($B$5="Omnitray 8-virtual-well",Sheet1!I66,IF($B$5="Omnitray 4-virtual-well",Sheet1!J66,IF($B$5="Omnitray 2-virtual-well",Sheet1!K66,IF($B$5="Omnitray 1-well",Sheet1!L66,IF($B$5="Omnitray 4-well",Sheet1!M66,NA))))))</f>
        <v>NA</v>
      </c>
      <c r="C85" s="9" t="str">
        <f>IF(Table4[[#This Row],[Well/sector on agar plate]]="NA", "", CONCATENATE("MIO ", ROUNDUP((ROW()-19)/VLOOKUP($B$5,Sheet1!$A$1:$B$6,2,0),0)))</f>
        <v/>
      </c>
      <c r="D85" s="24"/>
      <c r="E85" s="24"/>
      <c r="F85" s="24"/>
      <c r="G85" s="35"/>
      <c r="H85" s="35"/>
      <c r="I85" s="35"/>
      <c r="J85" s="38"/>
      <c r="K85" s="38"/>
      <c r="L85" s="39"/>
      <c r="P85" s="3" t="s">
        <v>165</v>
      </c>
    </row>
    <row r="86" spans="1:16" x14ac:dyDescent="0.25">
      <c r="A86" s="16">
        <v>67</v>
      </c>
      <c r="B86" s="9" t="str">
        <f>IF($B$5="Greiner 6-well",Sheet1!H67, IF($B$5="Omnitray 8-virtual-well",Sheet1!I67,IF($B$5="Omnitray 4-virtual-well",Sheet1!J67,IF($B$5="Omnitray 2-virtual-well",Sheet1!K67,IF($B$5="Omnitray 1-well",Sheet1!L67,IF($B$5="Omnitray 4-well",Sheet1!M67,NA))))))</f>
        <v>NA</v>
      </c>
      <c r="C86" s="9" t="str">
        <f>IF(Table4[[#This Row],[Well/sector on agar plate]]="NA", "", CONCATENATE("MIO ", ROUNDUP((ROW()-19)/VLOOKUP($B$5,Sheet1!$A$1:$B$6,2,0),0)))</f>
        <v/>
      </c>
      <c r="D86" s="24"/>
      <c r="E86" s="24"/>
      <c r="F86" s="24"/>
      <c r="G86" s="35"/>
      <c r="H86" s="35"/>
      <c r="I86" s="35"/>
      <c r="J86" s="38"/>
      <c r="K86" s="38"/>
      <c r="L86" s="39"/>
      <c r="P86" s="3" t="s">
        <v>165</v>
      </c>
    </row>
    <row r="87" spans="1:16" x14ac:dyDescent="0.25">
      <c r="A87" s="16">
        <v>68</v>
      </c>
      <c r="B87" s="9" t="str">
        <f>IF($B$5="Greiner 6-well",Sheet1!H68, IF($B$5="Omnitray 8-virtual-well",Sheet1!I68,IF($B$5="Omnitray 4-virtual-well",Sheet1!J68,IF($B$5="Omnitray 2-virtual-well",Sheet1!K68,IF($B$5="Omnitray 1-well",Sheet1!L68,IF($B$5="Omnitray 4-well",Sheet1!M68,NA))))))</f>
        <v>NA</v>
      </c>
      <c r="C87" s="9" t="str">
        <f>IF(Table4[[#This Row],[Well/sector on agar plate]]="NA", "", CONCATENATE("MIO ", ROUNDUP((ROW()-19)/VLOOKUP($B$5,Sheet1!$A$1:$B$6,2,0),0)))</f>
        <v/>
      </c>
      <c r="D87" s="24"/>
      <c r="E87" s="24"/>
      <c r="F87" s="24"/>
      <c r="G87" s="35"/>
      <c r="H87" s="35"/>
      <c r="I87" s="35"/>
      <c r="J87" s="38"/>
      <c r="K87" s="38"/>
      <c r="L87" s="39"/>
      <c r="P87" s="3" t="s">
        <v>165</v>
      </c>
    </row>
    <row r="88" spans="1:16" x14ac:dyDescent="0.25">
      <c r="A88" s="16">
        <v>69</v>
      </c>
      <c r="B88" s="9" t="str">
        <f>IF($B$5="Greiner 6-well",Sheet1!H69, IF($B$5="Omnitray 8-virtual-well",Sheet1!I69,IF($B$5="Omnitray 4-virtual-well",Sheet1!J69,IF($B$5="Omnitray 2-virtual-well",Sheet1!K69,IF($B$5="Omnitray 1-well",Sheet1!L69,IF($B$5="Omnitray 4-well",Sheet1!M69,NA))))))</f>
        <v>NA</v>
      </c>
      <c r="C88" s="9" t="str">
        <f>IF(Table4[[#This Row],[Well/sector on agar plate]]="NA", "", CONCATENATE("MIO ", ROUNDUP((ROW()-19)/VLOOKUP($B$5,Sheet1!$A$1:$B$6,2,0),0)))</f>
        <v/>
      </c>
      <c r="D88" s="24"/>
      <c r="E88" s="24"/>
      <c r="F88" s="24"/>
      <c r="G88" s="35"/>
      <c r="H88" s="35"/>
      <c r="I88" s="35"/>
      <c r="J88" s="38"/>
      <c r="K88" s="38"/>
      <c r="L88" s="39"/>
      <c r="P88" s="3" t="s">
        <v>165</v>
      </c>
    </row>
    <row r="89" spans="1:16" x14ac:dyDescent="0.25">
      <c r="A89" s="16">
        <v>70</v>
      </c>
      <c r="B89" s="9" t="str">
        <f>IF($B$5="Greiner 6-well",Sheet1!H70, IF($B$5="Omnitray 8-virtual-well",Sheet1!I70,IF($B$5="Omnitray 4-virtual-well",Sheet1!J70,IF($B$5="Omnitray 2-virtual-well",Sheet1!K70,IF($B$5="Omnitray 1-well",Sheet1!L70,IF($B$5="Omnitray 4-well",Sheet1!M70,NA))))))</f>
        <v>NA</v>
      </c>
      <c r="C89" s="9" t="str">
        <f>IF(Table4[[#This Row],[Well/sector on agar plate]]="NA", "", CONCATENATE("MIO ", ROUNDUP((ROW()-19)/VLOOKUP($B$5,Sheet1!$A$1:$B$6,2,0),0)))</f>
        <v/>
      </c>
      <c r="D89" s="24"/>
      <c r="E89" s="24"/>
      <c r="F89" s="24"/>
      <c r="G89" s="35"/>
      <c r="H89" s="35"/>
      <c r="I89" s="35"/>
      <c r="J89" s="38"/>
      <c r="K89" s="38"/>
      <c r="L89" s="39"/>
      <c r="P89" s="3" t="s">
        <v>165</v>
      </c>
    </row>
    <row r="90" spans="1:16" x14ac:dyDescent="0.25">
      <c r="A90" s="16">
        <v>71</v>
      </c>
      <c r="B90" s="9" t="str">
        <f>IF($B$5="Greiner 6-well",Sheet1!H71, IF($B$5="Omnitray 8-virtual-well",Sheet1!I71,IF($B$5="Omnitray 4-virtual-well",Sheet1!J71,IF($B$5="Omnitray 2-virtual-well",Sheet1!K71,IF($B$5="Omnitray 1-well",Sheet1!L71,IF($B$5="Omnitray 4-well",Sheet1!M71,NA))))))</f>
        <v>NA</v>
      </c>
      <c r="C90" s="9" t="str">
        <f>IF(Table4[[#This Row],[Well/sector on agar plate]]="NA", "", CONCATENATE("MIO ", ROUNDUP((ROW()-19)/VLOOKUP($B$5,Sheet1!$A$1:$B$6,2,0),0)))</f>
        <v/>
      </c>
      <c r="D90" s="24"/>
      <c r="E90" s="24"/>
      <c r="F90" s="24"/>
      <c r="G90" s="35"/>
      <c r="H90" s="35"/>
      <c r="I90" s="35"/>
      <c r="J90" s="38"/>
      <c r="K90" s="38"/>
      <c r="L90" s="39"/>
      <c r="P90" s="3" t="s">
        <v>165</v>
      </c>
    </row>
    <row r="91" spans="1:16" x14ac:dyDescent="0.25">
      <c r="A91" s="16">
        <v>72</v>
      </c>
      <c r="B91" s="9" t="str">
        <f>IF($B$5="Greiner 6-well",Sheet1!H72, IF($B$5="Omnitray 8-virtual-well",Sheet1!I72,IF($B$5="Omnitray 4-virtual-well",Sheet1!J72,IF($B$5="Omnitray 2-virtual-well",Sheet1!K72,IF($B$5="Omnitray 1-well",Sheet1!L72,IF($B$5="Omnitray 4-well",Sheet1!M72,NA))))))</f>
        <v>NA</v>
      </c>
      <c r="C91" s="9" t="str">
        <f>IF(Table4[[#This Row],[Well/sector on agar plate]]="NA", "", CONCATENATE("MIO ", ROUNDUP((ROW()-19)/VLOOKUP($B$5,Sheet1!$A$1:$B$6,2,0),0)))</f>
        <v/>
      </c>
      <c r="D91" s="24"/>
      <c r="E91" s="24"/>
      <c r="F91" s="24"/>
      <c r="G91" s="35"/>
      <c r="H91" s="35"/>
      <c r="I91" s="35"/>
      <c r="J91" s="38"/>
      <c r="K91" s="38"/>
      <c r="L91" s="39"/>
      <c r="P91" s="3" t="s">
        <v>165</v>
      </c>
    </row>
    <row r="92" spans="1:16" x14ac:dyDescent="0.25">
      <c r="A92" s="16">
        <v>73</v>
      </c>
      <c r="B92" s="9" t="str">
        <f>IF($B$5="Greiner 6-well",Sheet1!H73, IF($B$5="Omnitray 8-virtual-well",Sheet1!I73,IF($B$5="Omnitray 4-virtual-well",Sheet1!J73,IF($B$5="Omnitray 2-virtual-well",Sheet1!K73,IF($B$5="Omnitray 1-well",Sheet1!L73,IF($B$5="Omnitray 4-well",Sheet1!M73,NA))))))</f>
        <v>NA</v>
      </c>
      <c r="C92" s="9" t="str">
        <f>IF(Table4[[#This Row],[Well/sector on agar plate]]="NA", "", CONCATENATE("MIO ", ROUNDUP((ROW()-19)/VLOOKUP($B$5,Sheet1!$A$1:$B$6,2,0),0)))</f>
        <v/>
      </c>
      <c r="D92" s="24"/>
      <c r="E92" s="24"/>
      <c r="F92" s="24"/>
      <c r="G92" s="35"/>
      <c r="H92" s="35"/>
      <c r="I92" s="35"/>
      <c r="J92" s="38"/>
      <c r="K92" s="38"/>
      <c r="L92" s="39"/>
      <c r="P92" s="3" t="s">
        <v>165</v>
      </c>
    </row>
    <row r="93" spans="1:16" x14ac:dyDescent="0.25">
      <c r="A93" s="16">
        <v>74</v>
      </c>
      <c r="B93" s="9" t="str">
        <f>IF($B$5="Greiner 6-well",Sheet1!H74, IF($B$5="Omnitray 8-virtual-well",Sheet1!I74,IF($B$5="Omnitray 4-virtual-well",Sheet1!J74,IF($B$5="Omnitray 2-virtual-well",Sheet1!K74,IF($B$5="Omnitray 1-well",Sheet1!L74,IF($B$5="Omnitray 4-well",Sheet1!M74,NA))))))</f>
        <v>NA</v>
      </c>
      <c r="C93" s="9" t="str">
        <f>IF(Table4[[#This Row],[Well/sector on agar plate]]="NA", "", CONCATENATE("MIO ", ROUNDUP((ROW()-19)/VLOOKUP($B$5,Sheet1!$A$1:$B$6,2,0),0)))</f>
        <v/>
      </c>
      <c r="D93" s="24"/>
      <c r="E93" s="24"/>
      <c r="F93" s="24"/>
      <c r="G93" s="35"/>
      <c r="H93" s="35"/>
      <c r="I93" s="35"/>
      <c r="J93" s="38"/>
      <c r="K93" s="38"/>
      <c r="L93" s="39"/>
      <c r="P93" s="3" t="s">
        <v>165</v>
      </c>
    </row>
    <row r="94" spans="1:16" x14ac:dyDescent="0.25">
      <c r="A94" s="16">
        <v>75</v>
      </c>
      <c r="B94" s="9" t="str">
        <f>IF($B$5="Greiner 6-well",Sheet1!H75, IF($B$5="Omnitray 8-virtual-well",Sheet1!I75,IF($B$5="Omnitray 4-virtual-well",Sheet1!J75,IF($B$5="Omnitray 2-virtual-well",Sheet1!K75,IF($B$5="Omnitray 1-well",Sheet1!L75,IF($B$5="Omnitray 4-well",Sheet1!M75,NA))))))</f>
        <v>NA</v>
      </c>
      <c r="C94" s="9" t="str">
        <f>IF(Table4[[#This Row],[Well/sector on agar plate]]="NA", "", CONCATENATE("MIO ", ROUNDUP((ROW()-19)/VLOOKUP($B$5,Sheet1!$A$1:$B$6,2,0),0)))</f>
        <v/>
      </c>
      <c r="D94" s="24"/>
      <c r="E94" s="24"/>
      <c r="F94" s="24"/>
      <c r="G94" s="35"/>
      <c r="H94" s="35"/>
      <c r="I94" s="35"/>
      <c r="J94" s="38"/>
      <c r="K94" s="38"/>
      <c r="L94" s="39"/>
      <c r="P94" s="3" t="s">
        <v>165</v>
      </c>
    </row>
    <row r="95" spans="1:16" x14ac:dyDescent="0.25">
      <c r="A95" s="16">
        <v>76</v>
      </c>
      <c r="B95" s="9" t="str">
        <f>IF($B$5="Greiner 6-well",Sheet1!H76, IF($B$5="Omnitray 8-virtual-well",Sheet1!I76,IF($B$5="Omnitray 4-virtual-well",Sheet1!J76,IF($B$5="Omnitray 2-virtual-well",Sheet1!K76,IF($B$5="Omnitray 1-well",Sheet1!L76,IF($B$5="Omnitray 4-well",Sheet1!M76,NA))))))</f>
        <v>NA</v>
      </c>
      <c r="C95" s="9" t="str">
        <f>IF(Table4[[#This Row],[Well/sector on agar plate]]="NA", "", CONCATENATE("MIO ", ROUNDUP((ROW()-19)/VLOOKUP($B$5,Sheet1!$A$1:$B$6,2,0),0)))</f>
        <v/>
      </c>
      <c r="D95" s="24"/>
      <c r="E95" s="24"/>
      <c r="F95" s="24"/>
      <c r="G95" s="35"/>
      <c r="H95" s="35"/>
      <c r="I95" s="35"/>
      <c r="J95" s="38"/>
      <c r="K95" s="38"/>
      <c r="L95" s="39"/>
      <c r="P95" s="3" t="s">
        <v>165</v>
      </c>
    </row>
    <row r="96" spans="1:16" x14ac:dyDescent="0.25">
      <c r="A96" s="16">
        <v>77</v>
      </c>
      <c r="B96" s="9" t="str">
        <f>IF($B$5="Greiner 6-well",Sheet1!H77, IF($B$5="Omnitray 8-virtual-well",Sheet1!I77,IF($B$5="Omnitray 4-virtual-well",Sheet1!J77,IF($B$5="Omnitray 2-virtual-well",Sheet1!K77,IF($B$5="Omnitray 1-well",Sheet1!L77,IF($B$5="Omnitray 4-well",Sheet1!M77,NA))))))</f>
        <v>NA</v>
      </c>
      <c r="C96" s="9" t="str">
        <f>IF(Table4[[#This Row],[Well/sector on agar plate]]="NA", "", CONCATENATE("MIO ", ROUNDUP((ROW()-19)/VLOOKUP($B$5,Sheet1!$A$1:$B$6,2,0),0)))</f>
        <v/>
      </c>
      <c r="D96" s="24"/>
      <c r="E96" s="24"/>
      <c r="F96" s="24"/>
      <c r="G96" s="35"/>
      <c r="H96" s="35"/>
      <c r="I96" s="35"/>
      <c r="J96" s="38"/>
      <c r="K96" s="38"/>
      <c r="L96" s="39"/>
      <c r="P96" s="3" t="s">
        <v>165</v>
      </c>
    </row>
    <row r="97" spans="1:16" x14ac:dyDescent="0.25">
      <c r="A97" s="16">
        <v>78</v>
      </c>
      <c r="B97" s="9" t="str">
        <f>IF($B$5="Greiner 6-well",Sheet1!H78, IF($B$5="Omnitray 8-virtual-well",Sheet1!I78,IF($B$5="Omnitray 4-virtual-well",Sheet1!J78,IF($B$5="Omnitray 2-virtual-well",Sheet1!K78,IF($B$5="Omnitray 1-well",Sheet1!L78,IF($B$5="Omnitray 4-well",Sheet1!M78,NA))))))</f>
        <v>NA</v>
      </c>
      <c r="C97" s="9" t="str">
        <f>IF(Table4[[#This Row],[Well/sector on agar plate]]="NA", "", CONCATENATE("MIO ", ROUNDUP((ROW()-19)/VLOOKUP($B$5,Sheet1!$A$1:$B$6,2,0),0)))</f>
        <v/>
      </c>
      <c r="D97" s="24"/>
      <c r="E97" s="24"/>
      <c r="F97" s="24"/>
      <c r="G97" s="35"/>
      <c r="H97" s="35"/>
      <c r="I97" s="35"/>
      <c r="J97" s="38"/>
      <c r="K97" s="38"/>
      <c r="L97" s="39"/>
      <c r="P97" s="3" t="s">
        <v>165</v>
      </c>
    </row>
    <row r="98" spans="1:16" x14ac:dyDescent="0.25">
      <c r="A98" s="16">
        <v>79</v>
      </c>
      <c r="B98" s="9" t="str">
        <f>IF($B$5="Greiner 6-well",Sheet1!H79, IF($B$5="Omnitray 8-virtual-well",Sheet1!I79,IF($B$5="Omnitray 4-virtual-well",Sheet1!J79,IF($B$5="Omnitray 2-virtual-well",Sheet1!K79,IF($B$5="Omnitray 1-well",Sheet1!L79,IF($B$5="Omnitray 4-well",Sheet1!M79,NA))))))</f>
        <v>NA</v>
      </c>
      <c r="C98" s="9" t="str">
        <f>IF(Table4[[#This Row],[Well/sector on agar plate]]="NA", "", CONCATENATE("MIO ", ROUNDUP((ROW()-19)/VLOOKUP($B$5,Sheet1!$A$1:$B$6,2,0),0)))</f>
        <v/>
      </c>
      <c r="D98" s="24"/>
      <c r="E98" s="24"/>
      <c r="F98" s="24"/>
      <c r="G98" s="35"/>
      <c r="H98" s="35"/>
      <c r="I98" s="35"/>
      <c r="J98" s="38"/>
      <c r="K98" s="38"/>
      <c r="L98" s="39"/>
      <c r="P98" s="3" t="s">
        <v>165</v>
      </c>
    </row>
    <row r="99" spans="1:16" x14ac:dyDescent="0.25">
      <c r="A99" s="16">
        <v>80</v>
      </c>
      <c r="B99" s="9" t="str">
        <f>IF($B$5="Greiner 6-well",Sheet1!H80, IF($B$5="Omnitray 8-virtual-well",Sheet1!I80,IF($B$5="Omnitray 4-virtual-well",Sheet1!J80,IF($B$5="Omnitray 2-virtual-well",Sheet1!K80,IF($B$5="Omnitray 1-well",Sheet1!L80,IF($B$5="Omnitray 4-well",Sheet1!M80,NA))))))</f>
        <v>NA</v>
      </c>
      <c r="C99" s="9" t="str">
        <f>IF(Table4[[#This Row],[Well/sector on agar plate]]="NA", "", CONCATENATE("MIO ", ROUNDUP((ROW()-19)/VLOOKUP($B$5,Sheet1!$A$1:$B$6,2,0),0)))</f>
        <v/>
      </c>
      <c r="D99" s="24"/>
      <c r="E99" s="24"/>
      <c r="F99" s="24"/>
      <c r="G99" s="35"/>
      <c r="H99" s="35"/>
      <c r="I99" s="35"/>
      <c r="J99" s="38"/>
      <c r="K99" s="38"/>
      <c r="L99" s="39"/>
      <c r="P99" s="3" t="s">
        <v>165</v>
      </c>
    </row>
    <row r="100" spans="1:16" x14ac:dyDescent="0.25">
      <c r="A100" s="16">
        <v>81</v>
      </c>
      <c r="B100" s="9" t="str">
        <f>IF($B$5="Greiner 6-well",Sheet1!H81, IF($B$5="Omnitray 8-virtual-well",Sheet1!I81,IF($B$5="Omnitray 4-virtual-well",Sheet1!J81,IF($B$5="Omnitray 2-virtual-well",Sheet1!K81,IF($B$5="Omnitray 1-well",Sheet1!L81,IF($B$5="Omnitray 4-well",Sheet1!M81,NA))))))</f>
        <v>NA</v>
      </c>
      <c r="C100" s="9" t="str">
        <f>IF(Table4[[#This Row],[Well/sector on agar plate]]="NA", "", CONCATENATE("MIO ", ROUNDUP((ROW()-19)/VLOOKUP($B$5,Sheet1!$A$1:$B$6,2,0),0)))</f>
        <v/>
      </c>
      <c r="D100" s="24"/>
      <c r="E100" s="24"/>
      <c r="F100" s="24"/>
      <c r="G100" s="35"/>
      <c r="H100" s="35"/>
      <c r="I100" s="35"/>
      <c r="J100" s="38"/>
      <c r="K100" s="38"/>
      <c r="L100" s="39"/>
      <c r="P100" s="3" t="s">
        <v>165</v>
      </c>
    </row>
    <row r="101" spans="1:16" x14ac:dyDescent="0.25">
      <c r="A101" s="16">
        <v>82</v>
      </c>
      <c r="B101" s="9" t="str">
        <f>IF($B$5="Greiner 6-well",Sheet1!H82, IF($B$5="Omnitray 8-virtual-well",Sheet1!I82,IF($B$5="Omnitray 4-virtual-well",Sheet1!J82,IF($B$5="Omnitray 2-virtual-well",Sheet1!K82,IF($B$5="Omnitray 1-well",Sheet1!L82,IF($B$5="Omnitray 4-well",Sheet1!M82,NA))))))</f>
        <v>NA</v>
      </c>
      <c r="C101" s="9" t="str">
        <f>IF(Table4[[#This Row],[Well/sector on agar plate]]="NA", "", CONCATENATE("MIO ", ROUNDUP((ROW()-19)/VLOOKUP($B$5,Sheet1!$A$1:$B$6,2,0),0)))</f>
        <v/>
      </c>
      <c r="D101" s="24"/>
      <c r="E101" s="24"/>
      <c r="F101" s="24"/>
      <c r="G101" s="35"/>
      <c r="H101" s="35"/>
      <c r="I101" s="35"/>
      <c r="J101" s="38"/>
      <c r="K101" s="38"/>
      <c r="L101" s="39"/>
      <c r="P101" s="3" t="s">
        <v>165</v>
      </c>
    </row>
    <row r="102" spans="1:16" x14ac:dyDescent="0.25">
      <c r="A102" s="16">
        <v>83</v>
      </c>
      <c r="B102" s="9" t="str">
        <f>IF($B$5="Greiner 6-well",Sheet1!H83, IF($B$5="Omnitray 8-virtual-well",Sheet1!I83,IF($B$5="Omnitray 4-virtual-well",Sheet1!J83,IF($B$5="Omnitray 2-virtual-well",Sheet1!K83,IF($B$5="Omnitray 1-well",Sheet1!L83,IF($B$5="Omnitray 4-well",Sheet1!M83,NA))))))</f>
        <v>NA</v>
      </c>
      <c r="C102" s="9" t="str">
        <f>IF(Table4[[#This Row],[Well/sector on agar plate]]="NA", "", CONCATENATE("MIO ", ROUNDUP((ROW()-19)/VLOOKUP($B$5,Sheet1!$A$1:$B$6,2,0),0)))</f>
        <v/>
      </c>
      <c r="D102" s="24"/>
      <c r="E102" s="24"/>
      <c r="F102" s="24"/>
      <c r="G102" s="35"/>
      <c r="H102" s="35"/>
      <c r="I102" s="35"/>
      <c r="J102" s="38"/>
      <c r="K102" s="38"/>
      <c r="L102" s="39"/>
      <c r="P102" s="3" t="s">
        <v>165</v>
      </c>
    </row>
    <row r="103" spans="1:16" x14ac:dyDescent="0.25">
      <c r="A103" s="16">
        <v>84</v>
      </c>
      <c r="B103" s="9" t="str">
        <f>IF($B$5="Greiner 6-well",Sheet1!H84, IF($B$5="Omnitray 8-virtual-well",Sheet1!I84,IF($B$5="Omnitray 4-virtual-well",Sheet1!J84,IF($B$5="Omnitray 2-virtual-well",Sheet1!K84,IF($B$5="Omnitray 1-well",Sheet1!L84,IF($B$5="Omnitray 4-well",Sheet1!M84,NA))))))</f>
        <v>NA</v>
      </c>
      <c r="C103" s="9" t="str">
        <f>IF(Table4[[#This Row],[Well/sector on agar plate]]="NA", "", CONCATENATE("MIO ", ROUNDUP((ROW()-19)/VLOOKUP($B$5,Sheet1!$A$1:$B$6,2,0),0)))</f>
        <v/>
      </c>
      <c r="D103" s="24"/>
      <c r="E103" s="24"/>
      <c r="F103" s="24"/>
      <c r="G103" s="35"/>
      <c r="H103" s="35"/>
      <c r="I103" s="35"/>
      <c r="J103" s="38"/>
      <c r="K103" s="38"/>
      <c r="L103" s="39"/>
      <c r="P103" s="3" t="s">
        <v>165</v>
      </c>
    </row>
    <row r="104" spans="1:16" x14ac:dyDescent="0.25">
      <c r="A104" s="16">
        <v>85</v>
      </c>
      <c r="B104" s="9" t="str">
        <f>IF($B$5="Greiner 6-well",Sheet1!H85, IF($B$5="Omnitray 8-virtual-well",Sheet1!I85,IF($B$5="Omnitray 4-virtual-well",Sheet1!J85,IF($B$5="Omnitray 2-virtual-well",Sheet1!K85,IF($B$5="Omnitray 1-well",Sheet1!L85,IF($B$5="Omnitray 4-well",Sheet1!M85,NA))))))</f>
        <v>NA</v>
      </c>
      <c r="C104" s="9" t="str">
        <f>IF(Table4[[#This Row],[Well/sector on agar plate]]="NA", "", CONCATENATE("MIO ", ROUNDUP((ROW()-19)/VLOOKUP($B$5,Sheet1!$A$1:$B$6,2,0),0)))</f>
        <v/>
      </c>
      <c r="D104" s="24"/>
      <c r="E104" s="24"/>
      <c r="F104" s="24"/>
      <c r="G104" s="35"/>
      <c r="H104" s="35"/>
      <c r="I104" s="35"/>
      <c r="J104" s="38"/>
      <c r="K104" s="38"/>
      <c r="L104" s="39"/>
      <c r="P104" s="3" t="s">
        <v>165</v>
      </c>
    </row>
    <row r="105" spans="1:16" x14ac:dyDescent="0.25">
      <c r="A105" s="16">
        <v>86</v>
      </c>
      <c r="B105" s="9" t="str">
        <f>IF($B$5="Greiner 6-well",Sheet1!H86, IF($B$5="Omnitray 8-virtual-well",Sheet1!I86,IF($B$5="Omnitray 4-virtual-well",Sheet1!J86,IF($B$5="Omnitray 2-virtual-well",Sheet1!K86,IF($B$5="Omnitray 1-well",Sheet1!L86,IF($B$5="Omnitray 4-well",Sheet1!M86,NA))))))</f>
        <v>NA</v>
      </c>
      <c r="C105" s="9" t="str">
        <f>IF(Table4[[#This Row],[Well/sector on agar plate]]="NA", "", CONCATENATE("MIO ", ROUNDUP((ROW()-19)/VLOOKUP($B$5,Sheet1!$A$1:$B$6,2,0),0)))</f>
        <v/>
      </c>
      <c r="D105" s="24"/>
      <c r="E105" s="24"/>
      <c r="F105" s="24"/>
      <c r="G105" s="35"/>
      <c r="H105" s="35"/>
      <c r="I105" s="35"/>
      <c r="J105" s="38"/>
      <c r="K105" s="38"/>
      <c r="L105" s="39"/>
      <c r="P105" s="3" t="s">
        <v>165</v>
      </c>
    </row>
    <row r="106" spans="1:16" x14ac:dyDescent="0.25">
      <c r="A106" s="16">
        <v>87</v>
      </c>
      <c r="B106" s="9" t="str">
        <f>IF($B$5="Greiner 6-well",Sheet1!H87, IF($B$5="Omnitray 8-virtual-well",Sheet1!I87,IF($B$5="Omnitray 4-virtual-well",Sheet1!J87,IF($B$5="Omnitray 2-virtual-well",Sheet1!K87,IF($B$5="Omnitray 1-well",Sheet1!L87,IF($B$5="Omnitray 4-well",Sheet1!M87,NA))))))</f>
        <v>NA</v>
      </c>
      <c r="C106" s="9" t="str">
        <f>IF(Table4[[#This Row],[Well/sector on agar plate]]="NA", "", CONCATENATE("MIO ", ROUNDUP((ROW()-19)/VLOOKUP($B$5,Sheet1!$A$1:$B$6,2,0),0)))</f>
        <v/>
      </c>
      <c r="D106" s="24"/>
      <c r="E106" s="24"/>
      <c r="F106" s="24"/>
      <c r="G106" s="35"/>
      <c r="H106" s="35"/>
      <c r="I106" s="35"/>
      <c r="J106" s="38"/>
      <c r="K106" s="38"/>
      <c r="L106" s="39"/>
      <c r="P106" s="3" t="s">
        <v>165</v>
      </c>
    </row>
    <row r="107" spans="1:16" x14ac:dyDescent="0.25">
      <c r="A107" s="16">
        <v>88</v>
      </c>
      <c r="B107" s="9" t="str">
        <f>IF($B$5="Greiner 6-well",Sheet1!H88, IF($B$5="Omnitray 8-virtual-well",Sheet1!I88,IF($B$5="Omnitray 4-virtual-well",Sheet1!J88,IF($B$5="Omnitray 2-virtual-well",Sheet1!K88,IF($B$5="Omnitray 1-well",Sheet1!L88,IF($B$5="Omnitray 4-well",Sheet1!M88,NA))))))</f>
        <v>NA</v>
      </c>
      <c r="C107" s="9" t="str">
        <f>IF(Table4[[#This Row],[Well/sector on agar plate]]="NA", "", CONCATENATE("MIO ", ROUNDUP((ROW()-19)/VLOOKUP($B$5,Sheet1!$A$1:$B$6,2,0),0)))</f>
        <v/>
      </c>
      <c r="D107" s="24"/>
      <c r="E107" s="24"/>
      <c r="F107" s="24"/>
      <c r="G107" s="35"/>
      <c r="H107" s="35"/>
      <c r="I107" s="35"/>
      <c r="J107" s="38"/>
      <c r="K107" s="38"/>
      <c r="L107" s="39"/>
      <c r="P107" s="3" t="s">
        <v>165</v>
      </c>
    </row>
    <row r="108" spans="1:16" x14ac:dyDescent="0.25">
      <c r="A108" s="16">
        <v>89</v>
      </c>
      <c r="B108" s="9" t="str">
        <f>IF($B$5="Greiner 6-well",Sheet1!H89, IF($B$5="Omnitray 8-virtual-well",Sheet1!I89,IF($B$5="Omnitray 4-virtual-well",Sheet1!J89,IF($B$5="Omnitray 2-virtual-well",Sheet1!K89,IF($B$5="Omnitray 1-well",Sheet1!L89,IF($B$5="Omnitray 4-well",Sheet1!M89,NA))))))</f>
        <v>NA</v>
      </c>
      <c r="C108" s="9" t="str">
        <f>IF(Table4[[#This Row],[Well/sector on agar plate]]="NA", "", CONCATENATE("MIO ", ROUNDUP((ROW()-19)/VLOOKUP($B$5,Sheet1!$A$1:$B$6,2,0),0)))</f>
        <v/>
      </c>
      <c r="D108" s="24"/>
      <c r="E108" s="24"/>
      <c r="F108" s="24"/>
      <c r="G108" s="35"/>
      <c r="H108" s="35"/>
      <c r="I108" s="35"/>
      <c r="J108" s="38"/>
      <c r="K108" s="38"/>
      <c r="L108" s="39"/>
      <c r="P108" s="3" t="s">
        <v>165</v>
      </c>
    </row>
    <row r="109" spans="1:16" x14ac:dyDescent="0.25">
      <c r="A109" s="16">
        <v>90</v>
      </c>
      <c r="B109" s="9" t="str">
        <f>IF($B$5="Greiner 6-well",Sheet1!H90, IF($B$5="Omnitray 8-virtual-well",Sheet1!I90,IF($B$5="Omnitray 4-virtual-well",Sheet1!J90,IF($B$5="Omnitray 2-virtual-well",Sheet1!K90,IF($B$5="Omnitray 1-well",Sheet1!L90,IF($B$5="Omnitray 4-well",Sheet1!M90,NA))))))</f>
        <v>NA</v>
      </c>
      <c r="C109" s="9" t="str">
        <f>IF(Table4[[#This Row],[Well/sector on agar plate]]="NA", "", CONCATENATE("MIO ", ROUNDUP((ROW()-19)/VLOOKUP($B$5,Sheet1!$A$1:$B$6,2,0),0)))</f>
        <v/>
      </c>
      <c r="D109" s="24"/>
      <c r="E109" s="24"/>
      <c r="F109" s="24"/>
      <c r="G109" s="35"/>
      <c r="H109" s="35"/>
      <c r="I109" s="35"/>
      <c r="J109" s="38"/>
      <c r="K109" s="38"/>
      <c r="L109" s="39"/>
      <c r="P109" s="3" t="s">
        <v>165</v>
      </c>
    </row>
    <row r="110" spans="1:16" x14ac:dyDescent="0.25">
      <c r="A110" s="16">
        <v>91</v>
      </c>
      <c r="B110" s="9" t="str">
        <f>IF($B$5="Greiner 6-well",Sheet1!H91, IF($B$5="Omnitray 8-virtual-well",Sheet1!I91,IF($B$5="Omnitray 4-virtual-well",Sheet1!J91,IF($B$5="Omnitray 2-virtual-well",Sheet1!K91,IF($B$5="Omnitray 1-well",Sheet1!L91,IF($B$5="Omnitray 4-well",Sheet1!M91,NA))))))</f>
        <v>NA</v>
      </c>
      <c r="C110" s="9" t="str">
        <f>IF(Table4[[#This Row],[Well/sector on agar plate]]="NA", "", CONCATENATE("MIO ", ROUNDUP((ROW()-19)/VLOOKUP($B$5,Sheet1!$A$1:$B$6,2,0),0)))</f>
        <v/>
      </c>
      <c r="D110" s="24"/>
      <c r="E110" s="24"/>
      <c r="F110" s="24"/>
      <c r="G110" s="35"/>
      <c r="H110" s="35"/>
      <c r="I110" s="35"/>
      <c r="J110" s="38"/>
      <c r="K110" s="38"/>
      <c r="L110" s="39"/>
      <c r="P110" s="3" t="s">
        <v>165</v>
      </c>
    </row>
    <row r="111" spans="1:16" x14ac:dyDescent="0.25">
      <c r="A111" s="16">
        <v>92</v>
      </c>
      <c r="B111" s="9" t="str">
        <f>IF($B$5="Greiner 6-well",Sheet1!H92, IF($B$5="Omnitray 8-virtual-well",Sheet1!I92,IF($B$5="Omnitray 4-virtual-well",Sheet1!J92,IF($B$5="Omnitray 2-virtual-well",Sheet1!K92,IF($B$5="Omnitray 1-well",Sheet1!L92,IF($B$5="Omnitray 4-well",Sheet1!M92,NA))))))</f>
        <v>NA</v>
      </c>
      <c r="C111" s="9" t="str">
        <f>IF(Table4[[#This Row],[Well/sector on agar plate]]="NA", "", CONCATENATE("MIO ", ROUNDUP((ROW()-19)/VLOOKUP($B$5,Sheet1!$A$1:$B$6,2,0),0)))</f>
        <v/>
      </c>
      <c r="D111" s="24"/>
      <c r="E111" s="24"/>
      <c r="F111" s="24"/>
      <c r="G111" s="35"/>
      <c r="H111" s="35"/>
      <c r="I111" s="35"/>
      <c r="J111" s="38"/>
      <c r="K111" s="38"/>
      <c r="L111" s="39"/>
      <c r="P111" s="3" t="s">
        <v>165</v>
      </c>
    </row>
    <row r="112" spans="1:16" x14ac:dyDescent="0.25">
      <c r="A112" s="16">
        <v>93</v>
      </c>
      <c r="B112" s="9" t="str">
        <f>IF($B$5="Greiner 6-well",Sheet1!H93, IF($B$5="Omnitray 8-virtual-well",Sheet1!I93,IF($B$5="Omnitray 4-virtual-well",Sheet1!J93,IF($B$5="Omnitray 2-virtual-well",Sheet1!K93,IF($B$5="Omnitray 1-well",Sheet1!L93,IF($B$5="Omnitray 4-well",Sheet1!M93,NA))))))</f>
        <v>NA</v>
      </c>
      <c r="C112" s="9" t="str">
        <f>IF(Table4[[#This Row],[Well/sector on agar plate]]="NA", "", CONCATENATE("MIO ", ROUNDUP((ROW()-19)/VLOOKUP($B$5,Sheet1!$A$1:$B$6,2,0),0)))</f>
        <v/>
      </c>
      <c r="D112" s="24"/>
      <c r="E112" s="24"/>
      <c r="F112" s="24"/>
      <c r="G112" s="35"/>
      <c r="H112" s="35"/>
      <c r="I112" s="35"/>
      <c r="J112" s="38"/>
      <c r="K112" s="38"/>
      <c r="L112" s="39"/>
      <c r="P112" s="3" t="s">
        <v>165</v>
      </c>
    </row>
    <row r="113" spans="1:16" x14ac:dyDescent="0.25">
      <c r="A113" s="16">
        <v>94</v>
      </c>
      <c r="B113" s="9" t="str">
        <f>IF($B$5="Greiner 6-well",Sheet1!H94, IF($B$5="Omnitray 8-virtual-well",Sheet1!I94,IF($B$5="Omnitray 4-virtual-well",Sheet1!J94,IF($B$5="Omnitray 2-virtual-well",Sheet1!K94,IF($B$5="Omnitray 1-well",Sheet1!L94,IF($B$5="Omnitray 4-well",Sheet1!M94,NA))))))</f>
        <v>NA</v>
      </c>
      <c r="C113" s="9" t="str">
        <f>IF(Table4[[#This Row],[Well/sector on agar plate]]="NA", "", CONCATENATE("MIO ", ROUNDUP((ROW()-19)/VLOOKUP($B$5,Sheet1!$A$1:$B$6,2,0),0)))</f>
        <v/>
      </c>
      <c r="D113" s="24"/>
      <c r="E113" s="24"/>
      <c r="F113" s="24"/>
      <c r="G113" s="35"/>
      <c r="H113" s="35"/>
      <c r="I113" s="35"/>
      <c r="J113" s="38"/>
      <c r="K113" s="38"/>
      <c r="L113" s="39"/>
      <c r="P113" s="3" t="s">
        <v>165</v>
      </c>
    </row>
    <row r="114" spans="1:16" x14ac:dyDescent="0.25">
      <c r="A114" s="16">
        <v>95</v>
      </c>
      <c r="B114" s="9" t="str">
        <f>IF($B$5="Greiner 6-well",Sheet1!H95, IF($B$5="Omnitray 8-virtual-well",Sheet1!I95,IF($B$5="Omnitray 4-virtual-well",Sheet1!J95,IF($B$5="Omnitray 2-virtual-well",Sheet1!K95,IF($B$5="Omnitray 1-well",Sheet1!L95,IF($B$5="Omnitray 4-well",Sheet1!M95,NA))))))</f>
        <v>NA</v>
      </c>
      <c r="C114" s="9" t="str">
        <f>IF(Table4[[#This Row],[Well/sector on agar plate]]="NA", "", CONCATENATE("MIO ", ROUNDUP((ROW()-19)/VLOOKUP($B$5,Sheet1!$A$1:$B$6,2,0),0)))</f>
        <v/>
      </c>
      <c r="D114" s="24"/>
      <c r="E114" s="24"/>
      <c r="F114" s="24"/>
      <c r="G114" s="35"/>
      <c r="H114" s="35"/>
      <c r="I114" s="35"/>
      <c r="J114" s="38"/>
      <c r="K114" s="38"/>
      <c r="L114" s="39"/>
      <c r="P114" s="3" t="s">
        <v>165</v>
      </c>
    </row>
    <row r="115" spans="1:16" x14ac:dyDescent="0.25">
      <c r="A115" s="16">
        <v>96</v>
      </c>
      <c r="B115" s="9" t="str">
        <f>IF($B$5="Greiner 6-well",Sheet1!H96, IF($B$5="Omnitray 8-virtual-well",Sheet1!I96,IF($B$5="Omnitray 4-virtual-well",Sheet1!J96,IF($B$5="Omnitray 2-virtual-well",Sheet1!K96,IF($B$5="Omnitray 1-well",Sheet1!L96,IF($B$5="Omnitray 4-well",Sheet1!M96,NA))))))</f>
        <v>NA</v>
      </c>
      <c r="C115" s="9" t="str">
        <f>IF(Table4[[#This Row],[Well/sector on agar plate]]="NA", "", CONCATENATE("MIO ", ROUNDUP((ROW()-19)/VLOOKUP($B$5,Sheet1!$A$1:$B$6,2,0),0)))</f>
        <v/>
      </c>
      <c r="D115" s="24"/>
      <c r="E115" s="24"/>
      <c r="F115" s="24"/>
      <c r="G115" s="35"/>
      <c r="H115" s="35"/>
      <c r="I115" s="35"/>
      <c r="J115" s="38"/>
      <c r="K115" s="38"/>
      <c r="L115" s="39"/>
      <c r="P115" s="3" t="s">
        <v>165</v>
      </c>
    </row>
    <row r="116" spans="1:16" x14ac:dyDescent="0.25">
      <c r="A116" s="16">
        <v>97</v>
      </c>
      <c r="B116" s="9" t="str">
        <f>IF($B$5="Greiner 6-well",Sheet1!H97, IF($B$5="Omnitray 8-virtual-well",Sheet1!I97,IF($B$5="Omnitray 4-virtual-well",Sheet1!J97,IF($B$5="Omnitray 2-virtual-well",Sheet1!K97,IF($B$5="Omnitray 1-well",Sheet1!L97,IF($B$5="Omnitray 4-well",Sheet1!M97,NA))))))</f>
        <v>NA</v>
      </c>
      <c r="C116" s="9" t="str">
        <f>IF(Table4[[#This Row],[Well/sector on agar plate]]="NA", "", CONCATENATE("MIO ", ROUNDUP((ROW()-19)/VLOOKUP($B$5,Sheet1!$A$1:$B$6,2,0),0)))</f>
        <v/>
      </c>
      <c r="D116" s="24"/>
      <c r="E116" s="24"/>
      <c r="F116" s="24"/>
      <c r="G116" s="35"/>
      <c r="H116" s="35"/>
      <c r="I116" s="35"/>
      <c r="J116" s="38"/>
      <c r="K116" s="38"/>
      <c r="L116" s="39"/>
      <c r="P116" s="3" t="s">
        <v>165</v>
      </c>
    </row>
    <row r="117" spans="1:16" x14ac:dyDescent="0.25">
      <c r="A117" s="16">
        <v>98</v>
      </c>
      <c r="B117" s="9" t="str">
        <f>IF($B$5="Greiner 6-well",Sheet1!H98, IF($B$5="Omnitray 8-virtual-well",Sheet1!I98,IF($B$5="Omnitray 4-virtual-well",Sheet1!J98,IF($B$5="Omnitray 2-virtual-well",Sheet1!K98,IF($B$5="Omnitray 1-well",Sheet1!L98,IF($B$5="Omnitray 4-well",Sheet1!M98,NA))))))</f>
        <v>NA</v>
      </c>
      <c r="C117" s="9" t="str">
        <f>IF(Table4[[#This Row],[Well/sector on agar plate]]="NA", "", CONCATENATE("MIO ", ROUNDUP((ROW()-19)/VLOOKUP($B$5,Sheet1!$A$1:$B$6,2,0),0)))</f>
        <v/>
      </c>
      <c r="D117" s="24"/>
      <c r="E117" s="24"/>
      <c r="F117" s="24"/>
      <c r="G117" s="35"/>
      <c r="H117" s="35"/>
      <c r="I117" s="35"/>
      <c r="J117" s="38"/>
      <c r="K117" s="38"/>
      <c r="L117" s="39"/>
      <c r="P117" s="3" t="s">
        <v>165</v>
      </c>
    </row>
    <row r="118" spans="1:16" x14ac:dyDescent="0.25">
      <c r="A118" s="16">
        <v>99</v>
      </c>
      <c r="B118" s="9" t="str">
        <f>IF($B$5="Greiner 6-well",Sheet1!H99, IF($B$5="Omnitray 8-virtual-well",Sheet1!I99,IF($B$5="Omnitray 4-virtual-well",Sheet1!J99,IF($B$5="Omnitray 2-virtual-well",Sheet1!K99,IF($B$5="Omnitray 1-well",Sheet1!L99,IF($B$5="Omnitray 4-well",Sheet1!M99,NA))))))</f>
        <v>NA</v>
      </c>
      <c r="C118" s="9" t="str">
        <f>IF(Table4[[#This Row],[Well/sector on agar plate]]="NA", "", CONCATENATE("MIO ", ROUNDUP((ROW()-19)/VLOOKUP($B$5,Sheet1!$A$1:$B$6,2,0),0)))</f>
        <v/>
      </c>
      <c r="D118" s="24"/>
      <c r="E118" s="24"/>
      <c r="F118" s="24"/>
      <c r="G118" s="35"/>
      <c r="H118" s="35"/>
      <c r="I118" s="35"/>
      <c r="J118" s="38"/>
      <c r="K118" s="38"/>
      <c r="L118" s="39"/>
      <c r="P118" s="3" t="s">
        <v>165</v>
      </c>
    </row>
    <row r="119" spans="1:16" x14ac:dyDescent="0.25">
      <c r="A119" s="16">
        <v>100</v>
      </c>
      <c r="B119" s="9" t="str">
        <f>IF($B$5="Greiner 6-well",Sheet1!H100, IF($B$5="Omnitray 8-virtual-well",Sheet1!I100,IF($B$5="Omnitray 4-virtual-well",Sheet1!J100,IF($B$5="Omnitray 2-virtual-well",Sheet1!K100,IF($B$5="Omnitray 1-well",Sheet1!L100,IF($B$5="Omnitray 4-well",Sheet1!M100,NA))))))</f>
        <v>NA</v>
      </c>
      <c r="C119" s="9" t="str">
        <f>IF(Table4[[#This Row],[Well/sector on agar plate]]="NA", "", CONCATENATE("MIO ", ROUNDUP((ROW()-19)/VLOOKUP($B$5,Sheet1!$A$1:$B$6,2,0),0)))</f>
        <v/>
      </c>
      <c r="D119" s="24"/>
      <c r="E119" s="24"/>
      <c r="F119" s="24"/>
      <c r="G119" s="35"/>
      <c r="H119" s="35"/>
      <c r="I119" s="35"/>
      <c r="J119" s="38"/>
      <c r="K119" s="38"/>
      <c r="L119" s="39"/>
      <c r="P119" s="3" t="s">
        <v>165</v>
      </c>
    </row>
    <row r="120" spans="1:16" x14ac:dyDescent="0.25">
      <c r="A120" s="16">
        <v>101</v>
      </c>
      <c r="B120" s="9" t="str">
        <f>IF($B$5="Greiner 6-well",Sheet1!H101, IF($B$5="Omnitray 8-virtual-well",Sheet1!I101,IF($B$5="Omnitray 4-virtual-well",Sheet1!J101,IF($B$5="Omnitray 2-virtual-well",Sheet1!K101,IF($B$5="Omnitray 1-well",Sheet1!L101,IF($B$5="Omnitray 4-well",Sheet1!M101,NA))))))</f>
        <v>NA</v>
      </c>
      <c r="C120" s="9" t="str">
        <f>IF(Table4[[#This Row],[Well/sector on agar plate]]="NA", "", CONCATENATE("MIO ", ROUNDUP((ROW()-19)/VLOOKUP($B$5,Sheet1!$A$1:$B$6,2,0),0)))</f>
        <v/>
      </c>
      <c r="D120" s="24"/>
      <c r="E120" s="24"/>
      <c r="F120" s="24"/>
      <c r="G120" s="35"/>
      <c r="H120" s="35"/>
      <c r="I120" s="35"/>
      <c r="J120" s="38"/>
      <c r="K120" s="38"/>
      <c r="L120" s="39"/>
      <c r="P120" s="3" t="s">
        <v>165</v>
      </c>
    </row>
    <row r="121" spans="1:16" x14ac:dyDescent="0.25">
      <c r="A121" s="16">
        <v>102</v>
      </c>
      <c r="B121" s="9" t="str">
        <f>IF($B$5="Greiner 6-well",Sheet1!H102, IF($B$5="Omnitray 8-virtual-well",Sheet1!I102,IF($B$5="Omnitray 4-virtual-well",Sheet1!J102,IF($B$5="Omnitray 2-virtual-well",Sheet1!K102,IF($B$5="Omnitray 1-well",Sheet1!L102,IF($B$5="Omnitray 4-well",Sheet1!M102,NA))))))</f>
        <v>NA</v>
      </c>
      <c r="C121" s="9" t="str">
        <f>IF(Table4[[#This Row],[Well/sector on agar plate]]="NA", "", CONCATENATE("MIO ", ROUNDUP((ROW()-19)/VLOOKUP($B$5,Sheet1!$A$1:$B$6,2,0),0)))</f>
        <v/>
      </c>
      <c r="D121" s="24"/>
      <c r="E121" s="24"/>
      <c r="F121" s="24"/>
      <c r="G121" s="35"/>
      <c r="H121" s="35"/>
      <c r="I121" s="35"/>
      <c r="J121" s="38"/>
      <c r="K121" s="38"/>
      <c r="L121" s="39"/>
      <c r="P121" s="3" t="s">
        <v>165</v>
      </c>
    </row>
    <row r="122" spans="1:16" x14ac:dyDescent="0.25">
      <c r="A122" s="16">
        <v>103</v>
      </c>
      <c r="B122" s="9" t="str">
        <f>IF($B$5="Greiner 6-well",Sheet1!H103, IF($B$5="Omnitray 8-virtual-well",Sheet1!I103,IF($B$5="Omnitray 4-virtual-well",Sheet1!J103,IF($B$5="Omnitray 2-virtual-well",Sheet1!K103,IF($B$5="Omnitray 1-well",Sheet1!L103,IF($B$5="Omnitray 4-well",Sheet1!M103,NA))))))</f>
        <v>NA</v>
      </c>
      <c r="C122" s="9" t="str">
        <f>IF(Table4[[#This Row],[Well/sector on agar plate]]="NA", "", CONCATENATE("MIO ", ROUNDUP((ROW()-19)/VLOOKUP($B$5,Sheet1!$A$1:$B$6,2,0),0)))</f>
        <v/>
      </c>
      <c r="D122" s="24"/>
      <c r="E122" s="24"/>
      <c r="F122" s="24"/>
      <c r="G122" s="35"/>
      <c r="H122" s="35"/>
      <c r="I122" s="35"/>
      <c r="J122" s="38"/>
      <c r="K122" s="38"/>
      <c r="L122" s="39"/>
      <c r="P122" s="3" t="s">
        <v>165</v>
      </c>
    </row>
    <row r="123" spans="1:16" x14ac:dyDescent="0.25">
      <c r="A123" s="16">
        <v>104</v>
      </c>
      <c r="B123" s="9" t="str">
        <f>IF($B$5="Greiner 6-well",Sheet1!H104, IF($B$5="Omnitray 8-virtual-well",Sheet1!I104,IF($B$5="Omnitray 4-virtual-well",Sheet1!J104,IF($B$5="Omnitray 2-virtual-well",Sheet1!K104,IF($B$5="Omnitray 1-well",Sheet1!L104,IF($B$5="Omnitray 4-well",Sheet1!M104,NA))))))</f>
        <v>NA</v>
      </c>
      <c r="C123" s="9" t="str">
        <f>IF(Table4[[#This Row],[Well/sector on agar plate]]="NA", "", CONCATENATE("MIO ", ROUNDUP((ROW()-19)/VLOOKUP($B$5,Sheet1!$A$1:$B$6,2,0),0)))</f>
        <v/>
      </c>
      <c r="D123" s="24"/>
      <c r="E123" s="24"/>
      <c r="F123" s="24"/>
      <c r="G123" s="35"/>
      <c r="H123" s="35"/>
      <c r="I123" s="35"/>
      <c r="J123" s="38"/>
      <c r="K123" s="38"/>
      <c r="L123" s="39"/>
      <c r="P123" s="3" t="s">
        <v>165</v>
      </c>
    </row>
    <row r="124" spans="1:16" x14ac:dyDescent="0.25">
      <c r="A124" s="16">
        <v>105</v>
      </c>
      <c r="B124" s="9" t="str">
        <f>IF($B$5="Greiner 6-well",Sheet1!H105, IF($B$5="Omnitray 8-virtual-well",Sheet1!I105,IF($B$5="Omnitray 4-virtual-well",Sheet1!J105,IF($B$5="Omnitray 2-virtual-well",Sheet1!K105,IF($B$5="Omnitray 1-well",Sheet1!L105,IF($B$5="Omnitray 4-well",Sheet1!M105,NA))))))</f>
        <v>NA</v>
      </c>
      <c r="C124" s="9" t="str">
        <f>IF(Table4[[#This Row],[Well/sector on agar plate]]="NA", "", CONCATENATE("MIO ", ROUNDUP((ROW()-19)/VLOOKUP($B$5,Sheet1!$A$1:$B$6,2,0),0)))</f>
        <v/>
      </c>
      <c r="D124" s="24"/>
      <c r="E124" s="24"/>
      <c r="F124" s="24"/>
      <c r="G124" s="35"/>
      <c r="H124" s="35"/>
      <c r="I124" s="35"/>
      <c r="J124" s="38"/>
      <c r="K124" s="38"/>
      <c r="L124" s="39"/>
      <c r="P124" s="3" t="s">
        <v>165</v>
      </c>
    </row>
    <row r="125" spans="1:16" x14ac:dyDescent="0.25">
      <c r="A125" s="16">
        <v>106</v>
      </c>
      <c r="B125" s="9" t="str">
        <f>IF($B$5="Greiner 6-well",Sheet1!H106, IF($B$5="Omnitray 8-virtual-well",Sheet1!I106,IF($B$5="Omnitray 4-virtual-well",Sheet1!J106,IF($B$5="Omnitray 2-virtual-well",Sheet1!K106,IF($B$5="Omnitray 1-well",Sheet1!L106,IF($B$5="Omnitray 4-well",Sheet1!M106,NA))))))</f>
        <v>NA</v>
      </c>
      <c r="C125" s="9" t="str">
        <f>IF(Table4[[#This Row],[Well/sector on agar plate]]="NA", "", CONCATENATE("MIO ", ROUNDUP((ROW()-19)/VLOOKUP($B$5,Sheet1!$A$1:$B$6,2,0),0)))</f>
        <v/>
      </c>
      <c r="D125" s="24"/>
      <c r="E125" s="24"/>
      <c r="F125" s="24"/>
      <c r="G125" s="35"/>
      <c r="H125" s="35"/>
      <c r="I125" s="35"/>
      <c r="J125" s="38"/>
      <c r="K125" s="38"/>
      <c r="L125" s="39"/>
      <c r="P125" s="3" t="s">
        <v>165</v>
      </c>
    </row>
    <row r="126" spans="1:16" x14ac:dyDescent="0.25">
      <c r="A126" s="16">
        <v>107</v>
      </c>
      <c r="B126" s="9" t="str">
        <f>IF($B$5="Greiner 6-well",Sheet1!H107, IF($B$5="Omnitray 8-virtual-well",Sheet1!I107,IF($B$5="Omnitray 4-virtual-well",Sheet1!J107,IF($B$5="Omnitray 2-virtual-well",Sheet1!K107,IF($B$5="Omnitray 1-well",Sheet1!L107,IF($B$5="Omnitray 4-well",Sheet1!M107,NA))))))</f>
        <v>NA</v>
      </c>
      <c r="C126" s="9" t="str">
        <f>IF(Table4[[#This Row],[Well/sector on agar plate]]="NA", "", CONCATENATE("MIO ", ROUNDUP((ROW()-19)/VLOOKUP($B$5,Sheet1!$A$1:$B$6,2,0),0)))</f>
        <v/>
      </c>
      <c r="D126" s="24"/>
      <c r="E126" s="24"/>
      <c r="F126" s="24"/>
      <c r="G126" s="35"/>
      <c r="H126" s="35"/>
      <c r="I126" s="35"/>
      <c r="J126" s="38"/>
      <c r="K126" s="38"/>
      <c r="L126" s="39"/>
      <c r="P126" s="3" t="s">
        <v>165</v>
      </c>
    </row>
    <row r="127" spans="1:16" x14ac:dyDescent="0.25">
      <c r="A127" s="16">
        <v>108</v>
      </c>
      <c r="B127" s="9" t="str">
        <f>IF($B$5="Greiner 6-well",Sheet1!H108, IF($B$5="Omnitray 8-virtual-well",Sheet1!I108,IF($B$5="Omnitray 4-virtual-well",Sheet1!J108,IF($B$5="Omnitray 2-virtual-well",Sheet1!K108,IF($B$5="Omnitray 1-well",Sheet1!L108,IF($B$5="Omnitray 4-well",Sheet1!M108,NA))))))</f>
        <v>NA</v>
      </c>
      <c r="C127" s="9" t="str">
        <f>IF(Table4[[#This Row],[Well/sector on agar plate]]="NA", "", CONCATENATE("MIO ", ROUNDUP((ROW()-19)/VLOOKUP($B$5,Sheet1!$A$1:$B$6,2,0),0)))</f>
        <v/>
      </c>
      <c r="D127" s="24"/>
      <c r="E127" s="24"/>
      <c r="F127" s="24"/>
      <c r="G127" s="35"/>
      <c r="H127" s="35"/>
      <c r="I127" s="35"/>
      <c r="J127" s="38"/>
      <c r="K127" s="38"/>
      <c r="L127" s="39"/>
      <c r="P127" s="3" t="s">
        <v>165</v>
      </c>
    </row>
    <row r="128" spans="1:16" x14ac:dyDescent="0.25">
      <c r="A128" s="16">
        <v>109</v>
      </c>
      <c r="B128" s="9" t="str">
        <f>IF($B$5="Greiner 6-well",Sheet1!H109, IF($B$5="Omnitray 8-virtual-well",Sheet1!I109,IF($B$5="Omnitray 4-virtual-well",Sheet1!J109,IF($B$5="Omnitray 2-virtual-well",Sheet1!K109,IF($B$5="Omnitray 1-well",Sheet1!L109,IF($B$5="Omnitray 4-well",Sheet1!M109,NA))))))</f>
        <v>NA</v>
      </c>
      <c r="C128" s="9" t="str">
        <f>IF(Table4[[#This Row],[Well/sector on agar plate]]="NA", "", CONCATENATE("MIO ", ROUNDUP((ROW()-19)/VLOOKUP($B$5,Sheet1!$A$1:$B$6,2,0),0)))</f>
        <v/>
      </c>
      <c r="D128" s="24"/>
      <c r="E128" s="24"/>
      <c r="F128" s="24"/>
      <c r="G128" s="35"/>
      <c r="H128" s="35"/>
      <c r="I128" s="35"/>
      <c r="J128" s="38"/>
      <c r="K128" s="38"/>
      <c r="L128" s="39"/>
      <c r="P128" s="3" t="s">
        <v>165</v>
      </c>
    </row>
    <row r="129" spans="1:16" x14ac:dyDescent="0.25">
      <c r="A129" s="16">
        <v>110</v>
      </c>
      <c r="B129" s="9" t="str">
        <f>IF($B$5="Greiner 6-well",Sheet1!H110, IF($B$5="Omnitray 8-virtual-well",Sheet1!I110,IF($B$5="Omnitray 4-virtual-well",Sheet1!J110,IF($B$5="Omnitray 2-virtual-well",Sheet1!K110,IF($B$5="Omnitray 1-well",Sheet1!L110,IF($B$5="Omnitray 4-well",Sheet1!M110,NA))))))</f>
        <v>NA</v>
      </c>
      <c r="C129" s="9" t="str">
        <f>IF(Table4[[#This Row],[Well/sector on agar plate]]="NA", "", CONCATENATE("MIO ", ROUNDUP((ROW()-19)/VLOOKUP($B$5,Sheet1!$A$1:$B$6,2,0),0)))</f>
        <v/>
      </c>
      <c r="D129" s="24"/>
      <c r="E129" s="24"/>
      <c r="F129" s="24"/>
      <c r="G129" s="35"/>
      <c r="H129" s="35"/>
      <c r="I129" s="35"/>
      <c r="J129" s="38"/>
      <c r="K129" s="38"/>
      <c r="L129" s="39"/>
      <c r="P129" s="3" t="s">
        <v>165</v>
      </c>
    </row>
    <row r="130" spans="1:16" x14ac:dyDescent="0.25">
      <c r="A130" s="16">
        <v>111</v>
      </c>
      <c r="B130" s="9" t="str">
        <f>IF($B$5="Greiner 6-well",Sheet1!H111, IF($B$5="Omnitray 8-virtual-well",Sheet1!I111,IF($B$5="Omnitray 4-virtual-well",Sheet1!J111,IF($B$5="Omnitray 2-virtual-well",Sheet1!K111,IF($B$5="Omnitray 1-well",Sheet1!L111,IF($B$5="Omnitray 4-well",Sheet1!M111,NA))))))</f>
        <v>NA</v>
      </c>
      <c r="C130" s="9" t="str">
        <f>IF(Table4[[#This Row],[Well/sector on agar plate]]="NA", "", CONCATENATE("MIO ", ROUNDUP((ROW()-19)/VLOOKUP($B$5,Sheet1!$A$1:$B$6,2,0),0)))</f>
        <v/>
      </c>
      <c r="D130" s="24"/>
      <c r="E130" s="24"/>
      <c r="F130" s="24"/>
      <c r="G130" s="35"/>
      <c r="H130" s="35"/>
      <c r="I130" s="35"/>
      <c r="J130" s="38"/>
      <c r="K130" s="38"/>
      <c r="L130" s="39"/>
      <c r="P130" s="3" t="s">
        <v>165</v>
      </c>
    </row>
    <row r="131" spans="1:16" x14ac:dyDescent="0.25">
      <c r="A131" s="16">
        <v>112</v>
      </c>
      <c r="B131" s="9" t="str">
        <f>IF($B$5="Greiner 6-well",Sheet1!H112, IF($B$5="Omnitray 8-virtual-well",Sheet1!I112,IF($B$5="Omnitray 4-virtual-well",Sheet1!J112,IF($B$5="Omnitray 2-virtual-well",Sheet1!K112,IF($B$5="Omnitray 1-well",Sheet1!L112,IF($B$5="Omnitray 4-well",Sheet1!M112,NA))))))</f>
        <v>NA</v>
      </c>
      <c r="C131" s="9" t="str">
        <f>IF(Table4[[#This Row],[Well/sector on agar plate]]="NA", "", CONCATENATE("MIO ", ROUNDUP((ROW()-19)/VLOOKUP($B$5,Sheet1!$A$1:$B$6,2,0),0)))</f>
        <v/>
      </c>
      <c r="D131" s="24"/>
      <c r="E131" s="24"/>
      <c r="F131" s="24"/>
      <c r="G131" s="35"/>
      <c r="H131" s="35"/>
      <c r="I131" s="35"/>
      <c r="J131" s="38"/>
      <c r="K131" s="38"/>
      <c r="L131" s="39"/>
      <c r="P131" s="3" t="s">
        <v>165</v>
      </c>
    </row>
    <row r="132" spans="1:16" x14ac:dyDescent="0.25">
      <c r="A132" s="16">
        <v>113</v>
      </c>
      <c r="B132" s="9" t="str">
        <f>IF($B$5="Greiner 6-well",Sheet1!H113, IF($B$5="Omnitray 8-virtual-well",Sheet1!I113,IF($B$5="Omnitray 4-virtual-well",Sheet1!J113,IF($B$5="Omnitray 2-virtual-well",Sheet1!K113,IF($B$5="Omnitray 1-well",Sheet1!L113,IF($B$5="Omnitray 4-well",Sheet1!M113,NA))))))</f>
        <v>NA</v>
      </c>
      <c r="C132" s="9" t="str">
        <f>IF(Table4[[#This Row],[Well/sector on agar plate]]="NA", "", CONCATENATE("MIO ", ROUNDUP((ROW()-19)/VLOOKUP($B$5,Sheet1!$A$1:$B$6,2,0),0)))</f>
        <v/>
      </c>
      <c r="D132" s="24"/>
      <c r="E132" s="24"/>
      <c r="F132" s="24"/>
      <c r="G132" s="35"/>
      <c r="H132" s="35"/>
      <c r="I132" s="35"/>
      <c r="J132" s="38"/>
      <c r="K132" s="38"/>
      <c r="L132" s="39"/>
      <c r="P132" s="3" t="s">
        <v>165</v>
      </c>
    </row>
    <row r="133" spans="1:16" x14ac:dyDescent="0.25">
      <c r="A133" s="16">
        <v>114</v>
      </c>
      <c r="B133" s="9" t="str">
        <f>IF($B$5="Greiner 6-well",Sheet1!H114, IF($B$5="Omnitray 8-virtual-well",Sheet1!I114,IF($B$5="Omnitray 4-virtual-well",Sheet1!J114,IF($B$5="Omnitray 2-virtual-well",Sheet1!K114,IF($B$5="Omnitray 1-well",Sheet1!L114,IF($B$5="Omnitray 4-well",Sheet1!M114,NA))))))</f>
        <v>NA</v>
      </c>
      <c r="C133" s="9" t="str">
        <f>IF(Table4[[#This Row],[Well/sector on agar plate]]="NA", "", CONCATENATE("MIO ", ROUNDUP((ROW()-19)/VLOOKUP($B$5,Sheet1!$A$1:$B$6,2,0),0)))</f>
        <v/>
      </c>
      <c r="D133" s="24"/>
      <c r="E133" s="24"/>
      <c r="F133" s="24"/>
      <c r="G133" s="35"/>
      <c r="H133" s="35"/>
      <c r="I133" s="35"/>
      <c r="J133" s="38"/>
      <c r="K133" s="38"/>
      <c r="L133" s="39"/>
      <c r="P133" s="3" t="s">
        <v>165</v>
      </c>
    </row>
    <row r="134" spans="1:16" x14ac:dyDescent="0.25">
      <c r="A134" s="16">
        <v>115</v>
      </c>
      <c r="B134" s="9" t="str">
        <f>IF($B$5="Greiner 6-well",Sheet1!H115, IF($B$5="Omnitray 8-virtual-well",Sheet1!I115,IF($B$5="Omnitray 4-virtual-well",Sheet1!J115,IF($B$5="Omnitray 2-virtual-well",Sheet1!K115,IF($B$5="Omnitray 1-well",Sheet1!L115,IF($B$5="Omnitray 4-well",Sheet1!M115,NA))))))</f>
        <v>NA</v>
      </c>
      <c r="C134" s="9" t="str">
        <f>IF(Table4[[#This Row],[Well/sector on agar plate]]="NA", "", CONCATENATE("MIO ", ROUNDUP((ROW()-19)/VLOOKUP($B$5,Sheet1!$A$1:$B$6,2,0),0)))</f>
        <v/>
      </c>
      <c r="D134" s="24"/>
      <c r="E134" s="24"/>
      <c r="F134" s="24"/>
      <c r="G134" s="35"/>
      <c r="H134" s="35"/>
      <c r="I134" s="35"/>
      <c r="J134" s="38"/>
      <c r="K134" s="38"/>
      <c r="L134" s="39"/>
      <c r="P134" s="3" t="s">
        <v>165</v>
      </c>
    </row>
    <row r="135" spans="1:16" x14ac:dyDescent="0.25">
      <c r="A135" s="16">
        <v>116</v>
      </c>
      <c r="B135" s="9" t="str">
        <f>IF($B$5="Greiner 6-well",Sheet1!H116, IF($B$5="Omnitray 8-virtual-well",Sheet1!I116,IF($B$5="Omnitray 4-virtual-well",Sheet1!J116,IF($B$5="Omnitray 2-virtual-well",Sheet1!K116,IF($B$5="Omnitray 1-well",Sheet1!L116,IF($B$5="Omnitray 4-well",Sheet1!M116,NA))))))</f>
        <v>NA</v>
      </c>
      <c r="C135" s="9" t="str">
        <f>IF(Table4[[#This Row],[Well/sector on agar plate]]="NA", "", CONCATENATE("MIO ", ROUNDUP((ROW()-19)/VLOOKUP($B$5,Sheet1!$A$1:$B$6,2,0),0)))</f>
        <v/>
      </c>
      <c r="D135" s="24"/>
      <c r="E135" s="24"/>
      <c r="F135" s="24"/>
      <c r="G135" s="35"/>
      <c r="H135" s="35"/>
      <c r="I135" s="35"/>
      <c r="J135" s="38"/>
      <c r="K135" s="38"/>
      <c r="L135" s="39"/>
      <c r="P135" s="3" t="s">
        <v>165</v>
      </c>
    </row>
    <row r="136" spans="1:16" x14ac:dyDescent="0.25">
      <c r="A136" s="16">
        <v>117</v>
      </c>
      <c r="B136" s="9" t="str">
        <f>IF($B$5="Greiner 6-well",Sheet1!H117, IF($B$5="Omnitray 8-virtual-well",Sheet1!I117,IF($B$5="Omnitray 4-virtual-well",Sheet1!J117,IF($B$5="Omnitray 2-virtual-well",Sheet1!K117,IF($B$5="Omnitray 1-well",Sheet1!L117,IF($B$5="Omnitray 4-well",Sheet1!M117,NA))))))</f>
        <v>NA</v>
      </c>
      <c r="C136" s="9" t="str">
        <f>IF(Table4[[#This Row],[Well/sector on agar plate]]="NA", "", CONCATENATE("MIO ", ROUNDUP((ROW()-19)/VLOOKUP($B$5,Sheet1!$A$1:$B$6,2,0),0)))</f>
        <v/>
      </c>
      <c r="D136" s="24"/>
      <c r="E136" s="24"/>
      <c r="F136" s="24"/>
      <c r="G136" s="35"/>
      <c r="H136" s="35"/>
      <c r="I136" s="35"/>
      <c r="J136" s="38"/>
      <c r="K136" s="38"/>
      <c r="L136" s="39"/>
      <c r="P136" s="3" t="s">
        <v>165</v>
      </c>
    </row>
    <row r="137" spans="1:16" x14ac:dyDescent="0.25">
      <c r="A137" s="16">
        <v>118</v>
      </c>
      <c r="B137" s="9" t="str">
        <f>IF($B$5="Greiner 6-well",Sheet1!H118, IF($B$5="Omnitray 8-virtual-well",Sheet1!I118,IF($B$5="Omnitray 4-virtual-well",Sheet1!J118,IF($B$5="Omnitray 2-virtual-well",Sheet1!K118,IF($B$5="Omnitray 1-well",Sheet1!L118,IF($B$5="Omnitray 4-well",Sheet1!M118,NA))))))</f>
        <v>NA</v>
      </c>
      <c r="C137" s="9" t="str">
        <f>IF(Table4[[#This Row],[Well/sector on agar plate]]="NA", "", CONCATENATE("MIO ", ROUNDUP((ROW()-19)/VLOOKUP($B$5,Sheet1!$A$1:$B$6,2,0),0)))</f>
        <v/>
      </c>
      <c r="D137" s="24"/>
      <c r="E137" s="24"/>
      <c r="F137" s="24"/>
      <c r="G137" s="35"/>
      <c r="H137" s="35"/>
      <c r="I137" s="35"/>
      <c r="J137" s="38"/>
      <c r="K137" s="38"/>
      <c r="L137" s="39"/>
      <c r="P137" s="3" t="s">
        <v>165</v>
      </c>
    </row>
    <row r="138" spans="1:16" x14ac:dyDescent="0.25">
      <c r="A138" s="16">
        <v>119</v>
      </c>
      <c r="B138" s="9" t="str">
        <f>IF($B$5="Greiner 6-well",Sheet1!H119, IF($B$5="Omnitray 8-virtual-well",Sheet1!I119,IF($B$5="Omnitray 4-virtual-well",Sheet1!J119,IF($B$5="Omnitray 2-virtual-well",Sheet1!K119,IF($B$5="Omnitray 1-well",Sheet1!L119,IF($B$5="Omnitray 4-well",Sheet1!M119,NA))))))</f>
        <v>NA</v>
      </c>
      <c r="C138" s="9" t="str">
        <f>IF(Table4[[#This Row],[Well/sector on agar plate]]="NA", "", CONCATENATE("MIO ", ROUNDUP((ROW()-19)/VLOOKUP($B$5,Sheet1!$A$1:$B$6,2,0),0)))</f>
        <v/>
      </c>
      <c r="D138" s="24"/>
      <c r="E138" s="24"/>
      <c r="F138" s="24"/>
      <c r="G138" s="35"/>
      <c r="H138" s="35"/>
      <c r="I138" s="35"/>
      <c r="J138" s="38"/>
      <c r="K138" s="38"/>
      <c r="L138" s="39"/>
      <c r="P138" s="3" t="s">
        <v>165</v>
      </c>
    </row>
    <row r="139" spans="1:16" x14ac:dyDescent="0.25">
      <c r="A139" s="16">
        <v>120</v>
      </c>
      <c r="B139" s="9" t="str">
        <f>IF($B$5="Greiner 6-well",Sheet1!H120, IF($B$5="Omnitray 8-virtual-well",Sheet1!I120,IF($B$5="Omnitray 4-virtual-well",Sheet1!J120,IF($B$5="Omnitray 2-virtual-well",Sheet1!K120,IF($B$5="Omnitray 1-well",Sheet1!L120,IF($B$5="Omnitray 4-well",Sheet1!M120,NA))))))</f>
        <v>NA</v>
      </c>
      <c r="C139" s="9" t="str">
        <f>IF(Table4[[#This Row],[Well/sector on agar plate]]="NA", "", CONCATENATE("MIO ", ROUNDUP((ROW()-19)/VLOOKUP($B$5,Sheet1!$A$1:$B$6,2,0),0)))</f>
        <v/>
      </c>
      <c r="D139" s="24"/>
      <c r="E139" s="24"/>
      <c r="F139" s="24"/>
      <c r="G139" s="35"/>
      <c r="H139" s="35"/>
      <c r="I139" s="35"/>
      <c r="J139" s="38"/>
      <c r="K139" s="38"/>
      <c r="L139" s="39"/>
      <c r="P139" s="3" t="s">
        <v>165</v>
      </c>
    </row>
    <row r="140" spans="1:16" x14ac:dyDescent="0.25">
      <c r="A140" s="16">
        <v>121</v>
      </c>
      <c r="B140" s="9" t="str">
        <f>IF($B$5="Greiner 6-well",Sheet1!H121, IF($B$5="Omnitray 8-virtual-well",Sheet1!I121,IF($B$5="Omnitray 4-virtual-well",Sheet1!J121,IF($B$5="Omnitray 2-virtual-well",Sheet1!K121,IF($B$5="Omnitray 1-well",Sheet1!L121,IF($B$5="Omnitray 4-well",Sheet1!M121,NA))))))</f>
        <v>NA</v>
      </c>
      <c r="C140" s="9" t="str">
        <f>IF(Table4[[#This Row],[Well/sector on agar plate]]="NA", "", CONCATENATE("MIO ", ROUNDUP((ROW()-19)/VLOOKUP($B$5,Sheet1!$A$1:$B$6,2,0),0)))</f>
        <v/>
      </c>
      <c r="D140" s="24"/>
      <c r="E140" s="24"/>
      <c r="F140" s="24"/>
      <c r="G140" s="35"/>
      <c r="H140" s="35"/>
      <c r="I140" s="35"/>
      <c r="J140" s="38"/>
      <c r="K140" s="38"/>
      <c r="L140" s="39"/>
      <c r="P140" s="3" t="s">
        <v>165</v>
      </c>
    </row>
    <row r="141" spans="1:16" x14ac:dyDescent="0.25">
      <c r="A141" s="16">
        <v>122</v>
      </c>
      <c r="B141" s="9" t="str">
        <f>IF($B$5="Greiner 6-well",Sheet1!H122, IF($B$5="Omnitray 8-virtual-well",Sheet1!I122,IF($B$5="Omnitray 4-virtual-well",Sheet1!J122,IF($B$5="Omnitray 2-virtual-well",Sheet1!K122,IF($B$5="Omnitray 1-well",Sheet1!L122,IF($B$5="Omnitray 4-well",Sheet1!M122,NA))))))</f>
        <v>NA</v>
      </c>
      <c r="C141" s="9" t="str">
        <f>IF(Table4[[#This Row],[Well/sector on agar plate]]="NA", "", CONCATENATE("MIO ", ROUNDUP((ROW()-19)/VLOOKUP($B$5,Sheet1!$A$1:$B$6,2,0),0)))</f>
        <v/>
      </c>
      <c r="D141" s="24"/>
      <c r="E141" s="24"/>
      <c r="F141" s="24"/>
      <c r="G141" s="35"/>
      <c r="H141" s="35"/>
      <c r="I141" s="35"/>
      <c r="J141" s="38"/>
      <c r="K141" s="38"/>
      <c r="L141" s="39"/>
      <c r="P141" s="3" t="s">
        <v>165</v>
      </c>
    </row>
    <row r="142" spans="1:16" x14ac:dyDescent="0.25">
      <c r="A142" s="16">
        <v>123</v>
      </c>
      <c r="B142" s="9" t="str">
        <f>IF($B$5="Greiner 6-well",Sheet1!H123, IF($B$5="Omnitray 8-virtual-well",Sheet1!I123,IF($B$5="Omnitray 4-virtual-well",Sheet1!J123,IF($B$5="Omnitray 2-virtual-well",Sheet1!K123,IF($B$5="Omnitray 1-well",Sheet1!L123,IF($B$5="Omnitray 4-well",Sheet1!M123,NA))))))</f>
        <v>NA</v>
      </c>
      <c r="C142" s="9" t="str">
        <f>IF(Table4[[#This Row],[Well/sector on agar plate]]="NA", "", CONCATENATE("MIO ", ROUNDUP((ROW()-19)/VLOOKUP($B$5,Sheet1!$A$1:$B$6,2,0),0)))</f>
        <v/>
      </c>
      <c r="D142" s="24"/>
      <c r="E142" s="24"/>
      <c r="F142" s="24"/>
      <c r="G142" s="35"/>
      <c r="H142" s="35"/>
      <c r="I142" s="35"/>
      <c r="J142" s="38"/>
      <c r="K142" s="38"/>
      <c r="L142" s="39"/>
      <c r="P142" s="3" t="s">
        <v>165</v>
      </c>
    </row>
    <row r="143" spans="1:16" x14ac:dyDescent="0.25">
      <c r="A143" s="16">
        <v>124</v>
      </c>
      <c r="B143" s="9" t="str">
        <f>IF($B$5="Greiner 6-well",Sheet1!H124, IF($B$5="Omnitray 8-virtual-well",Sheet1!I124,IF($B$5="Omnitray 4-virtual-well",Sheet1!J124,IF($B$5="Omnitray 2-virtual-well",Sheet1!K124,IF($B$5="Omnitray 1-well",Sheet1!L124,IF($B$5="Omnitray 4-well",Sheet1!M124,NA))))))</f>
        <v>NA</v>
      </c>
      <c r="C143" s="9" t="str">
        <f>IF(Table4[[#This Row],[Well/sector on agar plate]]="NA", "", CONCATENATE("MIO ", ROUNDUP((ROW()-19)/VLOOKUP($B$5,Sheet1!$A$1:$B$6,2,0),0)))</f>
        <v/>
      </c>
      <c r="D143" s="24"/>
      <c r="E143" s="24"/>
      <c r="F143" s="24"/>
      <c r="G143" s="35"/>
      <c r="H143" s="35"/>
      <c r="I143" s="35"/>
      <c r="J143" s="38"/>
      <c r="K143" s="38"/>
      <c r="L143" s="39"/>
      <c r="P143" s="3" t="s">
        <v>165</v>
      </c>
    </row>
    <row r="144" spans="1:16" x14ac:dyDescent="0.25">
      <c r="A144" s="16">
        <v>125</v>
      </c>
      <c r="B144" s="9" t="str">
        <f>IF($B$5="Greiner 6-well",Sheet1!H125, IF($B$5="Omnitray 8-virtual-well",Sheet1!I125,IF($B$5="Omnitray 4-virtual-well",Sheet1!J125,IF($B$5="Omnitray 2-virtual-well",Sheet1!K125,IF($B$5="Omnitray 1-well",Sheet1!L125,IF($B$5="Omnitray 4-well",Sheet1!M125,NA))))))</f>
        <v>NA</v>
      </c>
      <c r="C144" s="9" t="str">
        <f>IF(Table4[[#This Row],[Well/sector on agar plate]]="NA", "", CONCATENATE("MIO ", ROUNDUP((ROW()-19)/VLOOKUP($B$5,Sheet1!$A$1:$B$6,2,0),0)))</f>
        <v/>
      </c>
      <c r="D144" s="24"/>
      <c r="E144" s="24"/>
      <c r="F144" s="24"/>
      <c r="G144" s="35"/>
      <c r="H144" s="35"/>
      <c r="I144" s="35"/>
      <c r="J144" s="38"/>
      <c r="K144" s="38"/>
      <c r="L144" s="39"/>
      <c r="P144" s="3" t="s">
        <v>165</v>
      </c>
    </row>
    <row r="145" spans="1:16" x14ac:dyDescent="0.25">
      <c r="A145" s="16">
        <v>126</v>
      </c>
      <c r="B145" s="9" t="str">
        <f>IF($B$5="Greiner 6-well",Sheet1!H126, IF($B$5="Omnitray 8-virtual-well",Sheet1!I126,IF($B$5="Omnitray 4-virtual-well",Sheet1!J126,IF($B$5="Omnitray 2-virtual-well",Sheet1!K126,IF($B$5="Omnitray 1-well",Sheet1!L126,IF($B$5="Omnitray 4-well",Sheet1!M126,NA))))))</f>
        <v>NA</v>
      </c>
      <c r="C145" s="9" t="str">
        <f>IF(Table4[[#This Row],[Well/sector on agar plate]]="NA", "", CONCATENATE("MIO ", ROUNDUP((ROW()-19)/VLOOKUP($B$5,Sheet1!$A$1:$B$6,2,0),0)))</f>
        <v/>
      </c>
      <c r="D145" s="24"/>
      <c r="E145" s="24"/>
      <c r="F145" s="24"/>
      <c r="G145" s="35"/>
      <c r="H145" s="35"/>
      <c r="I145" s="35"/>
      <c r="J145" s="38"/>
      <c r="K145" s="38"/>
      <c r="L145" s="39"/>
      <c r="P145" s="3" t="s">
        <v>165</v>
      </c>
    </row>
    <row r="146" spans="1:16" x14ac:dyDescent="0.25">
      <c r="A146" s="16">
        <v>127</v>
      </c>
      <c r="B146" s="9" t="str">
        <f>IF($B$5="Greiner 6-well",Sheet1!H127, IF($B$5="Omnitray 8-virtual-well",Sheet1!I127,IF($B$5="Omnitray 4-virtual-well",Sheet1!J127,IF($B$5="Omnitray 2-virtual-well",Sheet1!K127,IF($B$5="Omnitray 1-well",Sheet1!L127,IF($B$5="Omnitray 4-well",Sheet1!M127,NA))))))</f>
        <v>NA</v>
      </c>
      <c r="C146" s="9" t="str">
        <f>IF(Table4[[#This Row],[Well/sector on agar plate]]="NA", "", CONCATENATE("MIO ", ROUNDUP((ROW()-19)/VLOOKUP($B$5,Sheet1!$A$1:$B$6,2,0),0)))</f>
        <v/>
      </c>
      <c r="D146" s="24"/>
      <c r="E146" s="24"/>
      <c r="F146" s="24"/>
      <c r="G146" s="35"/>
      <c r="H146" s="35"/>
      <c r="I146" s="35"/>
      <c r="J146" s="38"/>
      <c r="K146" s="38"/>
      <c r="L146" s="39"/>
      <c r="P146" s="3" t="s">
        <v>165</v>
      </c>
    </row>
    <row r="147" spans="1:16" ht="15.75" thickBot="1" x14ac:dyDescent="0.3">
      <c r="A147" s="17">
        <v>128</v>
      </c>
      <c r="B147" s="18" t="str">
        <f>IF($B$5="Greiner 6-well",Sheet1!H128, IF($B$5="Omnitray 8-virtual-well",Sheet1!I128,IF($B$5="Omnitray 4-virtual-well",Sheet1!J128,IF($B$5="Omnitray 2-virtual-well",Sheet1!K128,IF($B$5="Omnitray 1-well",Sheet1!L128,IF($B$5="Omnitray 4-well",Sheet1!M128,NA))))))</f>
        <v>NA</v>
      </c>
      <c r="C147" s="18" t="str">
        <f>IF(Table4[[#This Row],[Well/sector on agar plate]]="NA", "", CONCATENATE("MIO ", ROUNDUP((ROW()-19)/VLOOKUP($B$5,Sheet1!$A$1:$B$6,2,0),0)))</f>
        <v/>
      </c>
      <c r="D147" s="25"/>
      <c r="E147" s="25"/>
      <c r="F147" s="25"/>
      <c r="G147" s="36"/>
      <c r="H147" s="36"/>
      <c r="I147" s="36"/>
      <c r="J147" s="40"/>
      <c r="K147" s="40"/>
      <c r="L147" s="41"/>
      <c r="P147" s="3" t="s">
        <v>165</v>
      </c>
    </row>
  </sheetData>
  <sheetProtection sheet="1" objects="1" scenarios="1"/>
  <mergeCells count="15">
    <mergeCell ref="A1:K1"/>
    <mergeCell ref="E17:K17"/>
    <mergeCell ref="E3:K3"/>
    <mergeCell ref="E4:K4"/>
    <mergeCell ref="E5:K5"/>
    <mergeCell ref="E6:K6"/>
    <mergeCell ref="E7:K7"/>
    <mergeCell ref="E8:K8"/>
    <mergeCell ref="E9:K9"/>
    <mergeCell ref="E10:K10"/>
    <mergeCell ref="E11:K11"/>
    <mergeCell ref="E12:K12"/>
    <mergeCell ref="E14:K14"/>
    <mergeCell ref="E15:K15"/>
    <mergeCell ref="E16:K16"/>
  </mergeCells>
  <conditionalFormatting sqref="B6:B7">
    <cfRule type="containsText" dxfId="73" priority="23" operator="containsText" text="Disable">
      <formula>NOT(ISERROR(SEARCH("Disable",B6)))</formula>
    </cfRule>
    <cfRule type="containsText" dxfId="72" priority="24" operator="containsText" text="Enable">
      <formula>NOT(ISERROR(SEARCH("Enable",B6)))</formula>
    </cfRule>
  </conditionalFormatting>
  <conditionalFormatting sqref="B4">
    <cfRule type="cellIs" dxfId="71" priority="19" operator="greaterThan">
      <formula>16</formula>
    </cfRule>
  </conditionalFormatting>
  <conditionalFormatting sqref="A20:L147">
    <cfRule type="expression" dxfId="70" priority="25">
      <formula>IF($B20="NA",TRUE,FALSE)</formula>
    </cfRule>
  </conditionalFormatting>
  <conditionalFormatting sqref="I20:I147">
    <cfRule type="expression" dxfId="69" priority="14">
      <formula>IF(TEXT($F20,"0")=TEXT($I20,"0"),FALSE,TRUE)</formula>
    </cfRule>
  </conditionalFormatting>
  <conditionalFormatting sqref="F20:F147">
    <cfRule type="expression" dxfId="68" priority="13">
      <formula>IF(TEXT($F20,"0")=TEXT($I20,"0"),FALSE,TRUE)</formula>
    </cfRule>
  </conditionalFormatting>
  <conditionalFormatting sqref="B14">
    <cfRule type="expression" dxfId="67" priority="12">
      <formula>IF($B$15&lt;200, $B$14&gt;12, $B$14&gt;11)</formula>
    </cfRule>
  </conditionalFormatting>
  <conditionalFormatting sqref="B15">
    <cfRule type="expression" dxfId="66" priority="6">
      <formula>IF($B$15&gt;1500,TRUE,FALSE)</formula>
    </cfRule>
  </conditionalFormatting>
  <conditionalFormatting sqref="A9:B9">
    <cfRule type="expression" dxfId="65" priority="3">
      <formula>IF($B$8&gt;-1,TRUE,FALSE)</formula>
    </cfRule>
  </conditionalFormatting>
  <conditionalFormatting sqref="B8:B15">
    <cfRule type="expression" dxfId="64" priority="2" stopIfTrue="1">
      <formula>ISNUMBER(SEARCH("Disabled",$B$7))</formula>
    </cfRule>
  </conditionalFormatting>
  <dataValidations count="7">
    <dataValidation type="whole" allowBlank="1" showInputMessage="1" showErrorMessage="1" sqref="B4">
      <formula1>1</formula1>
      <formula2>16</formula2>
    </dataValidation>
    <dataValidation type="list" showInputMessage="1" showErrorMessage="1" sqref="B5">
      <formula1>AgarPlatetypes</formula1>
    </dataValidation>
    <dataValidation type="list" showInputMessage="1" showErrorMessage="1" sqref="B6:B7">
      <formula1>EnabledDisabledOption</formula1>
    </dataValidation>
    <dataValidation type="list" showInputMessage="1" showErrorMessage="1" sqref="B10">
      <formula1>DestinationPlateTypes</formula1>
    </dataValidation>
    <dataValidation type="list" showInputMessage="1" showErrorMessage="1" sqref="B11">
      <formula1>PlateCoverOptions</formula1>
    </dataValidation>
    <dataValidation type="custom" showInputMessage="1" showErrorMessage="1" sqref="B13">
      <formula1>AND(IF(MOD(B13,2)=0,TRUE,FALSE),IF(B13&lt;97,TRUE,FALSE))</formula1>
    </dataValidation>
    <dataValidation type="whole" showInputMessage="1" showErrorMessage="1" sqref="B8">
      <formula1>-1</formula1>
      <formula2>500</formula2>
    </dataValidation>
  </dataValidations>
  <hyperlinks>
    <hyperlink ref="B3" r:id="rId1" display="gregor.schmidt@bsse.ethz.ch"/>
  </hyperlinks>
  <pageMargins left="0.7" right="0.7" top="0.75" bottom="0.75" header="0.3" footer="0.3"/>
  <pageSetup paperSize="9" orientation="portrait" r:id="rId2"/>
  <tableParts count="11">
    <tablePart r:id="rId3"/>
    <tablePart r:id="rId4"/>
    <tablePart r:id="rId5"/>
    <tablePart r:id="rId6"/>
    <tablePart r:id="rId7"/>
    <tablePart r:id="rId8"/>
    <tablePart r:id="rId9"/>
    <tablePart r:id="rId10"/>
    <tablePart r:id="rId11"/>
    <tablePart r:id="rId12"/>
    <tablePart r:id="rId13"/>
  </tableParts>
  <extLst>
    <ext xmlns:x14="http://schemas.microsoft.com/office/spreadsheetml/2009/9/main" uri="{78C0D931-6437-407d-A8EE-F0AAD7539E65}">
      <x14:conditionalFormattings>
        <x14:conditionalFormatting xmlns:xm="http://schemas.microsoft.com/office/excel/2006/main">
          <x14:cfRule type="expression" priority="11" id="{268AD8D6-BF1F-4065-A797-FD420712F039}">
            <xm:f>AND(IF((ROW()-20)&lt;$B$4*VLOOKUP($B$5,Sheet1!$A$1:$B$6,2,0),TRUE,FALSE),OR($D20="",$E20="",$F20=""))</xm:f>
            <x14:dxf>
              <fill>
                <patternFill>
                  <bgColor rgb="FFFFCCCC"/>
                </patternFill>
              </fill>
            </x14:dxf>
          </x14:cfRule>
          <xm:sqref>A20:L147</xm:sqref>
        </x14:conditionalFormatting>
        <x14:conditionalFormatting xmlns:xm="http://schemas.microsoft.com/office/excel/2006/main">
          <x14:cfRule type="expression" priority="1" stopIfTrue="1" id="{DBF66B07-8347-4960-96B4-4D64A5E612E4}">
            <xm:f>IF((ROW()-19)&gt;$B$4*VLOOKUP($B$5,Sheet1!$A$1:$B$6,2,0),TRUE,FALSE)</xm:f>
            <x14:dxf>
              <font>
                <color theme="0" tint="-0.24994659260841701"/>
              </font>
            </x14:dxf>
          </x14:cfRule>
          <xm:sqref>A20:L147</xm:sqref>
        </x14:conditionalFormatting>
        <x14:conditionalFormatting xmlns:xm="http://schemas.microsoft.com/office/excel/2006/main">
          <x14:cfRule type="expression" priority="26" id="{F646BC19-91FA-4046-93E4-4C4BF92C9289}">
            <xm:f>MOD(ROW()-ROW($19:$19),VLOOKUP($B$5,Sheet1!$A$1:$B$6,2,0))=0</xm:f>
            <x14:dxf>
              <border>
                <bottom style="thin">
                  <color rgb="FFFF0000"/>
                </bottom>
                <vertical/>
                <horizontal/>
              </border>
            </x14:dxf>
          </x14:cfRule>
          <xm:sqref>A20:L147</xm:sqref>
        </x14:conditionalFormatting>
        <x14:conditionalFormatting xmlns:xm="http://schemas.microsoft.com/office/excel/2006/main">
          <x14:cfRule type="expression" priority="4" id="{F41B8D18-A680-4732-B9F2-BE6D1017E721}">
            <xm:f>IF($B$12&gt;VLOOKUP($B$10,Sheet1!$D$1:$E$4,2,0),TRUE,FALSE)</xm:f>
            <x14:dxf>
              <font>
                <color rgb="FF9C0006"/>
              </font>
              <fill>
                <patternFill>
                  <bgColor rgb="FFFFC7CE"/>
                </patternFill>
              </fill>
            </x14:dxf>
          </x14:cfRule>
          <xm:sqref>B12</xm:sqref>
        </x14:conditionalFormatting>
      </x14:conditionalFormattings>
    </ext>
    <ext xmlns:x14="http://schemas.microsoft.com/office/spreadsheetml/2009/9/main" uri="{CCE6A557-97BC-4b89-ADB6-D9C93CAAB3DF}">
      <x14:dataValidations xmlns:xm="http://schemas.microsoft.com/office/excel/2006/main" count="1">
        <x14:dataValidation type="whole" showInputMessage="1" showErrorMessage="1">
          <x14:formula1>
            <xm:f>20</xm:f>
          </x14:formula1>
          <x14:formula2>
            <xm:f>IF(B7="Enabled",VLOOKUP(B10,Sheet1!D1:E4,2,0),999999)</xm:f>
          </x14:formula2>
          <xm:sqref>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10"/>
  <sheetViews>
    <sheetView tabSelected="1" workbookViewId="0">
      <selection activeCell="A45" sqref="A45"/>
    </sheetView>
  </sheetViews>
  <sheetFormatPr defaultColWidth="9.140625" defaultRowHeight="15" x14ac:dyDescent="0.25"/>
  <cols>
    <col min="1" max="1" width="16.42578125" style="29" bestFit="1" customWidth="1"/>
    <col min="2" max="2" width="16" style="5" customWidth="1"/>
    <col min="3" max="3" width="22.42578125" style="31" bestFit="1" customWidth="1"/>
    <col min="4" max="4" width="21.140625" style="29" customWidth="1"/>
    <col min="5" max="5" width="26" style="31" customWidth="1"/>
    <col min="6" max="6" width="25" style="5" customWidth="1"/>
    <col min="7" max="7" width="25" style="31" customWidth="1"/>
    <col min="8" max="8" width="28.28515625" style="31" customWidth="1"/>
    <col min="9" max="9" width="25" style="32" customWidth="1"/>
    <col min="10" max="10" width="26" style="32" hidden="1" customWidth="1"/>
    <col min="11" max="11" width="17.7109375" style="5" customWidth="1"/>
    <col min="12" max="16384" width="9.140625" style="5"/>
  </cols>
  <sheetData>
    <row r="1" spans="1:11" ht="45" customHeight="1" x14ac:dyDescent="0.3">
      <c r="A1" s="29" t="s">
        <v>131</v>
      </c>
      <c r="B1" s="5" t="s">
        <v>145</v>
      </c>
      <c r="C1" s="50" t="s">
        <v>143</v>
      </c>
      <c r="D1" s="43" t="s">
        <v>156</v>
      </c>
      <c r="E1" s="50" t="s">
        <v>134</v>
      </c>
      <c r="F1" s="5" t="s">
        <v>130</v>
      </c>
      <c r="G1" s="50" t="s">
        <v>144</v>
      </c>
      <c r="H1" s="50" t="s">
        <v>133</v>
      </c>
      <c r="I1" s="5" t="s">
        <v>132</v>
      </c>
      <c r="J1" s="33" t="s">
        <v>155</v>
      </c>
      <c r="K1" s="33"/>
    </row>
    <row r="2" spans="1:11" ht="14.45" x14ac:dyDescent="0.3">
      <c r="A2" s="29" t="str">
        <f>IF(PickedColonies!J2=0, "NA",INDEX(Table5[Strain name],(MATCH(PickedColonies!C2,Table6[Barcode of agar-filled omnitray plate],0)+PickedColonies!J2-1)))</f>
        <v>NA</v>
      </c>
      <c r="B2" s="29" t="str">
        <f>IF(PickedColonies!J2=0, "NA", INDEX(Table1[Modifications],(MATCH(PickedColonies!C2,Table6[Barcode of agar-filled omnitray plate],0)+PickedColonies!J2-1)))</f>
        <v>NA</v>
      </c>
      <c r="C2" s="31" t="s">
        <v>480</v>
      </c>
      <c r="D2" s="29" t="str">
        <f>IF(PickedColonies!J2=0, "NA", INDEX(Table4[],(MATCH(PickedColonies!C2,Table6[Barcode of agar-filled omnitray plate],0)+PickedColonies!J2-1)))</f>
        <v>NA</v>
      </c>
      <c r="E2" s="31" t="s">
        <v>481</v>
      </c>
      <c r="F2" s="29" t="str">
        <f>IF(ISNUMBER(SEARCH("96-well",Import!$B$10)),Sheet1!O1,Sheet1!P1)</f>
        <v>A1</v>
      </c>
      <c r="G2" s="31" t="s">
        <v>482</v>
      </c>
      <c r="H2" s="31" t="s">
        <v>479</v>
      </c>
      <c r="I2" s="31"/>
      <c r="J2" s="32">
        <v>0</v>
      </c>
    </row>
    <row r="3" spans="1:11" ht="14.45" x14ac:dyDescent="0.3">
      <c r="A3" s="29" t="str">
        <f>IF(PickedColonies!J3=0, "NA",INDEX(Table5[Strain name],(MATCH(PickedColonies!C3,Table6[Barcode of agar-filled omnitray plate],0)+PickedColonies!J3-1)))</f>
        <v>NA</v>
      </c>
      <c r="B3" s="29" t="str">
        <f>IF(PickedColonies!J3=0, "NA", INDEX(Table1[Modifications],(MATCH(PickedColonies!C3,Table6[Barcode of agar-filled omnitray plate],0)+PickedColonies!J3-1)))</f>
        <v>NA</v>
      </c>
      <c r="C3" s="31" t="s">
        <v>480</v>
      </c>
      <c r="D3" s="29" t="str">
        <f>IF(PickedColonies!J3=0, "NA", INDEX(Table4[],(MATCH(PickedColonies!C3,Table6[Barcode of agar-filled omnitray plate],0)+PickedColonies!J3-1)))</f>
        <v>NA</v>
      </c>
      <c r="E3" s="31" t="s">
        <v>481</v>
      </c>
      <c r="F3" s="29" t="str">
        <f>IF(ISNUMBER(SEARCH("96-well",Import!$B$10)),Sheet1!O2,Sheet1!P2)</f>
        <v>B1</v>
      </c>
      <c r="G3" s="31" t="s">
        <v>482</v>
      </c>
      <c r="H3" s="31" t="s">
        <v>479</v>
      </c>
      <c r="I3" s="31"/>
      <c r="J3" s="32">
        <v>0</v>
      </c>
    </row>
    <row r="4" spans="1:11" ht="14.45" x14ac:dyDescent="0.3">
      <c r="A4" s="29" t="str">
        <f>IF(PickedColonies!J4=0, "NA",INDEX(Table5[Strain name],(MATCH(PickedColonies!C4,Table6[Barcode of agar-filled omnitray plate],0)+PickedColonies!J4-1)))</f>
        <v>NA</v>
      </c>
      <c r="B4" s="29" t="str">
        <f>IF(PickedColonies!J4=0, "NA", INDEX(Table1[Modifications],(MATCH(PickedColonies!C4,Table6[Barcode of agar-filled omnitray plate],0)+PickedColonies!J4-1)))</f>
        <v>NA</v>
      </c>
      <c r="C4" s="31" t="s">
        <v>480</v>
      </c>
      <c r="D4" s="29" t="str">
        <f>IF(PickedColonies!J4=0, "NA", INDEX(Table4[],(MATCH(PickedColonies!C4,Table6[Barcode of agar-filled omnitray plate],0)+PickedColonies!J4-1)))</f>
        <v>NA</v>
      </c>
      <c r="E4" s="31" t="s">
        <v>481</v>
      </c>
      <c r="F4" s="29" t="str">
        <f>IF(ISNUMBER(SEARCH("96-well",Import!$B$10)),Sheet1!O3,Sheet1!P3)</f>
        <v>C1</v>
      </c>
      <c r="G4" s="31" t="s">
        <v>482</v>
      </c>
      <c r="H4" s="31" t="s">
        <v>479</v>
      </c>
      <c r="I4" s="31"/>
      <c r="J4" s="32">
        <v>0</v>
      </c>
    </row>
    <row r="5" spans="1:11" ht="14.45" x14ac:dyDescent="0.3">
      <c r="A5" s="29" t="str">
        <f>IF(PickedColonies!J5=0, "NA",INDEX(Table5[Strain name],(MATCH(PickedColonies!C5,Table6[Barcode of agar-filled omnitray plate],0)+PickedColonies!J5-1)))</f>
        <v>NA</v>
      </c>
      <c r="B5" s="29" t="str">
        <f>IF(PickedColonies!J5=0, "NA", INDEX(Table1[Modifications],(MATCH(PickedColonies!C5,Table6[Barcode of agar-filled omnitray plate],0)+PickedColonies!J5-1)))</f>
        <v>NA</v>
      </c>
      <c r="C5" s="31" t="s">
        <v>480</v>
      </c>
      <c r="D5" s="29" t="str">
        <f>IF(PickedColonies!J5=0, "NA", INDEX(Table4[],(MATCH(PickedColonies!C5,Table6[Barcode of agar-filled omnitray plate],0)+PickedColonies!J5-1)))</f>
        <v>NA</v>
      </c>
      <c r="E5" s="31" t="s">
        <v>481</v>
      </c>
      <c r="F5" s="29" t="str">
        <f>IF(ISNUMBER(SEARCH("96-well",Import!$B$10)),Sheet1!O4,Sheet1!P4)</f>
        <v>D1</v>
      </c>
      <c r="G5" s="31" t="s">
        <v>482</v>
      </c>
      <c r="H5" s="31" t="s">
        <v>479</v>
      </c>
      <c r="I5" s="31"/>
      <c r="J5" s="32">
        <v>0</v>
      </c>
    </row>
    <row r="6" spans="1:11" ht="14.45" x14ac:dyDescent="0.3">
      <c r="A6" s="29" t="str">
        <f>IF(PickedColonies!J6=0, "NA",INDEX(Table5[Strain name],(MATCH(PickedColonies!C6,Table6[Barcode of agar-filled omnitray plate],0)+PickedColonies!J6-1)))</f>
        <v>NA</v>
      </c>
      <c r="B6" s="29" t="str">
        <f>IF(PickedColonies!J6=0, "NA", INDEX(Table1[Modifications],(MATCH(PickedColonies!C6,Table6[Barcode of agar-filled omnitray plate],0)+PickedColonies!J6-1)))</f>
        <v>NA</v>
      </c>
      <c r="C6" s="31" t="s">
        <v>480</v>
      </c>
      <c r="D6" s="29" t="str">
        <f>IF(PickedColonies!J6=0, "NA", INDEX(Table4[],(MATCH(PickedColonies!C6,Table6[Barcode of agar-filled omnitray plate],0)+PickedColonies!J6-1)))</f>
        <v>NA</v>
      </c>
      <c r="E6" s="31" t="s">
        <v>481</v>
      </c>
      <c r="F6" s="29" t="str">
        <f>IF(ISNUMBER(SEARCH("96-well",Import!$B$10)),Sheet1!O5,Sheet1!P5)</f>
        <v>E1</v>
      </c>
      <c r="G6" s="31" t="s">
        <v>482</v>
      </c>
      <c r="H6" s="31" t="s">
        <v>479</v>
      </c>
      <c r="I6" s="31"/>
      <c r="J6" s="32">
        <v>0</v>
      </c>
    </row>
    <row r="7" spans="1:11" ht="14.45" x14ac:dyDescent="0.3">
      <c r="A7" s="29" t="str">
        <f>IF(PickedColonies!J7=0, "NA",INDEX(Table5[Strain name],(MATCH(PickedColonies!C7,Table6[Barcode of agar-filled omnitray plate],0)+PickedColonies!J7-1)))</f>
        <v>NA</v>
      </c>
      <c r="B7" s="29" t="str">
        <f>IF(PickedColonies!J7=0, "NA", INDEX(Table1[Modifications],(MATCH(PickedColonies!C7,Table6[Barcode of agar-filled omnitray plate],0)+PickedColonies!J7-1)))</f>
        <v>NA</v>
      </c>
      <c r="C7" s="31" t="s">
        <v>480</v>
      </c>
      <c r="D7" s="29" t="str">
        <f>IF(PickedColonies!J7=0, "NA", INDEX(Table4[],(MATCH(PickedColonies!C7,Table6[Barcode of agar-filled omnitray plate],0)+PickedColonies!J7-1)))</f>
        <v>NA</v>
      </c>
      <c r="E7" s="31" t="s">
        <v>481</v>
      </c>
      <c r="F7" s="29" t="str">
        <f>IF(ISNUMBER(SEARCH("96-well",Import!$B$10)),Sheet1!O6,Sheet1!P6)</f>
        <v>F1</v>
      </c>
      <c r="G7" s="31" t="s">
        <v>482</v>
      </c>
      <c r="H7" s="31" t="s">
        <v>479</v>
      </c>
      <c r="I7" s="31"/>
      <c r="J7" s="32">
        <v>0</v>
      </c>
    </row>
    <row r="8" spans="1:11" ht="14.45" x14ac:dyDescent="0.3">
      <c r="A8" s="29" t="str">
        <f>IF(PickedColonies!J8=0, "NA",INDEX(Table5[Strain name],(MATCH(PickedColonies!C8,Table6[Barcode of agar-filled omnitray plate],0)+PickedColonies!J8-1)))</f>
        <v>NA</v>
      </c>
      <c r="B8" s="29" t="str">
        <f>IF(PickedColonies!J8=0, "NA", INDEX(Table1[Modifications],(MATCH(PickedColonies!C8,Table6[Barcode of agar-filled omnitray plate],0)+PickedColonies!J8-1)))</f>
        <v>NA</v>
      </c>
      <c r="C8" s="31" t="s">
        <v>480</v>
      </c>
      <c r="D8" s="29" t="str">
        <f>IF(PickedColonies!J8=0, "NA", INDEX(Table4[],(MATCH(PickedColonies!C8,Table6[Barcode of agar-filled omnitray plate],0)+PickedColonies!J8-1)))</f>
        <v>NA</v>
      </c>
      <c r="E8" s="31" t="s">
        <v>481</v>
      </c>
      <c r="F8" s="29" t="str">
        <f>IF(ISNUMBER(SEARCH("96-well",Import!$B$10)),Sheet1!O7,Sheet1!P7)</f>
        <v>G1</v>
      </c>
      <c r="G8" s="31" t="s">
        <v>482</v>
      </c>
      <c r="H8" s="31" t="s">
        <v>479</v>
      </c>
      <c r="I8" s="31"/>
      <c r="J8" s="32">
        <v>0</v>
      </c>
    </row>
    <row r="9" spans="1:11" ht="14.45" x14ac:dyDescent="0.3">
      <c r="A9" s="29" t="str">
        <f>IF(PickedColonies!J9=0, "NA",INDEX(Table5[Strain name],(MATCH(PickedColonies!C9,Table6[Barcode of agar-filled omnitray plate],0)+PickedColonies!J9-1)))</f>
        <v>NA</v>
      </c>
      <c r="B9" s="29" t="str">
        <f>IF(PickedColonies!J9=0, "NA", INDEX(Table1[Modifications],(MATCH(PickedColonies!C9,Table6[Barcode of agar-filled omnitray plate],0)+PickedColonies!J9-1)))</f>
        <v>NA</v>
      </c>
      <c r="C9" s="31" t="s">
        <v>480</v>
      </c>
      <c r="D9" s="29" t="str">
        <f>IF(PickedColonies!J9=0, "NA", INDEX(Table4[],(MATCH(PickedColonies!C9,Table6[Barcode of agar-filled omnitray plate],0)+PickedColonies!J9-1)))</f>
        <v>NA</v>
      </c>
      <c r="E9" s="31" t="s">
        <v>481</v>
      </c>
      <c r="F9" s="29" t="str">
        <f>IF(ISNUMBER(SEARCH("96-well",Import!$B$10)),Sheet1!O8,Sheet1!P8)</f>
        <v>H1</v>
      </c>
      <c r="G9" s="31" t="s">
        <v>482</v>
      </c>
      <c r="H9" s="31" t="s">
        <v>479</v>
      </c>
      <c r="I9" s="31"/>
      <c r="J9" s="32">
        <v>0</v>
      </c>
    </row>
    <row r="10" spans="1:11" ht="14.45" x14ac:dyDescent="0.3">
      <c r="A10" s="29" t="str">
        <f>IF(PickedColonies!J10=0, "NA",INDEX(Table5[Strain name],(MATCH(PickedColonies!C10,Table6[Barcode of agar-filled omnitray plate],0)+PickedColonies!J10-1)))</f>
        <v>NA</v>
      </c>
      <c r="B10" s="29" t="str">
        <f>IF(PickedColonies!J10=0, "NA", INDEX(Table1[Modifications],(MATCH(PickedColonies!C10,Table6[Barcode of agar-filled omnitray plate],0)+PickedColonies!J10-1)))</f>
        <v>NA</v>
      </c>
      <c r="C10" s="31" t="s">
        <v>480</v>
      </c>
      <c r="D10" s="29" t="str">
        <f>IF(PickedColonies!J10=0, "NA", INDEX(Table4[],(MATCH(PickedColonies!C10,Table6[Barcode of agar-filled omnitray plate],0)+PickedColonies!J10-1)))</f>
        <v>NA</v>
      </c>
      <c r="E10" s="31" t="s">
        <v>481</v>
      </c>
      <c r="F10" s="29" t="str">
        <f>IF(ISNUMBER(SEARCH("96-well",Import!$B$10)),Sheet1!O9,Sheet1!P9)</f>
        <v>I1</v>
      </c>
      <c r="G10" s="31" t="s">
        <v>482</v>
      </c>
      <c r="H10" s="31" t="s">
        <v>479</v>
      </c>
      <c r="I10" s="31"/>
      <c r="J10" s="32">
        <v>0</v>
      </c>
    </row>
    <row r="11" spans="1:11" ht="14.45" x14ac:dyDescent="0.3">
      <c r="A11" s="29" t="str">
        <f>IF(PickedColonies!J11=0, "NA",INDEX(Table5[Strain name],(MATCH(PickedColonies!C11,Table6[Barcode of agar-filled omnitray plate],0)+PickedColonies!J11-1)))</f>
        <v>NA</v>
      </c>
      <c r="B11" s="29" t="str">
        <f>IF(PickedColonies!J11=0, "NA", INDEX(Table1[Modifications],(MATCH(PickedColonies!C11,Table6[Barcode of agar-filled omnitray plate],0)+PickedColonies!J11-1)))</f>
        <v>NA</v>
      </c>
      <c r="C11" s="31" t="s">
        <v>480</v>
      </c>
      <c r="D11" s="29" t="str">
        <f>IF(PickedColonies!J11=0, "NA", INDEX(Table4[],(MATCH(PickedColonies!C11,Table6[Barcode of agar-filled omnitray plate],0)+PickedColonies!J11-1)))</f>
        <v>NA</v>
      </c>
      <c r="E11" s="31" t="s">
        <v>481</v>
      </c>
      <c r="F11" s="29" t="str">
        <f>IF(ISNUMBER(SEARCH("96-well",Import!$B$10)),Sheet1!O10,Sheet1!P10)</f>
        <v>J1</v>
      </c>
      <c r="G11" s="31" t="s">
        <v>482</v>
      </c>
      <c r="H11" s="31" t="s">
        <v>479</v>
      </c>
      <c r="I11" s="31"/>
      <c r="J11" s="32">
        <v>0</v>
      </c>
    </row>
    <row r="12" spans="1:11" ht="14.45" x14ac:dyDescent="0.3">
      <c r="A12" s="29" t="str">
        <f>IF(PickedColonies!J12=0, "NA",INDEX(Table5[Strain name],(MATCH(PickedColonies!C12,Table6[Barcode of agar-filled omnitray plate],0)+PickedColonies!J12-1)))</f>
        <v>NA</v>
      </c>
      <c r="B12" s="29" t="str">
        <f>IF(PickedColonies!J12=0, "NA", INDEX(Table1[Modifications],(MATCH(PickedColonies!C12,Table6[Barcode of agar-filled omnitray plate],0)+PickedColonies!J12-1)))</f>
        <v>NA</v>
      </c>
      <c r="C12" s="31" t="s">
        <v>480</v>
      </c>
      <c r="D12" s="29" t="str">
        <f>IF(PickedColonies!J12=0, "NA", INDEX(Table4[],(MATCH(PickedColonies!C12,Table6[Barcode of agar-filled omnitray plate],0)+PickedColonies!J12-1)))</f>
        <v>NA</v>
      </c>
      <c r="E12" s="31" t="s">
        <v>481</v>
      </c>
      <c r="F12" s="29" t="str">
        <f>IF(ISNUMBER(SEARCH("96-well",Import!$B$10)),Sheet1!O11,Sheet1!P11)</f>
        <v>K1</v>
      </c>
      <c r="G12" s="31" t="s">
        <v>482</v>
      </c>
      <c r="H12" s="31" t="s">
        <v>479</v>
      </c>
      <c r="I12" s="31"/>
      <c r="J12" s="32">
        <v>0</v>
      </c>
    </row>
    <row r="13" spans="1:11" ht="14.45" x14ac:dyDescent="0.3">
      <c r="A13" s="29" t="str">
        <f>IF(PickedColonies!J13=0, "NA",INDEX(Table5[Strain name],(MATCH(PickedColonies!C13,Table6[Barcode of agar-filled omnitray plate],0)+PickedColonies!J13-1)))</f>
        <v>NA</v>
      </c>
      <c r="B13" s="29" t="str">
        <f>IF(PickedColonies!J13=0, "NA", INDEX(Table1[Modifications],(MATCH(PickedColonies!C13,Table6[Barcode of agar-filled omnitray plate],0)+PickedColonies!J13-1)))</f>
        <v>NA</v>
      </c>
      <c r="C13" s="31" t="s">
        <v>480</v>
      </c>
      <c r="D13" s="29" t="str">
        <f>IF(PickedColonies!J13=0, "NA", INDEX(Table4[],(MATCH(PickedColonies!C13,Table6[Barcode of agar-filled omnitray plate],0)+PickedColonies!J13-1)))</f>
        <v>NA</v>
      </c>
      <c r="E13" s="31" t="s">
        <v>481</v>
      </c>
      <c r="F13" s="29" t="str">
        <f>IF(ISNUMBER(SEARCH("96-well",Import!$B$10)),Sheet1!O12,Sheet1!P12)</f>
        <v>L1</v>
      </c>
      <c r="G13" s="31" t="s">
        <v>482</v>
      </c>
      <c r="H13" s="31" t="s">
        <v>479</v>
      </c>
      <c r="I13" s="31"/>
      <c r="J13" s="32">
        <v>0</v>
      </c>
    </row>
    <row r="14" spans="1:11" ht="14.45" x14ac:dyDescent="0.3">
      <c r="A14" s="29" t="str">
        <f>IF(PickedColonies!J14=0, "NA",INDEX(Table5[Strain name],(MATCH(PickedColonies!C14,Table6[Barcode of agar-filled omnitray plate],0)+PickedColonies!J14-1)))</f>
        <v>GeneArt lib</v>
      </c>
      <c r="B14" s="29">
        <f>IF(PickedColonies!J14=0, "NA", INDEX(Table1[Modifications],(MATCH(PickedColonies!C14,Table6[Barcode of agar-filled omnitray plate],0)+PickedColonies!J14-1)))</f>
        <v>0</v>
      </c>
      <c r="C14" s="31" t="s">
        <v>465</v>
      </c>
      <c r="D14" s="29" t="str">
        <f>IF(PickedColonies!J14=0, "NA", INDEX(Table4[],(MATCH(PickedColonies!C14,Table6[Barcode of agar-filled omnitray plate],0)+PickedColonies!J14-1)))</f>
        <v>A1</v>
      </c>
      <c r="E14" s="31" t="s">
        <v>481</v>
      </c>
      <c r="F14" s="29" t="str">
        <f>IF(ISNUMBER(SEARCH("96-well",Import!$B$10)),Sheet1!O13,Sheet1!P13)</f>
        <v>M1</v>
      </c>
      <c r="G14" s="31" t="s">
        <v>484</v>
      </c>
      <c r="H14" s="31" t="s">
        <v>483</v>
      </c>
      <c r="I14" s="31"/>
      <c r="J14" s="32">
        <v>1</v>
      </c>
    </row>
    <row r="15" spans="1:11" ht="14.45" x14ac:dyDescent="0.3">
      <c r="A15" s="29" t="str">
        <f>IF(PickedColonies!J15=0, "NA",INDEX(Table5[Strain name],(MATCH(PickedColonies!C15,Table6[Barcode of agar-filled omnitray plate],0)+PickedColonies!J15-1)))</f>
        <v>GeneArt lib</v>
      </c>
      <c r="B15" s="29">
        <f>IF(PickedColonies!J15=0, "NA", INDEX(Table1[Modifications],(MATCH(PickedColonies!C15,Table6[Barcode of agar-filled omnitray plate],0)+PickedColonies!J15-1)))</f>
        <v>0</v>
      </c>
      <c r="C15" s="31" t="s">
        <v>465</v>
      </c>
      <c r="D15" s="29" t="str">
        <f>IF(PickedColonies!J15=0, "NA", INDEX(Table4[],(MATCH(PickedColonies!C15,Table6[Barcode of agar-filled omnitray plate],0)+PickedColonies!J15-1)))</f>
        <v>A1</v>
      </c>
      <c r="E15" s="31" t="s">
        <v>481</v>
      </c>
      <c r="F15" s="29" t="str">
        <f>IF(ISNUMBER(SEARCH("96-well",Import!$B$10)),Sheet1!O14,Sheet1!P14)</f>
        <v>N1</v>
      </c>
      <c r="G15" s="31" t="s">
        <v>485</v>
      </c>
      <c r="H15" s="31" t="s">
        <v>483</v>
      </c>
      <c r="I15" s="31"/>
      <c r="J15" s="32">
        <v>1</v>
      </c>
    </row>
    <row r="16" spans="1:11" ht="14.45" x14ac:dyDescent="0.3">
      <c r="A16" s="29" t="str">
        <f>IF(PickedColonies!J16=0, "NA",INDEX(Table5[Strain name],(MATCH(PickedColonies!C16,Table6[Barcode of agar-filled omnitray plate],0)+PickedColonies!J16-1)))</f>
        <v>GeneArt lib</v>
      </c>
      <c r="B16" s="29">
        <f>IF(PickedColonies!J16=0, "NA", INDEX(Table1[Modifications],(MATCH(PickedColonies!C16,Table6[Barcode of agar-filled omnitray plate],0)+PickedColonies!J16-1)))</f>
        <v>0</v>
      </c>
      <c r="C16" s="31" t="s">
        <v>465</v>
      </c>
      <c r="D16" s="29" t="str">
        <f>IF(PickedColonies!J16=0, "NA", INDEX(Table4[],(MATCH(PickedColonies!C16,Table6[Barcode of agar-filled omnitray plate],0)+PickedColonies!J16-1)))</f>
        <v>A1</v>
      </c>
      <c r="E16" s="31" t="s">
        <v>481</v>
      </c>
      <c r="F16" s="29" t="str">
        <f>IF(ISNUMBER(SEARCH("96-well",Import!$B$10)),Sheet1!O15,Sheet1!P15)</f>
        <v>O1</v>
      </c>
      <c r="G16" s="31" t="s">
        <v>486</v>
      </c>
      <c r="H16" s="31" t="s">
        <v>483</v>
      </c>
      <c r="I16" s="31"/>
      <c r="J16" s="32">
        <v>1</v>
      </c>
    </row>
    <row r="17" spans="1:10" ht="14.45" x14ac:dyDescent="0.3">
      <c r="A17" s="29" t="str">
        <f>IF(PickedColonies!J17=0, "NA",INDEX(Table5[Strain name],(MATCH(PickedColonies!C17,Table6[Barcode of agar-filled omnitray plate],0)+PickedColonies!J17-1)))</f>
        <v>GeneArt lib</v>
      </c>
      <c r="B17" s="29">
        <f>IF(PickedColonies!J17=0, "NA", INDEX(Table1[Modifications],(MATCH(PickedColonies!C17,Table6[Barcode of agar-filled omnitray plate],0)+PickedColonies!J17-1)))</f>
        <v>0</v>
      </c>
      <c r="C17" s="31" t="s">
        <v>465</v>
      </c>
      <c r="D17" s="29" t="str">
        <f>IF(PickedColonies!J17=0, "NA", INDEX(Table4[],(MATCH(PickedColonies!C17,Table6[Barcode of agar-filled omnitray plate],0)+PickedColonies!J17-1)))</f>
        <v>A1</v>
      </c>
      <c r="E17" s="31" t="s">
        <v>481</v>
      </c>
      <c r="F17" s="29" t="str">
        <f>IF(ISNUMBER(SEARCH("96-well",Import!$B$10)),Sheet1!O16,Sheet1!P16)</f>
        <v>P1</v>
      </c>
      <c r="G17" s="31" t="s">
        <v>487</v>
      </c>
      <c r="H17" s="31" t="s">
        <v>483</v>
      </c>
      <c r="I17" s="31"/>
      <c r="J17" s="32">
        <v>1</v>
      </c>
    </row>
    <row r="18" spans="1:10" ht="14.45" x14ac:dyDescent="0.3">
      <c r="A18" s="29" t="str">
        <f>IF(PickedColonies!J18=0, "NA",INDEX(Table5[Strain name],(MATCH(PickedColonies!C18,Table6[Barcode of agar-filled omnitray plate],0)+PickedColonies!J18-1)))</f>
        <v>GeneArt lib</v>
      </c>
      <c r="B18" s="29">
        <f>IF(PickedColonies!J18=0, "NA", INDEX(Table1[Modifications],(MATCH(PickedColonies!C18,Table6[Barcode of agar-filled omnitray plate],0)+PickedColonies!J18-1)))</f>
        <v>0</v>
      </c>
      <c r="C18" s="31" t="s">
        <v>465</v>
      </c>
      <c r="D18" s="29" t="str">
        <f>IF(PickedColonies!J18=0, "NA", INDEX(Table4[],(MATCH(PickedColonies!C18,Table6[Barcode of agar-filled omnitray plate],0)+PickedColonies!J18-1)))</f>
        <v>A1</v>
      </c>
      <c r="E18" s="31" t="s">
        <v>481</v>
      </c>
      <c r="F18" s="29" t="str">
        <f>IF(ISNUMBER(SEARCH("96-well",Import!$B$10)),Sheet1!O17,Sheet1!P17)</f>
        <v>A2</v>
      </c>
      <c r="G18" s="31" t="s">
        <v>488</v>
      </c>
      <c r="H18" s="31" t="s">
        <v>483</v>
      </c>
      <c r="I18" s="31"/>
      <c r="J18" s="32">
        <v>1</v>
      </c>
    </row>
    <row r="19" spans="1:10" ht="14.45" x14ac:dyDescent="0.3">
      <c r="A19" s="29" t="str">
        <f>IF(PickedColonies!J19=0, "NA",INDEX(Table5[Strain name],(MATCH(PickedColonies!C19,Table6[Barcode of agar-filled omnitray plate],0)+PickedColonies!J19-1)))</f>
        <v>GeneArt lib</v>
      </c>
      <c r="B19" s="29">
        <f>IF(PickedColonies!J19=0, "NA", INDEX(Table1[Modifications],(MATCH(PickedColonies!C19,Table6[Barcode of agar-filled omnitray plate],0)+PickedColonies!J19-1)))</f>
        <v>0</v>
      </c>
      <c r="C19" s="31" t="s">
        <v>465</v>
      </c>
      <c r="D19" s="29" t="str">
        <f>IF(PickedColonies!J19=0, "NA", INDEX(Table4[],(MATCH(PickedColonies!C19,Table6[Barcode of agar-filled omnitray plate],0)+PickedColonies!J19-1)))</f>
        <v>A1</v>
      </c>
      <c r="E19" s="31" t="s">
        <v>481</v>
      </c>
      <c r="F19" s="29" t="str">
        <f>IF(ISNUMBER(SEARCH("96-well",Import!$B$10)),Sheet1!O18,Sheet1!P18)</f>
        <v>B2</v>
      </c>
      <c r="G19" s="31" t="s">
        <v>489</v>
      </c>
      <c r="H19" s="31" t="s">
        <v>483</v>
      </c>
      <c r="I19" s="31"/>
      <c r="J19" s="32">
        <v>1</v>
      </c>
    </row>
    <row r="20" spans="1:10" ht="14.45" x14ac:dyDescent="0.3">
      <c r="A20" s="29" t="str">
        <f>IF(PickedColonies!J20=0, "NA",INDEX(Table5[Strain name],(MATCH(PickedColonies!C20,Table6[Barcode of agar-filled omnitray plate],0)+PickedColonies!J20-1)))</f>
        <v>GeneArt lib</v>
      </c>
      <c r="B20" s="29">
        <f>IF(PickedColonies!J20=0, "NA", INDEX(Table1[Modifications],(MATCH(PickedColonies!C20,Table6[Barcode of agar-filled omnitray plate],0)+PickedColonies!J20-1)))</f>
        <v>0</v>
      </c>
      <c r="C20" s="31" t="s">
        <v>465</v>
      </c>
      <c r="D20" s="29" t="str">
        <f>IF(PickedColonies!J20=0, "NA", INDEX(Table4[],(MATCH(PickedColonies!C20,Table6[Barcode of agar-filled omnitray plate],0)+PickedColonies!J20-1)))</f>
        <v>A1</v>
      </c>
      <c r="E20" s="31" t="s">
        <v>481</v>
      </c>
      <c r="F20" s="29" t="str">
        <f>IF(ISNUMBER(SEARCH("96-well",Import!$B$10)),Sheet1!O19,Sheet1!P19)</f>
        <v>C2</v>
      </c>
      <c r="G20" s="31" t="s">
        <v>490</v>
      </c>
      <c r="H20" s="31" t="s">
        <v>483</v>
      </c>
      <c r="I20" s="31"/>
      <c r="J20" s="32">
        <v>1</v>
      </c>
    </row>
    <row r="21" spans="1:10" ht="14.45" x14ac:dyDescent="0.3">
      <c r="A21" s="29" t="str">
        <f>IF(PickedColonies!J21=0, "NA",INDEX(Table5[Strain name],(MATCH(PickedColonies!C21,Table6[Barcode of agar-filled omnitray plate],0)+PickedColonies!J21-1)))</f>
        <v>GeneArt lib</v>
      </c>
      <c r="B21" s="29">
        <f>IF(PickedColonies!J21=0, "NA", INDEX(Table1[Modifications],(MATCH(PickedColonies!C21,Table6[Barcode of agar-filled omnitray plate],0)+PickedColonies!J21-1)))</f>
        <v>0</v>
      </c>
      <c r="C21" s="31" t="s">
        <v>465</v>
      </c>
      <c r="D21" s="29" t="str">
        <f>IF(PickedColonies!J21=0, "NA", INDEX(Table4[],(MATCH(PickedColonies!C21,Table6[Barcode of agar-filled omnitray plate],0)+PickedColonies!J21-1)))</f>
        <v>A1</v>
      </c>
      <c r="E21" s="31" t="s">
        <v>481</v>
      </c>
      <c r="F21" s="29" t="str">
        <f>IF(ISNUMBER(SEARCH("96-well",Import!$B$10)),Sheet1!O20,Sheet1!P20)</f>
        <v>D2</v>
      </c>
      <c r="G21" s="31" t="s">
        <v>491</v>
      </c>
      <c r="H21" s="31" t="s">
        <v>483</v>
      </c>
      <c r="I21" s="31"/>
      <c r="J21" s="32">
        <v>1</v>
      </c>
    </row>
    <row r="22" spans="1:10" ht="14.45" x14ac:dyDescent="0.3">
      <c r="A22" s="29" t="str">
        <f>IF(PickedColonies!J22=0, "NA",INDEX(Table5[Strain name],(MATCH(PickedColonies!C22,Table6[Barcode of agar-filled omnitray plate],0)+PickedColonies!J22-1)))</f>
        <v>GeneArt lib</v>
      </c>
      <c r="B22" s="29">
        <f>IF(PickedColonies!J22=0, "NA", INDEX(Table1[Modifications],(MATCH(PickedColonies!C22,Table6[Barcode of agar-filled omnitray plate],0)+PickedColonies!J22-1)))</f>
        <v>0</v>
      </c>
      <c r="C22" s="31" t="s">
        <v>465</v>
      </c>
      <c r="D22" s="29" t="str">
        <f>IF(PickedColonies!J22=0, "NA", INDEX(Table4[],(MATCH(PickedColonies!C22,Table6[Barcode of agar-filled omnitray plate],0)+PickedColonies!J22-1)))</f>
        <v>A1</v>
      </c>
      <c r="E22" s="31" t="s">
        <v>481</v>
      </c>
      <c r="F22" s="29" t="str">
        <f>IF(ISNUMBER(SEARCH("96-well",Import!$B$10)),Sheet1!O21,Sheet1!P21)</f>
        <v>E2</v>
      </c>
      <c r="G22" s="31" t="s">
        <v>493</v>
      </c>
      <c r="H22" s="31" t="s">
        <v>492</v>
      </c>
      <c r="I22" s="31"/>
      <c r="J22" s="32">
        <v>1</v>
      </c>
    </row>
    <row r="23" spans="1:10" ht="14.45" x14ac:dyDescent="0.3">
      <c r="A23" s="29" t="str">
        <f>IF(PickedColonies!J23=0, "NA",INDEX(Table5[Strain name],(MATCH(PickedColonies!C23,Table6[Barcode of agar-filled omnitray plate],0)+PickedColonies!J23-1)))</f>
        <v>GeneArt lib</v>
      </c>
      <c r="B23" s="29">
        <f>IF(PickedColonies!J23=0, "NA", INDEX(Table1[Modifications],(MATCH(PickedColonies!C23,Table6[Barcode of agar-filled omnitray plate],0)+PickedColonies!J23-1)))</f>
        <v>0</v>
      </c>
      <c r="C23" s="31" t="s">
        <v>465</v>
      </c>
      <c r="D23" s="29" t="str">
        <f>IF(PickedColonies!J23=0, "NA", INDEX(Table4[],(MATCH(PickedColonies!C23,Table6[Barcode of agar-filled omnitray plate],0)+PickedColonies!J23-1)))</f>
        <v>A1</v>
      </c>
      <c r="E23" s="31" t="s">
        <v>481</v>
      </c>
      <c r="F23" s="29" t="str">
        <f>IF(ISNUMBER(SEARCH("96-well",Import!$B$10)),Sheet1!O22,Sheet1!P22)</f>
        <v>F2</v>
      </c>
      <c r="G23" s="31" t="s">
        <v>494</v>
      </c>
      <c r="H23" s="31" t="s">
        <v>492</v>
      </c>
      <c r="I23" s="31"/>
      <c r="J23" s="32">
        <v>1</v>
      </c>
    </row>
    <row r="24" spans="1:10" ht="14.45" x14ac:dyDescent="0.3">
      <c r="A24" s="29" t="str">
        <f>IF(PickedColonies!J24=0, "NA",INDEX(Table5[Strain name],(MATCH(PickedColonies!C24,Table6[Barcode of agar-filled omnitray plate],0)+PickedColonies!J24-1)))</f>
        <v>GeneArt lib</v>
      </c>
      <c r="B24" s="29">
        <f>IF(PickedColonies!J24=0, "NA", INDEX(Table1[Modifications],(MATCH(PickedColonies!C24,Table6[Barcode of agar-filled omnitray plate],0)+PickedColonies!J24-1)))</f>
        <v>0</v>
      </c>
      <c r="C24" s="31" t="s">
        <v>465</v>
      </c>
      <c r="D24" s="29" t="str">
        <f>IF(PickedColonies!J24=0, "NA", INDEX(Table4[],(MATCH(PickedColonies!C24,Table6[Barcode of agar-filled omnitray plate],0)+PickedColonies!J24-1)))</f>
        <v>A1</v>
      </c>
      <c r="E24" s="31" t="s">
        <v>481</v>
      </c>
      <c r="F24" s="29" t="str">
        <f>IF(ISNUMBER(SEARCH("96-well",Import!$B$10)),Sheet1!O23,Sheet1!P23)</f>
        <v>G2</v>
      </c>
      <c r="G24" s="31" t="s">
        <v>495</v>
      </c>
      <c r="H24" s="31" t="s">
        <v>492</v>
      </c>
      <c r="I24" s="31"/>
      <c r="J24" s="32">
        <v>1</v>
      </c>
    </row>
    <row r="25" spans="1:10" ht="14.45" x14ac:dyDescent="0.3">
      <c r="A25" s="29" t="str">
        <f>IF(PickedColonies!J25=0, "NA",INDEX(Table5[Strain name],(MATCH(PickedColonies!C25,Table6[Barcode of agar-filled omnitray plate],0)+PickedColonies!J25-1)))</f>
        <v>GeneArt lib</v>
      </c>
      <c r="B25" s="29">
        <f>IF(PickedColonies!J25=0, "NA", INDEX(Table1[Modifications],(MATCH(PickedColonies!C25,Table6[Barcode of agar-filled omnitray plate],0)+PickedColonies!J25-1)))</f>
        <v>0</v>
      </c>
      <c r="C25" s="31" t="s">
        <v>465</v>
      </c>
      <c r="D25" s="29" t="str">
        <f>IF(PickedColonies!J25=0, "NA", INDEX(Table4[],(MATCH(PickedColonies!C25,Table6[Barcode of agar-filled omnitray plate],0)+PickedColonies!J25-1)))</f>
        <v>A1</v>
      </c>
      <c r="E25" s="31" t="s">
        <v>481</v>
      </c>
      <c r="F25" s="29" t="str">
        <f>IF(ISNUMBER(SEARCH("96-well",Import!$B$10)),Sheet1!O24,Sheet1!P24)</f>
        <v>H2</v>
      </c>
      <c r="G25" s="31" t="s">
        <v>496</v>
      </c>
      <c r="H25" s="31" t="s">
        <v>492</v>
      </c>
      <c r="I25" s="31"/>
      <c r="J25" s="32">
        <v>1</v>
      </c>
    </row>
    <row r="26" spans="1:10" ht="14.45" x14ac:dyDescent="0.3">
      <c r="A26" s="29" t="str">
        <f>IF(PickedColonies!J26=0, "NA",INDEX(Table5[Strain name],(MATCH(PickedColonies!C26,Table6[Barcode of agar-filled omnitray plate],0)+PickedColonies!J26-1)))</f>
        <v>GeneArt lib</v>
      </c>
      <c r="B26" s="29">
        <f>IF(PickedColonies!J26=0, "NA", INDEX(Table1[Modifications],(MATCH(PickedColonies!C26,Table6[Barcode of agar-filled omnitray plate],0)+PickedColonies!J26-1)))</f>
        <v>0</v>
      </c>
      <c r="C26" s="31" t="s">
        <v>465</v>
      </c>
      <c r="D26" s="29" t="str">
        <f>IF(PickedColonies!J26=0, "NA", INDEX(Table4[],(MATCH(PickedColonies!C26,Table6[Barcode of agar-filled omnitray plate],0)+PickedColonies!J26-1)))</f>
        <v>A1</v>
      </c>
      <c r="E26" s="31" t="s">
        <v>481</v>
      </c>
      <c r="F26" s="29" t="str">
        <f>IF(ISNUMBER(SEARCH("96-well",Import!$B$10)),Sheet1!O25,Sheet1!P25)</f>
        <v>I2</v>
      </c>
      <c r="G26" s="31" t="s">
        <v>497</v>
      </c>
      <c r="H26" s="31" t="s">
        <v>492</v>
      </c>
      <c r="I26" s="31"/>
      <c r="J26" s="32">
        <v>1</v>
      </c>
    </row>
    <row r="27" spans="1:10" ht="14.45" x14ac:dyDescent="0.3">
      <c r="A27" s="29" t="str">
        <f>IF(PickedColonies!J27=0, "NA",INDEX(Table5[Strain name],(MATCH(PickedColonies!C27,Table6[Barcode of agar-filled omnitray plate],0)+PickedColonies!J27-1)))</f>
        <v>GeneArt lib</v>
      </c>
      <c r="B27" s="29">
        <f>IF(PickedColonies!J27=0, "NA", INDEX(Table1[Modifications],(MATCH(PickedColonies!C27,Table6[Barcode of agar-filled omnitray plate],0)+PickedColonies!J27-1)))</f>
        <v>0</v>
      </c>
      <c r="C27" s="31" t="s">
        <v>465</v>
      </c>
      <c r="D27" s="29" t="str">
        <f>IF(PickedColonies!J27=0, "NA", INDEX(Table4[],(MATCH(PickedColonies!C27,Table6[Barcode of agar-filled omnitray plate],0)+PickedColonies!J27-1)))</f>
        <v>A1</v>
      </c>
      <c r="E27" s="31" t="s">
        <v>481</v>
      </c>
      <c r="F27" s="29" t="str">
        <f>IF(ISNUMBER(SEARCH("96-well",Import!$B$10)),Sheet1!O26,Sheet1!P26)</f>
        <v>J2</v>
      </c>
      <c r="G27" s="31" t="s">
        <v>498</v>
      </c>
      <c r="H27" s="31" t="s">
        <v>492</v>
      </c>
      <c r="I27" s="31"/>
      <c r="J27" s="32">
        <v>1</v>
      </c>
    </row>
    <row r="28" spans="1:10" ht="14.45" x14ac:dyDescent="0.3">
      <c r="A28" s="29" t="str">
        <f>IF(PickedColonies!J28=0, "NA",INDEX(Table5[Strain name],(MATCH(PickedColonies!C28,Table6[Barcode of agar-filled omnitray plate],0)+PickedColonies!J28-1)))</f>
        <v>GeneArt lib</v>
      </c>
      <c r="B28" s="29">
        <f>IF(PickedColonies!J28=0, "NA", INDEX(Table1[Modifications],(MATCH(PickedColonies!C28,Table6[Barcode of agar-filled omnitray plate],0)+PickedColonies!J28-1)))</f>
        <v>0</v>
      </c>
      <c r="C28" s="31" t="s">
        <v>465</v>
      </c>
      <c r="D28" s="29" t="str">
        <f>IF(PickedColonies!J28=0, "NA", INDEX(Table4[],(MATCH(PickedColonies!C28,Table6[Barcode of agar-filled omnitray plate],0)+PickedColonies!J28-1)))</f>
        <v>A1</v>
      </c>
      <c r="E28" s="31" t="s">
        <v>481</v>
      </c>
      <c r="F28" s="29" t="str">
        <f>IF(ISNUMBER(SEARCH("96-well",Import!$B$10)),Sheet1!O27,Sheet1!P27)</f>
        <v>K2</v>
      </c>
      <c r="G28" s="31" t="s">
        <v>499</v>
      </c>
      <c r="H28" s="31" t="s">
        <v>492</v>
      </c>
      <c r="I28" s="31"/>
      <c r="J28" s="32">
        <v>1</v>
      </c>
    </row>
    <row r="29" spans="1:10" ht="14.45" x14ac:dyDescent="0.3">
      <c r="A29" s="29" t="str">
        <f>IF(PickedColonies!J29=0, "NA",INDEX(Table5[Strain name],(MATCH(PickedColonies!C29,Table6[Barcode of agar-filled omnitray plate],0)+PickedColonies!J29-1)))</f>
        <v>GeneArt lib</v>
      </c>
      <c r="B29" s="29">
        <f>IF(PickedColonies!J29=0, "NA", INDEX(Table1[Modifications],(MATCH(PickedColonies!C29,Table6[Barcode of agar-filled omnitray plate],0)+PickedColonies!J29-1)))</f>
        <v>0</v>
      </c>
      <c r="C29" s="31" t="s">
        <v>465</v>
      </c>
      <c r="D29" s="29" t="str">
        <f>IF(PickedColonies!J29=0, "NA", INDEX(Table4[],(MATCH(PickedColonies!C29,Table6[Barcode of agar-filled omnitray plate],0)+PickedColonies!J29-1)))</f>
        <v>A1</v>
      </c>
      <c r="E29" s="31" t="s">
        <v>481</v>
      </c>
      <c r="F29" s="29" t="str">
        <f>IF(ISNUMBER(SEARCH("96-well",Import!$B$10)),Sheet1!O28,Sheet1!P28)</f>
        <v>L2</v>
      </c>
      <c r="G29" s="31" t="s">
        <v>500</v>
      </c>
      <c r="H29" s="31" t="s">
        <v>492</v>
      </c>
      <c r="I29" s="31"/>
      <c r="J29" s="32">
        <v>1</v>
      </c>
    </row>
    <row r="30" spans="1:10" ht="14.45" x14ac:dyDescent="0.3">
      <c r="A30" s="29" t="str">
        <f>IF(PickedColonies!J30=0, "NA",INDEX(Table5[Strain name],(MATCH(PickedColonies!C30,Table6[Barcode of agar-filled omnitray plate],0)+PickedColonies!J30-1)))</f>
        <v>GeneArt lib</v>
      </c>
      <c r="B30" s="29">
        <f>IF(PickedColonies!J30=0, "NA", INDEX(Table1[Modifications],(MATCH(PickedColonies!C30,Table6[Barcode of agar-filled omnitray plate],0)+PickedColonies!J30-1)))</f>
        <v>0</v>
      </c>
      <c r="C30" s="31" t="s">
        <v>465</v>
      </c>
      <c r="D30" s="29" t="str">
        <f>IF(PickedColonies!J30=0, "NA", INDEX(Table4[],(MATCH(PickedColonies!C30,Table6[Barcode of agar-filled omnitray plate],0)+PickedColonies!J30-1)))</f>
        <v>A1</v>
      </c>
      <c r="E30" s="31" t="s">
        <v>481</v>
      </c>
      <c r="F30" s="29" t="str">
        <f>IF(ISNUMBER(SEARCH("96-well",Import!$B$10)),Sheet1!O29,Sheet1!P29)</f>
        <v>M2</v>
      </c>
      <c r="G30" s="31" t="s">
        <v>502</v>
      </c>
      <c r="H30" s="31" t="s">
        <v>501</v>
      </c>
      <c r="I30" s="31"/>
      <c r="J30" s="32">
        <v>1</v>
      </c>
    </row>
    <row r="31" spans="1:10" ht="14.45" x14ac:dyDescent="0.3">
      <c r="A31" s="29" t="str">
        <f>IF(PickedColonies!J31=0, "NA",INDEX(Table5[Strain name],(MATCH(PickedColonies!C31,Table6[Barcode of agar-filled omnitray plate],0)+PickedColonies!J31-1)))</f>
        <v>GeneArt lib</v>
      </c>
      <c r="B31" s="29">
        <f>IF(PickedColonies!J31=0, "NA", INDEX(Table1[Modifications],(MATCH(PickedColonies!C31,Table6[Barcode of agar-filled omnitray plate],0)+PickedColonies!J31-1)))</f>
        <v>0</v>
      </c>
      <c r="C31" s="31" t="s">
        <v>465</v>
      </c>
      <c r="D31" s="29" t="str">
        <f>IF(PickedColonies!J31=0, "NA", INDEX(Table4[],(MATCH(PickedColonies!C31,Table6[Barcode of agar-filled omnitray plate],0)+PickedColonies!J31-1)))</f>
        <v>A1</v>
      </c>
      <c r="E31" s="31" t="s">
        <v>481</v>
      </c>
      <c r="F31" s="29" t="str">
        <f>IF(ISNUMBER(SEARCH("96-well",Import!$B$10)),Sheet1!O30,Sheet1!P30)</f>
        <v>N2</v>
      </c>
      <c r="G31" s="31" t="s">
        <v>503</v>
      </c>
      <c r="H31" s="31" t="s">
        <v>501</v>
      </c>
      <c r="I31" s="31"/>
      <c r="J31" s="32">
        <v>1</v>
      </c>
    </row>
    <row r="32" spans="1:10" ht="14.45" x14ac:dyDescent="0.3">
      <c r="A32" s="29" t="str">
        <f>IF(PickedColonies!J32=0, "NA",INDEX(Table5[Strain name],(MATCH(PickedColonies!C32,Table6[Barcode of agar-filled omnitray plate],0)+PickedColonies!J32-1)))</f>
        <v>GeneArt lib</v>
      </c>
      <c r="B32" s="29">
        <f>IF(PickedColonies!J32=0, "NA", INDEX(Table1[Modifications],(MATCH(PickedColonies!C32,Table6[Barcode of agar-filled omnitray plate],0)+PickedColonies!J32-1)))</f>
        <v>0</v>
      </c>
      <c r="C32" s="31" t="s">
        <v>465</v>
      </c>
      <c r="D32" s="29" t="str">
        <f>IF(PickedColonies!J32=0, "NA", INDEX(Table4[],(MATCH(PickedColonies!C32,Table6[Barcode of agar-filled omnitray plate],0)+PickedColonies!J32-1)))</f>
        <v>A1</v>
      </c>
      <c r="E32" s="31" t="s">
        <v>481</v>
      </c>
      <c r="F32" s="29" t="str">
        <f>IF(ISNUMBER(SEARCH("96-well",Import!$B$10)),Sheet1!O31,Sheet1!P31)</f>
        <v>O2</v>
      </c>
      <c r="G32" s="31" t="s">
        <v>504</v>
      </c>
      <c r="H32" s="31" t="s">
        <v>501</v>
      </c>
      <c r="I32" s="31"/>
      <c r="J32" s="32">
        <v>1</v>
      </c>
    </row>
    <row r="33" spans="1:10" ht="14.45" x14ac:dyDescent="0.3">
      <c r="A33" s="29" t="str">
        <f>IF(PickedColonies!J33=0, "NA",INDEX(Table5[Strain name],(MATCH(PickedColonies!C33,Table6[Barcode of agar-filled omnitray plate],0)+PickedColonies!J33-1)))</f>
        <v>GeneArt lib</v>
      </c>
      <c r="B33" s="29">
        <f>IF(PickedColonies!J33=0, "NA", INDEX(Table1[Modifications],(MATCH(PickedColonies!C33,Table6[Barcode of agar-filled omnitray plate],0)+PickedColonies!J33-1)))</f>
        <v>0</v>
      </c>
      <c r="C33" s="31" t="s">
        <v>465</v>
      </c>
      <c r="D33" s="29" t="str">
        <f>IF(PickedColonies!J33=0, "NA", INDEX(Table4[],(MATCH(PickedColonies!C33,Table6[Barcode of agar-filled omnitray plate],0)+PickedColonies!J33-1)))</f>
        <v>A1</v>
      </c>
      <c r="E33" s="31" t="s">
        <v>481</v>
      </c>
      <c r="F33" s="29" t="str">
        <f>IF(ISNUMBER(SEARCH("96-well",Import!$B$10)),Sheet1!O32,Sheet1!P32)</f>
        <v>P2</v>
      </c>
      <c r="G33" s="31" t="s">
        <v>505</v>
      </c>
      <c r="H33" s="31" t="s">
        <v>501</v>
      </c>
      <c r="I33" s="31"/>
      <c r="J33" s="32">
        <v>1</v>
      </c>
    </row>
    <row r="34" spans="1:10" ht="14.45" x14ac:dyDescent="0.3">
      <c r="A34" s="29" t="str">
        <f>IF(PickedColonies!J34=0, "NA",INDEX(Table5[Strain name],(MATCH(PickedColonies!C34,Table6[Barcode of agar-filled omnitray plate],0)+PickedColonies!J34-1)))</f>
        <v>GeneArt lib</v>
      </c>
      <c r="B34" s="29">
        <f>IF(PickedColonies!J34=0, "NA", INDEX(Table1[Modifications],(MATCH(PickedColonies!C34,Table6[Barcode of agar-filled omnitray plate],0)+PickedColonies!J34-1)))</f>
        <v>0</v>
      </c>
      <c r="C34" s="31" t="s">
        <v>465</v>
      </c>
      <c r="D34" s="29" t="str">
        <f>IF(PickedColonies!J34=0, "NA", INDEX(Table4[],(MATCH(PickedColonies!C34,Table6[Barcode of agar-filled omnitray plate],0)+PickedColonies!J34-1)))</f>
        <v>A1</v>
      </c>
      <c r="E34" s="31" t="s">
        <v>481</v>
      </c>
      <c r="F34" s="29" t="str">
        <f>IF(ISNUMBER(SEARCH("96-well",Import!$B$10)),Sheet1!O33,Sheet1!P33)</f>
        <v>A3</v>
      </c>
      <c r="G34" s="31" t="s">
        <v>506</v>
      </c>
      <c r="H34" s="31" t="s">
        <v>501</v>
      </c>
      <c r="I34" s="31"/>
      <c r="J34" s="32">
        <v>1</v>
      </c>
    </row>
    <row r="35" spans="1:10" ht="14.45" x14ac:dyDescent="0.3">
      <c r="A35" s="29" t="str">
        <f>IF(PickedColonies!J35=0, "NA",INDEX(Table5[Strain name],(MATCH(PickedColonies!C35,Table6[Barcode of agar-filled omnitray plate],0)+PickedColonies!J35-1)))</f>
        <v>GeneArt lib</v>
      </c>
      <c r="B35" s="29">
        <f>IF(PickedColonies!J35=0, "NA", INDEX(Table1[Modifications],(MATCH(PickedColonies!C35,Table6[Barcode of agar-filled omnitray plate],0)+PickedColonies!J35-1)))</f>
        <v>0</v>
      </c>
      <c r="C35" s="31" t="s">
        <v>465</v>
      </c>
      <c r="D35" s="29" t="str">
        <f>IF(PickedColonies!J35=0, "NA", INDEX(Table4[],(MATCH(PickedColonies!C35,Table6[Barcode of agar-filled omnitray plate],0)+PickedColonies!J35-1)))</f>
        <v>A1</v>
      </c>
      <c r="E35" s="31" t="s">
        <v>481</v>
      </c>
      <c r="F35" s="29" t="str">
        <f>IF(ISNUMBER(SEARCH("96-well",Import!$B$10)),Sheet1!O34,Sheet1!P34)</f>
        <v>B3</v>
      </c>
      <c r="G35" s="31" t="s">
        <v>507</v>
      </c>
      <c r="H35" s="31" t="s">
        <v>501</v>
      </c>
      <c r="I35" s="31"/>
      <c r="J35" s="32">
        <v>1</v>
      </c>
    </row>
    <row r="36" spans="1:10" ht="14.45" x14ac:dyDescent="0.3">
      <c r="A36" s="29" t="str">
        <f>IF(PickedColonies!J36=0, "NA",INDEX(Table5[Strain name],(MATCH(PickedColonies!C36,Table6[Barcode of agar-filled omnitray plate],0)+PickedColonies!J36-1)))</f>
        <v>GeneArt lib</v>
      </c>
      <c r="B36" s="29">
        <f>IF(PickedColonies!J36=0, "NA", INDEX(Table1[Modifications],(MATCH(PickedColonies!C36,Table6[Barcode of agar-filled omnitray plate],0)+PickedColonies!J36-1)))</f>
        <v>0</v>
      </c>
      <c r="C36" s="31" t="s">
        <v>465</v>
      </c>
      <c r="D36" s="29" t="str">
        <f>IF(PickedColonies!J36=0, "NA", INDEX(Table4[],(MATCH(PickedColonies!C36,Table6[Barcode of agar-filled omnitray plate],0)+PickedColonies!J36-1)))</f>
        <v>A1</v>
      </c>
      <c r="E36" s="31" t="s">
        <v>481</v>
      </c>
      <c r="F36" s="29" t="str">
        <f>IF(ISNUMBER(SEARCH("96-well",Import!$B$10)),Sheet1!O35,Sheet1!P35)</f>
        <v>C3</v>
      </c>
      <c r="G36" s="31" t="s">
        <v>508</v>
      </c>
      <c r="H36" s="31" t="s">
        <v>501</v>
      </c>
      <c r="I36" s="31"/>
      <c r="J36" s="32">
        <v>1</v>
      </c>
    </row>
    <row r="37" spans="1:10" ht="14.45" x14ac:dyDescent="0.3">
      <c r="A37" s="29" t="str">
        <f>IF(PickedColonies!J37=0, "NA",INDEX(Table5[Strain name],(MATCH(PickedColonies!C37,Table6[Barcode of agar-filled omnitray plate],0)+PickedColonies!J37-1)))</f>
        <v>GeneArt lib</v>
      </c>
      <c r="B37" s="29">
        <f>IF(PickedColonies!J37=0, "NA", INDEX(Table1[Modifications],(MATCH(PickedColonies!C37,Table6[Barcode of agar-filled omnitray plate],0)+PickedColonies!J37-1)))</f>
        <v>0</v>
      </c>
      <c r="C37" s="31" t="s">
        <v>465</v>
      </c>
      <c r="D37" s="29" t="str">
        <f>IF(PickedColonies!J37=0, "NA", INDEX(Table4[],(MATCH(PickedColonies!C37,Table6[Barcode of agar-filled omnitray plate],0)+PickedColonies!J37-1)))</f>
        <v>A1</v>
      </c>
      <c r="E37" s="31" t="s">
        <v>481</v>
      </c>
      <c r="F37" s="29" t="str">
        <f>IF(ISNUMBER(SEARCH("96-well",Import!$B$10)),Sheet1!O36,Sheet1!P36)</f>
        <v>D3</v>
      </c>
      <c r="G37" s="31" t="s">
        <v>509</v>
      </c>
      <c r="H37" s="31" t="s">
        <v>501</v>
      </c>
      <c r="I37" s="31"/>
      <c r="J37" s="32">
        <v>1</v>
      </c>
    </row>
    <row r="38" spans="1:10" ht="14.45" x14ac:dyDescent="0.3">
      <c r="A38" s="29" t="str">
        <f>IF(PickedColonies!J38=0, "NA",INDEX(Table5[Strain name],(MATCH(PickedColonies!C38,Table6[Barcode of agar-filled omnitray plate],0)+PickedColonies!J38-1)))</f>
        <v>GeneArt lib</v>
      </c>
      <c r="B38" s="29">
        <f>IF(PickedColonies!J38=0, "NA", INDEX(Table1[Modifications],(MATCH(PickedColonies!C38,Table6[Barcode of agar-filled omnitray plate],0)+PickedColonies!J38-1)))</f>
        <v>0</v>
      </c>
      <c r="C38" s="31" t="s">
        <v>465</v>
      </c>
      <c r="D38" s="29" t="str">
        <f>IF(PickedColonies!J38=0, "NA", INDEX(Table4[],(MATCH(PickedColonies!C38,Table6[Barcode of agar-filled omnitray plate],0)+PickedColonies!J38-1)))</f>
        <v>A1</v>
      </c>
      <c r="E38" s="31" t="s">
        <v>481</v>
      </c>
      <c r="F38" s="29" t="str">
        <f>IF(ISNUMBER(SEARCH("96-well",Import!$B$10)),Sheet1!O37,Sheet1!P37)</f>
        <v>E3</v>
      </c>
      <c r="G38" s="31" t="s">
        <v>511</v>
      </c>
      <c r="H38" s="31" t="s">
        <v>510</v>
      </c>
      <c r="I38" s="31"/>
      <c r="J38" s="32">
        <v>1</v>
      </c>
    </row>
    <row r="39" spans="1:10" ht="14.45" x14ac:dyDescent="0.3">
      <c r="A39" s="29" t="str">
        <f>IF(PickedColonies!J39=0, "NA",INDEX(Table5[Strain name],(MATCH(PickedColonies!C39,Table6[Barcode of agar-filled omnitray plate],0)+PickedColonies!J39-1)))</f>
        <v>GeneArt lib</v>
      </c>
      <c r="B39" s="29">
        <f>IF(PickedColonies!J39=0, "NA", INDEX(Table1[Modifications],(MATCH(PickedColonies!C39,Table6[Barcode of agar-filled omnitray plate],0)+PickedColonies!J39-1)))</f>
        <v>0</v>
      </c>
      <c r="C39" s="31" t="s">
        <v>465</v>
      </c>
      <c r="D39" s="29" t="str">
        <f>IF(PickedColonies!J39=0, "NA", INDEX(Table4[],(MATCH(PickedColonies!C39,Table6[Barcode of agar-filled omnitray plate],0)+PickedColonies!J39-1)))</f>
        <v>A1</v>
      </c>
      <c r="E39" s="31" t="s">
        <v>481</v>
      </c>
      <c r="F39" s="29" t="str">
        <f>IF(ISNUMBER(SEARCH("96-well",Import!$B$10)),Sheet1!O38,Sheet1!P38)</f>
        <v>F3</v>
      </c>
      <c r="G39" s="31" t="s">
        <v>512</v>
      </c>
      <c r="H39" s="31" t="s">
        <v>510</v>
      </c>
      <c r="I39" s="31"/>
      <c r="J39" s="32">
        <v>1</v>
      </c>
    </row>
    <row r="40" spans="1:10" ht="14.45" x14ac:dyDescent="0.3">
      <c r="A40" s="29" t="str">
        <f>IF(PickedColonies!J40=0, "NA",INDEX(Table5[Strain name],(MATCH(PickedColonies!C40,Table6[Barcode of agar-filled omnitray plate],0)+PickedColonies!J40-1)))</f>
        <v>GeneArt lib</v>
      </c>
      <c r="B40" s="29">
        <f>IF(PickedColonies!J40=0, "NA", INDEX(Table1[Modifications],(MATCH(PickedColonies!C40,Table6[Barcode of agar-filled omnitray plate],0)+PickedColonies!J40-1)))</f>
        <v>0</v>
      </c>
      <c r="C40" s="31" t="s">
        <v>465</v>
      </c>
      <c r="D40" s="29" t="str">
        <f>IF(PickedColonies!J40=0, "NA", INDEX(Table4[],(MATCH(PickedColonies!C40,Table6[Barcode of agar-filled omnitray plate],0)+PickedColonies!J40-1)))</f>
        <v>A1</v>
      </c>
      <c r="E40" s="31" t="s">
        <v>481</v>
      </c>
      <c r="F40" s="29" t="str">
        <f>IF(ISNUMBER(SEARCH("96-well",Import!$B$10)),Sheet1!O39,Sheet1!P39)</f>
        <v>G3</v>
      </c>
      <c r="G40" s="31" t="s">
        <v>513</v>
      </c>
      <c r="H40" s="31" t="s">
        <v>510</v>
      </c>
      <c r="I40" s="31"/>
      <c r="J40" s="32">
        <v>1</v>
      </c>
    </row>
    <row r="41" spans="1:10" ht="14.45" x14ac:dyDescent="0.3">
      <c r="A41" s="29" t="str">
        <f>IF(PickedColonies!J41=0, "NA",INDEX(Table5[Strain name],(MATCH(PickedColonies!C41,Table6[Barcode of agar-filled omnitray plate],0)+PickedColonies!J41-1)))</f>
        <v>GeneArt lib</v>
      </c>
      <c r="B41" s="29">
        <f>IF(PickedColonies!J41=0, "NA", INDEX(Table1[Modifications],(MATCH(PickedColonies!C41,Table6[Barcode of agar-filled omnitray plate],0)+PickedColonies!J41-1)))</f>
        <v>0</v>
      </c>
      <c r="C41" s="31" t="s">
        <v>465</v>
      </c>
      <c r="D41" s="29" t="str">
        <f>IF(PickedColonies!J41=0, "NA", INDEX(Table4[],(MATCH(PickedColonies!C41,Table6[Barcode of agar-filled omnitray plate],0)+PickedColonies!J41-1)))</f>
        <v>A1</v>
      </c>
      <c r="E41" s="31" t="s">
        <v>481</v>
      </c>
      <c r="F41" s="29" t="str">
        <f>IF(ISNUMBER(SEARCH("96-well",Import!$B$10)),Sheet1!O40,Sheet1!P40)</f>
        <v>H3</v>
      </c>
      <c r="G41" s="31" t="s">
        <v>514</v>
      </c>
      <c r="H41" s="31" t="s">
        <v>510</v>
      </c>
      <c r="I41" s="31"/>
      <c r="J41" s="32">
        <v>1</v>
      </c>
    </row>
    <row r="42" spans="1:10" ht="14.45" x14ac:dyDescent="0.3">
      <c r="A42" s="29" t="str">
        <f>IF(PickedColonies!J42=0, "NA",INDEX(Table5[Strain name],(MATCH(PickedColonies!C42,Table6[Barcode of agar-filled omnitray plate],0)+PickedColonies!J42-1)))</f>
        <v>GeneArt lib</v>
      </c>
      <c r="B42" s="29">
        <f>IF(PickedColonies!J42=0, "NA", INDEX(Table1[Modifications],(MATCH(PickedColonies!C42,Table6[Barcode of agar-filled omnitray plate],0)+PickedColonies!J42-1)))</f>
        <v>0</v>
      </c>
      <c r="C42" s="31" t="s">
        <v>465</v>
      </c>
      <c r="D42" s="29" t="str">
        <f>IF(PickedColonies!J42=0, "NA", INDEX(Table4[],(MATCH(PickedColonies!C42,Table6[Barcode of agar-filled omnitray plate],0)+PickedColonies!J42-1)))</f>
        <v>A1</v>
      </c>
      <c r="E42" s="31" t="s">
        <v>481</v>
      </c>
      <c r="F42" s="29" t="str">
        <f>IF(ISNUMBER(SEARCH("96-well",Import!$B$10)),Sheet1!O41,Sheet1!P41)</f>
        <v>I3</v>
      </c>
      <c r="G42" s="31" t="s">
        <v>515</v>
      </c>
      <c r="H42" s="31" t="s">
        <v>510</v>
      </c>
      <c r="I42" s="31"/>
      <c r="J42" s="32">
        <v>1</v>
      </c>
    </row>
    <row r="43" spans="1:10" x14ac:dyDescent="0.25">
      <c r="A43" s="29" t="str">
        <f>IF(PickedColonies!J43=0, "NA",INDEX(Table5[Strain name],(MATCH(PickedColonies!C43,Table6[Barcode of agar-filled omnitray plate],0)+PickedColonies!J43-1)))</f>
        <v>GeneArt lib</v>
      </c>
      <c r="B43" s="29">
        <f>IF(PickedColonies!J43=0, "NA", INDEX(Table1[Modifications],(MATCH(PickedColonies!C43,Table6[Barcode of agar-filled omnitray plate],0)+PickedColonies!J43-1)))</f>
        <v>0</v>
      </c>
      <c r="C43" s="31" t="s">
        <v>465</v>
      </c>
      <c r="D43" s="29" t="str">
        <f>IF(PickedColonies!J43=0, "NA", INDEX(Table4[],(MATCH(PickedColonies!C43,Table6[Barcode of agar-filled omnitray plate],0)+PickedColonies!J43-1)))</f>
        <v>A1</v>
      </c>
      <c r="E43" s="31" t="s">
        <v>481</v>
      </c>
      <c r="F43" s="29" t="str">
        <f>IF(ISNUMBER(SEARCH("96-well",Import!$B$10)),Sheet1!O42,Sheet1!P42)</f>
        <v>J3</v>
      </c>
      <c r="G43" s="31" t="s">
        <v>516</v>
      </c>
      <c r="H43" s="31" t="s">
        <v>510</v>
      </c>
      <c r="I43" s="31"/>
      <c r="J43" s="32">
        <v>1</v>
      </c>
    </row>
    <row r="44" spans="1:10" x14ac:dyDescent="0.25">
      <c r="A44" s="29" t="str">
        <f>IF(PickedColonies!J44=0, "NA",INDEX(Table5[Strain name],(MATCH(PickedColonies!C44,Table6[Barcode of agar-filled omnitray plate],0)+PickedColonies!J44-1)))</f>
        <v>GeneArt lib</v>
      </c>
      <c r="B44" s="29">
        <f>IF(PickedColonies!J44=0, "NA", INDEX(Table1[Modifications],(MATCH(PickedColonies!C44,Table6[Barcode of agar-filled omnitray plate],0)+PickedColonies!J44-1)))</f>
        <v>0</v>
      </c>
      <c r="C44" s="31" t="s">
        <v>465</v>
      </c>
      <c r="D44" s="29" t="str">
        <f>IF(PickedColonies!J44=0, "NA", INDEX(Table4[],(MATCH(PickedColonies!C44,Table6[Barcode of agar-filled omnitray plate],0)+PickedColonies!J44-1)))</f>
        <v>A1</v>
      </c>
      <c r="E44" s="31" t="s">
        <v>481</v>
      </c>
      <c r="F44" s="29" t="str">
        <f>IF(ISNUMBER(SEARCH("96-well",Import!$B$10)),Sheet1!O43,Sheet1!P43)</f>
        <v>K3</v>
      </c>
      <c r="G44" s="31" t="s">
        <v>517</v>
      </c>
      <c r="H44" s="31" t="s">
        <v>510</v>
      </c>
      <c r="I44" s="31"/>
      <c r="J44" s="32">
        <v>1</v>
      </c>
    </row>
    <row r="45" spans="1:10" x14ac:dyDescent="0.25">
      <c r="A45" s="29" t="str">
        <f>IF(PickedColonies!J45=0, "NA",INDEX(Table5[Strain name],(MATCH(PickedColonies!C45,Table6[Barcode of agar-filled omnitray plate],0)+PickedColonies!J45-1)))</f>
        <v>GeneArt lib</v>
      </c>
      <c r="B45" s="29">
        <f>IF(PickedColonies!J45=0, "NA", INDEX(Table1[Modifications],(MATCH(PickedColonies!C45,Table6[Barcode of agar-filled omnitray plate],0)+PickedColonies!J45-1)))</f>
        <v>0</v>
      </c>
      <c r="C45" s="31" t="s">
        <v>465</v>
      </c>
      <c r="D45" s="29" t="str">
        <f>IF(PickedColonies!J45=0, "NA", INDEX(Table4[],(MATCH(PickedColonies!C45,Table6[Barcode of agar-filled omnitray plate],0)+PickedColonies!J45-1)))</f>
        <v>A1</v>
      </c>
      <c r="E45" s="31" t="s">
        <v>481</v>
      </c>
      <c r="F45" s="29" t="str">
        <f>IF(ISNUMBER(SEARCH("96-well",Import!$B$10)),Sheet1!O44,Sheet1!P44)</f>
        <v>L3</v>
      </c>
      <c r="G45" s="31" t="s">
        <v>518</v>
      </c>
      <c r="H45" s="31" t="s">
        <v>510</v>
      </c>
      <c r="I45" s="31"/>
      <c r="J45" s="32">
        <v>1</v>
      </c>
    </row>
    <row r="46" spans="1:10" x14ac:dyDescent="0.25">
      <c r="A46" s="29" t="str">
        <f>IF(PickedColonies!J46=0, "NA",INDEX(Table5[Strain name],(MATCH(PickedColonies!C46,Table6[Barcode of agar-filled omnitray plate],0)+PickedColonies!J46-1)))</f>
        <v>GeneArt lib</v>
      </c>
      <c r="B46" s="29">
        <f>IF(PickedColonies!J46=0, "NA", INDEX(Table1[Modifications],(MATCH(PickedColonies!C46,Table6[Barcode of agar-filled omnitray plate],0)+PickedColonies!J46-1)))</f>
        <v>0</v>
      </c>
      <c r="C46" s="31" t="s">
        <v>465</v>
      </c>
      <c r="D46" s="29" t="str">
        <f>IF(PickedColonies!J46=0, "NA", INDEX(Table4[],(MATCH(PickedColonies!C46,Table6[Barcode of agar-filled omnitray plate],0)+PickedColonies!J46-1)))</f>
        <v>A1</v>
      </c>
      <c r="E46" s="31" t="s">
        <v>481</v>
      </c>
      <c r="F46" s="29" t="str">
        <f>IF(ISNUMBER(SEARCH("96-well",Import!$B$10)),Sheet1!O45,Sheet1!P45)</f>
        <v>M3</v>
      </c>
      <c r="G46" s="31" t="s">
        <v>520</v>
      </c>
      <c r="H46" s="31" t="s">
        <v>519</v>
      </c>
      <c r="I46" s="31"/>
      <c r="J46" s="32">
        <v>1</v>
      </c>
    </row>
    <row r="47" spans="1:10" x14ac:dyDescent="0.25">
      <c r="A47" s="29" t="str">
        <f>IF(PickedColonies!J47=0, "NA",INDEX(Table5[Strain name],(MATCH(PickedColonies!C47,Table6[Barcode of agar-filled omnitray plate],0)+PickedColonies!J47-1)))</f>
        <v>GeneArt lib</v>
      </c>
      <c r="B47" s="29">
        <f>IF(PickedColonies!J47=0, "NA", INDEX(Table1[Modifications],(MATCH(PickedColonies!C47,Table6[Barcode of agar-filled omnitray plate],0)+PickedColonies!J47-1)))</f>
        <v>0</v>
      </c>
      <c r="C47" s="31" t="s">
        <v>465</v>
      </c>
      <c r="D47" s="29" t="str">
        <f>IF(PickedColonies!J47=0, "NA", INDEX(Table4[],(MATCH(PickedColonies!C47,Table6[Barcode of agar-filled omnitray plate],0)+PickedColonies!J47-1)))</f>
        <v>A1</v>
      </c>
      <c r="E47" s="31" t="s">
        <v>481</v>
      </c>
      <c r="F47" s="29" t="str">
        <f>IF(ISNUMBER(SEARCH("96-well",Import!$B$10)),Sheet1!O46,Sheet1!P46)</f>
        <v>N3</v>
      </c>
      <c r="G47" s="31" t="s">
        <v>521</v>
      </c>
      <c r="H47" s="31" t="s">
        <v>519</v>
      </c>
      <c r="I47" s="31"/>
      <c r="J47" s="32">
        <v>1</v>
      </c>
    </row>
    <row r="48" spans="1:10" x14ac:dyDescent="0.25">
      <c r="A48" s="29" t="str">
        <f>IF(PickedColonies!J48=0, "NA",INDEX(Table5[Strain name],(MATCH(PickedColonies!C48,Table6[Barcode of agar-filled omnitray plate],0)+PickedColonies!J48-1)))</f>
        <v>GeneArt lib</v>
      </c>
      <c r="B48" s="29">
        <f>IF(PickedColonies!J48=0, "NA", INDEX(Table1[Modifications],(MATCH(PickedColonies!C48,Table6[Barcode of agar-filled omnitray plate],0)+PickedColonies!J48-1)))</f>
        <v>0</v>
      </c>
      <c r="C48" s="31" t="s">
        <v>465</v>
      </c>
      <c r="D48" s="29" t="str">
        <f>IF(PickedColonies!J48=0, "NA", INDEX(Table4[],(MATCH(PickedColonies!C48,Table6[Barcode of agar-filled omnitray plate],0)+PickedColonies!J48-1)))</f>
        <v>A1</v>
      </c>
      <c r="E48" s="31" t="s">
        <v>481</v>
      </c>
      <c r="F48" s="29" t="str">
        <f>IF(ISNUMBER(SEARCH("96-well",Import!$B$10)),Sheet1!O47,Sheet1!P47)</f>
        <v>O3</v>
      </c>
      <c r="G48" s="31" t="s">
        <v>522</v>
      </c>
      <c r="H48" s="31" t="s">
        <v>519</v>
      </c>
      <c r="I48" s="31"/>
      <c r="J48" s="32">
        <v>1</v>
      </c>
    </row>
    <row r="49" spans="1:10" x14ac:dyDescent="0.25">
      <c r="A49" s="29" t="str">
        <f>IF(PickedColonies!J49=0, "NA",INDEX(Table5[Strain name],(MATCH(PickedColonies!C49,Table6[Barcode of agar-filled omnitray plate],0)+PickedColonies!J49-1)))</f>
        <v>GeneArt lib</v>
      </c>
      <c r="B49" s="29">
        <f>IF(PickedColonies!J49=0, "NA", INDEX(Table1[Modifications],(MATCH(PickedColonies!C49,Table6[Barcode of agar-filled omnitray plate],0)+PickedColonies!J49-1)))</f>
        <v>0</v>
      </c>
      <c r="C49" s="31" t="s">
        <v>465</v>
      </c>
      <c r="D49" s="29" t="str">
        <f>IF(PickedColonies!J49=0, "NA", INDEX(Table4[],(MATCH(PickedColonies!C49,Table6[Barcode of agar-filled omnitray plate],0)+PickedColonies!J49-1)))</f>
        <v>A1</v>
      </c>
      <c r="E49" s="31" t="s">
        <v>481</v>
      </c>
      <c r="F49" s="29" t="str">
        <f>IF(ISNUMBER(SEARCH("96-well",Import!$B$10)),Sheet1!O48,Sheet1!P48)</f>
        <v>P3</v>
      </c>
      <c r="G49" s="31" t="s">
        <v>523</v>
      </c>
      <c r="H49" s="31" t="s">
        <v>519</v>
      </c>
      <c r="I49" s="31"/>
      <c r="J49" s="32">
        <v>1</v>
      </c>
    </row>
    <row r="50" spans="1:10" x14ac:dyDescent="0.25">
      <c r="A50" s="29" t="str">
        <f>IF(PickedColonies!J50=0, "NA",INDEX(Table5[Strain name],(MATCH(PickedColonies!C50,Table6[Barcode of agar-filled omnitray plate],0)+PickedColonies!J50-1)))</f>
        <v>GeneArt lib</v>
      </c>
      <c r="B50" s="29">
        <f>IF(PickedColonies!J50=0, "NA", INDEX(Table1[Modifications],(MATCH(PickedColonies!C50,Table6[Barcode of agar-filled omnitray plate],0)+PickedColonies!J50-1)))</f>
        <v>0</v>
      </c>
      <c r="C50" s="31" t="s">
        <v>465</v>
      </c>
      <c r="D50" s="29" t="str">
        <f>IF(PickedColonies!J50=0, "NA", INDEX(Table4[],(MATCH(PickedColonies!C50,Table6[Barcode of agar-filled omnitray plate],0)+PickedColonies!J50-1)))</f>
        <v>A1</v>
      </c>
      <c r="E50" s="31" t="s">
        <v>481</v>
      </c>
      <c r="F50" s="29" t="str">
        <f>IF(ISNUMBER(SEARCH("96-well",Import!$B$10)),Sheet1!O49,Sheet1!P49)</f>
        <v>A4</v>
      </c>
      <c r="G50" s="31" t="s">
        <v>524</v>
      </c>
      <c r="H50" s="31" t="s">
        <v>519</v>
      </c>
      <c r="I50" s="31"/>
      <c r="J50" s="32">
        <v>1</v>
      </c>
    </row>
    <row r="51" spans="1:10" x14ac:dyDescent="0.25">
      <c r="A51" s="29" t="str">
        <f>IF(PickedColonies!J51=0, "NA",INDEX(Table5[Strain name],(MATCH(PickedColonies!C51,Table6[Barcode of agar-filled omnitray plate],0)+PickedColonies!J51-1)))</f>
        <v>GeneArt lib</v>
      </c>
      <c r="B51" s="29">
        <f>IF(PickedColonies!J51=0, "NA", INDEX(Table1[Modifications],(MATCH(PickedColonies!C51,Table6[Barcode of agar-filled omnitray plate],0)+PickedColonies!J51-1)))</f>
        <v>0</v>
      </c>
      <c r="C51" s="31" t="s">
        <v>465</v>
      </c>
      <c r="D51" s="29" t="str">
        <f>IF(PickedColonies!J51=0, "NA", INDEX(Table4[],(MATCH(PickedColonies!C51,Table6[Barcode of agar-filled omnitray plate],0)+PickedColonies!J51-1)))</f>
        <v>A1</v>
      </c>
      <c r="E51" s="31" t="s">
        <v>481</v>
      </c>
      <c r="F51" s="29" t="str">
        <f>IF(ISNUMBER(SEARCH("96-well",Import!$B$10)),Sheet1!O50,Sheet1!P50)</f>
        <v>B4</v>
      </c>
      <c r="G51" s="31" t="s">
        <v>525</v>
      </c>
      <c r="H51" s="31" t="s">
        <v>519</v>
      </c>
      <c r="I51" s="31"/>
      <c r="J51" s="32">
        <v>1</v>
      </c>
    </row>
    <row r="52" spans="1:10" x14ac:dyDescent="0.25">
      <c r="A52" s="29" t="str">
        <f>IF(PickedColonies!J52=0, "NA",INDEX(Table5[Strain name],(MATCH(PickedColonies!C52,Table6[Barcode of agar-filled omnitray plate],0)+PickedColonies!J52-1)))</f>
        <v>GeneArt lib</v>
      </c>
      <c r="B52" s="29">
        <f>IF(PickedColonies!J52=0, "NA", INDEX(Table1[Modifications],(MATCH(PickedColonies!C52,Table6[Barcode of agar-filled omnitray plate],0)+PickedColonies!J52-1)))</f>
        <v>0</v>
      </c>
      <c r="C52" s="31" t="s">
        <v>465</v>
      </c>
      <c r="D52" s="29" t="str">
        <f>IF(PickedColonies!J52=0, "NA", INDEX(Table4[],(MATCH(PickedColonies!C52,Table6[Barcode of agar-filled omnitray plate],0)+PickedColonies!J52-1)))</f>
        <v>A1</v>
      </c>
      <c r="E52" s="31" t="s">
        <v>481</v>
      </c>
      <c r="F52" s="29" t="str">
        <f>IF(ISNUMBER(SEARCH("96-well",Import!$B$10)),Sheet1!O51,Sheet1!P51)</f>
        <v>C4</v>
      </c>
      <c r="G52" s="31" t="s">
        <v>526</v>
      </c>
      <c r="H52" s="31" t="s">
        <v>519</v>
      </c>
      <c r="I52" s="31"/>
      <c r="J52" s="32">
        <v>1</v>
      </c>
    </row>
    <row r="53" spans="1:10" x14ac:dyDescent="0.25">
      <c r="A53" s="29" t="str">
        <f>IF(PickedColonies!J53=0, "NA",INDEX(Table5[Strain name],(MATCH(PickedColonies!C53,Table6[Barcode of agar-filled omnitray plate],0)+PickedColonies!J53-1)))</f>
        <v>GeneArt lib</v>
      </c>
      <c r="B53" s="29">
        <f>IF(PickedColonies!J53=0, "NA", INDEX(Table1[Modifications],(MATCH(PickedColonies!C53,Table6[Barcode of agar-filled omnitray plate],0)+PickedColonies!J53-1)))</f>
        <v>0</v>
      </c>
      <c r="C53" s="31" t="s">
        <v>465</v>
      </c>
      <c r="D53" s="29" t="str">
        <f>IF(PickedColonies!J53=0, "NA", INDEX(Table4[],(MATCH(PickedColonies!C53,Table6[Barcode of agar-filled omnitray plate],0)+PickedColonies!J53-1)))</f>
        <v>A1</v>
      </c>
      <c r="E53" s="31" t="s">
        <v>481</v>
      </c>
      <c r="F53" s="29" t="str">
        <f>IF(ISNUMBER(SEARCH("96-well",Import!$B$10)),Sheet1!O52,Sheet1!P52)</f>
        <v>D4</v>
      </c>
      <c r="G53" s="31" t="s">
        <v>527</v>
      </c>
      <c r="H53" s="31" t="s">
        <v>519</v>
      </c>
      <c r="I53" s="31"/>
      <c r="J53" s="32">
        <v>1</v>
      </c>
    </row>
    <row r="54" spans="1:10" x14ac:dyDescent="0.25">
      <c r="A54" s="29" t="str">
        <f>IF(PickedColonies!J54=0, "NA",INDEX(Table5[Strain name],(MATCH(PickedColonies!C54,Table6[Barcode of agar-filled omnitray plate],0)+PickedColonies!J54-1)))</f>
        <v>GeneArt lib</v>
      </c>
      <c r="B54" s="29">
        <f>IF(PickedColonies!J54=0, "NA", INDEX(Table1[Modifications],(MATCH(PickedColonies!C54,Table6[Barcode of agar-filled omnitray plate],0)+PickedColonies!J54-1)))</f>
        <v>0</v>
      </c>
      <c r="C54" s="31" t="s">
        <v>465</v>
      </c>
      <c r="D54" s="29" t="str">
        <f>IF(PickedColonies!J54=0, "NA", INDEX(Table4[],(MATCH(PickedColonies!C54,Table6[Barcode of agar-filled omnitray plate],0)+PickedColonies!J54-1)))</f>
        <v>A1</v>
      </c>
      <c r="E54" s="31" t="s">
        <v>481</v>
      </c>
      <c r="F54" s="29" t="str">
        <f>IF(ISNUMBER(SEARCH("96-well",Import!$B$10)),Sheet1!O53,Sheet1!P53)</f>
        <v>E4</v>
      </c>
      <c r="G54" s="31" t="s">
        <v>529</v>
      </c>
      <c r="H54" s="31" t="s">
        <v>528</v>
      </c>
      <c r="I54" s="31"/>
      <c r="J54" s="32">
        <v>1</v>
      </c>
    </row>
    <row r="55" spans="1:10" x14ac:dyDescent="0.25">
      <c r="A55" s="29" t="str">
        <f>IF(PickedColonies!J55=0, "NA",INDEX(Table5[Strain name],(MATCH(PickedColonies!C55,Table6[Barcode of agar-filled omnitray plate],0)+PickedColonies!J55-1)))</f>
        <v>GeneArt lib</v>
      </c>
      <c r="B55" s="29">
        <f>IF(PickedColonies!J55=0, "NA", INDEX(Table1[Modifications],(MATCH(PickedColonies!C55,Table6[Barcode of agar-filled omnitray plate],0)+PickedColonies!J55-1)))</f>
        <v>0</v>
      </c>
      <c r="C55" s="31" t="s">
        <v>465</v>
      </c>
      <c r="D55" s="29" t="str">
        <f>IF(PickedColonies!J55=0, "NA", INDEX(Table4[],(MATCH(PickedColonies!C55,Table6[Barcode of agar-filled omnitray plate],0)+PickedColonies!J55-1)))</f>
        <v>A1</v>
      </c>
      <c r="E55" s="31" t="s">
        <v>481</v>
      </c>
      <c r="F55" s="29" t="str">
        <f>IF(ISNUMBER(SEARCH("96-well",Import!$B$10)),Sheet1!O54,Sheet1!P54)</f>
        <v>F4</v>
      </c>
      <c r="G55" s="31" t="s">
        <v>530</v>
      </c>
      <c r="H55" s="31" t="s">
        <v>528</v>
      </c>
      <c r="I55" s="31"/>
      <c r="J55" s="32">
        <v>1</v>
      </c>
    </row>
    <row r="56" spans="1:10" x14ac:dyDescent="0.25">
      <c r="A56" s="29" t="str">
        <f>IF(PickedColonies!J56=0, "NA",INDEX(Table5[Strain name],(MATCH(PickedColonies!C56,Table6[Barcode of agar-filled omnitray plate],0)+PickedColonies!J56-1)))</f>
        <v>GeneArt lib</v>
      </c>
      <c r="B56" s="29">
        <f>IF(PickedColonies!J56=0, "NA", INDEX(Table1[Modifications],(MATCH(PickedColonies!C56,Table6[Barcode of agar-filled omnitray plate],0)+PickedColonies!J56-1)))</f>
        <v>0</v>
      </c>
      <c r="C56" s="31" t="s">
        <v>465</v>
      </c>
      <c r="D56" s="29" t="str">
        <f>IF(PickedColonies!J56=0, "NA", INDEX(Table4[],(MATCH(PickedColonies!C56,Table6[Barcode of agar-filled omnitray plate],0)+PickedColonies!J56-1)))</f>
        <v>A1</v>
      </c>
      <c r="E56" s="31" t="s">
        <v>481</v>
      </c>
      <c r="F56" s="29" t="str">
        <f>IF(ISNUMBER(SEARCH("96-well",Import!$B$10)),Sheet1!O55,Sheet1!P55)</f>
        <v>G4</v>
      </c>
      <c r="G56" s="31" t="s">
        <v>531</v>
      </c>
      <c r="H56" s="31" t="s">
        <v>528</v>
      </c>
      <c r="I56" s="31"/>
      <c r="J56" s="32">
        <v>1</v>
      </c>
    </row>
    <row r="57" spans="1:10" x14ac:dyDescent="0.25">
      <c r="A57" s="29" t="str">
        <f>IF(PickedColonies!J57=0, "NA",INDEX(Table5[Strain name],(MATCH(PickedColonies!C57,Table6[Barcode of agar-filled omnitray plate],0)+PickedColonies!J57-1)))</f>
        <v>GeneArt lib</v>
      </c>
      <c r="B57" s="29">
        <f>IF(PickedColonies!J57=0, "NA", INDEX(Table1[Modifications],(MATCH(PickedColonies!C57,Table6[Barcode of agar-filled omnitray plate],0)+PickedColonies!J57-1)))</f>
        <v>0</v>
      </c>
      <c r="C57" s="31" t="s">
        <v>465</v>
      </c>
      <c r="D57" s="29" t="str">
        <f>IF(PickedColonies!J57=0, "NA", INDEX(Table4[],(MATCH(PickedColonies!C57,Table6[Barcode of agar-filled omnitray plate],0)+PickedColonies!J57-1)))</f>
        <v>A1</v>
      </c>
      <c r="E57" s="31" t="s">
        <v>481</v>
      </c>
      <c r="F57" s="29" t="str">
        <f>IF(ISNUMBER(SEARCH("96-well",Import!$B$10)),Sheet1!O56,Sheet1!P56)</f>
        <v>H4</v>
      </c>
      <c r="G57" s="31" t="s">
        <v>532</v>
      </c>
      <c r="H57" s="31" t="s">
        <v>528</v>
      </c>
      <c r="I57" s="31"/>
      <c r="J57" s="32">
        <v>1</v>
      </c>
    </row>
    <row r="58" spans="1:10" x14ac:dyDescent="0.25">
      <c r="A58" s="29" t="str">
        <f>IF(PickedColonies!J58=0, "NA",INDEX(Table5[Strain name],(MATCH(PickedColonies!C58,Table6[Barcode of agar-filled omnitray plate],0)+PickedColonies!J58-1)))</f>
        <v>GeneArt lib</v>
      </c>
      <c r="B58" s="29">
        <f>IF(PickedColonies!J58=0, "NA", INDEX(Table1[Modifications],(MATCH(PickedColonies!C58,Table6[Barcode of agar-filled omnitray plate],0)+PickedColonies!J58-1)))</f>
        <v>0</v>
      </c>
      <c r="C58" s="31" t="s">
        <v>465</v>
      </c>
      <c r="D58" s="29" t="str">
        <f>IF(PickedColonies!J58=0, "NA", INDEX(Table4[],(MATCH(PickedColonies!C58,Table6[Barcode of agar-filled omnitray plate],0)+PickedColonies!J58-1)))</f>
        <v>A1</v>
      </c>
      <c r="E58" s="31" t="s">
        <v>481</v>
      </c>
      <c r="F58" s="29" t="str">
        <f>IF(ISNUMBER(SEARCH("96-well",Import!$B$10)),Sheet1!O57,Sheet1!P57)</f>
        <v>I4</v>
      </c>
      <c r="G58" s="31" t="s">
        <v>533</v>
      </c>
      <c r="H58" s="31" t="s">
        <v>528</v>
      </c>
      <c r="I58" s="31"/>
      <c r="J58" s="32">
        <v>1</v>
      </c>
    </row>
    <row r="59" spans="1:10" x14ac:dyDescent="0.25">
      <c r="A59" s="29" t="str">
        <f>IF(PickedColonies!J59=0, "NA",INDEX(Table5[Strain name],(MATCH(PickedColonies!C59,Table6[Barcode of agar-filled omnitray plate],0)+PickedColonies!J59-1)))</f>
        <v>GeneArt lib</v>
      </c>
      <c r="B59" s="29">
        <f>IF(PickedColonies!J59=0, "NA", INDEX(Table1[Modifications],(MATCH(PickedColonies!C59,Table6[Barcode of agar-filled omnitray plate],0)+PickedColonies!J59-1)))</f>
        <v>0</v>
      </c>
      <c r="C59" s="31" t="s">
        <v>465</v>
      </c>
      <c r="D59" s="29" t="str">
        <f>IF(PickedColonies!J59=0, "NA", INDEX(Table4[],(MATCH(PickedColonies!C59,Table6[Barcode of agar-filled omnitray plate],0)+PickedColonies!J59-1)))</f>
        <v>A1</v>
      </c>
      <c r="E59" s="31" t="s">
        <v>481</v>
      </c>
      <c r="F59" s="29" t="str">
        <f>IF(ISNUMBER(SEARCH("96-well",Import!$B$10)),Sheet1!O58,Sheet1!P58)</f>
        <v>J4</v>
      </c>
      <c r="G59" s="31" t="s">
        <v>534</v>
      </c>
      <c r="H59" s="31" t="s">
        <v>528</v>
      </c>
      <c r="I59" s="31"/>
      <c r="J59" s="32">
        <v>1</v>
      </c>
    </row>
    <row r="60" spans="1:10" x14ac:dyDescent="0.25">
      <c r="A60" s="29" t="str">
        <f>IF(PickedColonies!J60=0, "NA",INDEX(Table5[Strain name],(MATCH(PickedColonies!C60,Table6[Barcode of agar-filled omnitray plate],0)+PickedColonies!J60-1)))</f>
        <v>GeneArt lib</v>
      </c>
      <c r="B60" s="29">
        <f>IF(PickedColonies!J60=0, "NA", INDEX(Table1[Modifications],(MATCH(PickedColonies!C60,Table6[Barcode of agar-filled omnitray plate],0)+PickedColonies!J60-1)))</f>
        <v>0</v>
      </c>
      <c r="C60" s="31" t="s">
        <v>465</v>
      </c>
      <c r="D60" s="29" t="str">
        <f>IF(PickedColonies!J60=0, "NA", INDEX(Table4[],(MATCH(PickedColonies!C60,Table6[Barcode of agar-filled omnitray plate],0)+PickedColonies!J60-1)))</f>
        <v>A1</v>
      </c>
      <c r="E60" s="31" t="s">
        <v>481</v>
      </c>
      <c r="F60" s="29" t="str">
        <f>IF(ISNUMBER(SEARCH("96-well",Import!$B$10)),Sheet1!O59,Sheet1!P59)</f>
        <v>K4</v>
      </c>
      <c r="G60" s="31" t="s">
        <v>535</v>
      </c>
      <c r="H60" s="31" t="s">
        <v>528</v>
      </c>
      <c r="I60" s="31"/>
      <c r="J60" s="32">
        <v>1</v>
      </c>
    </row>
    <row r="61" spans="1:10" x14ac:dyDescent="0.25">
      <c r="A61" s="29" t="str">
        <f>IF(PickedColonies!J61=0, "NA",INDEX(Table5[Strain name],(MATCH(PickedColonies!C61,Table6[Barcode of agar-filled omnitray plate],0)+PickedColonies!J61-1)))</f>
        <v>GeneArt lib</v>
      </c>
      <c r="B61" s="29">
        <f>IF(PickedColonies!J61=0, "NA", INDEX(Table1[Modifications],(MATCH(PickedColonies!C61,Table6[Barcode of agar-filled omnitray plate],0)+PickedColonies!J61-1)))</f>
        <v>0</v>
      </c>
      <c r="C61" s="31" t="s">
        <v>465</v>
      </c>
      <c r="D61" s="29" t="str">
        <f>IF(PickedColonies!J61=0, "NA", INDEX(Table4[],(MATCH(PickedColonies!C61,Table6[Barcode of agar-filled omnitray plate],0)+PickedColonies!J61-1)))</f>
        <v>A1</v>
      </c>
      <c r="E61" s="31" t="s">
        <v>481</v>
      </c>
      <c r="F61" s="29" t="str">
        <f>IF(ISNUMBER(SEARCH("96-well",Import!$B$10)),Sheet1!O60,Sheet1!P60)</f>
        <v>L4</v>
      </c>
      <c r="G61" s="31" t="s">
        <v>536</v>
      </c>
      <c r="H61" s="31" t="s">
        <v>528</v>
      </c>
      <c r="I61" s="31"/>
      <c r="J61" s="32">
        <v>1</v>
      </c>
    </row>
    <row r="62" spans="1:10" x14ac:dyDescent="0.25">
      <c r="A62" s="29" t="str">
        <f>IF(PickedColonies!J62=0, "NA",INDEX(Table5[Strain name],(MATCH(PickedColonies!C62,Table6[Barcode of agar-filled omnitray plate],0)+PickedColonies!J62-1)))</f>
        <v>GeneArt lib</v>
      </c>
      <c r="B62" s="29">
        <f>IF(PickedColonies!J62=0, "NA", INDEX(Table1[Modifications],(MATCH(PickedColonies!C62,Table6[Barcode of agar-filled omnitray plate],0)+PickedColonies!J62-1)))</f>
        <v>0</v>
      </c>
      <c r="C62" s="31" t="s">
        <v>465</v>
      </c>
      <c r="D62" s="29" t="str">
        <f>IF(PickedColonies!J62=0, "NA", INDEX(Table4[],(MATCH(PickedColonies!C62,Table6[Barcode of agar-filled omnitray plate],0)+PickedColonies!J62-1)))</f>
        <v>A1</v>
      </c>
      <c r="E62" s="31" t="s">
        <v>481</v>
      </c>
      <c r="F62" s="29" t="str">
        <f>IF(ISNUMBER(SEARCH("96-well",Import!$B$10)),Sheet1!O61,Sheet1!P61)</f>
        <v>M4</v>
      </c>
      <c r="G62" s="31" t="s">
        <v>538</v>
      </c>
      <c r="H62" s="31" t="s">
        <v>537</v>
      </c>
      <c r="I62" s="31"/>
      <c r="J62" s="32">
        <v>1</v>
      </c>
    </row>
    <row r="63" spans="1:10" x14ac:dyDescent="0.25">
      <c r="A63" s="29" t="str">
        <f>IF(PickedColonies!J63=0, "NA",INDEX(Table5[Strain name],(MATCH(PickedColonies!C63,Table6[Barcode of agar-filled omnitray plate],0)+PickedColonies!J63-1)))</f>
        <v>GeneArt lib</v>
      </c>
      <c r="B63" s="29">
        <f>IF(PickedColonies!J63=0, "NA", INDEX(Table1[Modifications],(MATCH(PickedColonies!C63,Table6[Barcode of agar-filled omnitray plate],0)+PickedColonies!J63-1)))</f>
        <v>0</v>
      </c>
      <c r="C63" s="31" t="s">
        <v>465</v>
      </c>
      <c r="D63" s="29" t="str">
        <f>IF(PickedColonies!J63=0, "NA", INDEX(Table4[],(MATCH(PickedColonies!C63,Table6[Barcode of agar-filled omnitray plate],0)+PickedColonies!J63-1)))</f>
        <v>A1</v>
      </c>
      <c r="E63" s="31" t="s">
        <v>481</v>
      </c>
      <c r="F63" s="29" t="str">
        <f>IF(ISNUMBER(SEARCH("96-well",Import!$B$10)),Sheet1!O62,Sheet1!P62)</f>
        <v>N4</v>
      </c>
      <c r="G63" s="31" t="s">
        <v>539</v>
      </c>
      <c r="H63" s="31" t="s">
        <v>537</v>
      </c>
      <c r="I63" s="31"/>
      <c r="J63" s="32">
        <v>1</v>
      </c>
    </row>
    <row r="64" spans="1:10" x14ac:dyDescent="0.25">
      <c r="A64" s="29" t="str">
        <f>IF(PickedColonies!J64=0, "NA",INDEX(Table5[Strain name],(MATCH(PickedColonies!C64,Table6[Barcode of agar-filled omnitray plate],0)+PickedColonies!J64-1)))</f>
        <v>GeneArt lib</v>
      </c>
      <c r="B64" s="29">
        <f>IF(PickedColonies!J64=0, "NA", INDEX(Table1[Modifications],(MATCH(PickedColonies!C64,Table6[Barcode of agar-filled omnitray plate],0)+PickedColonies!J64-1)))</f>
        <v>0</v>
      </c>
      <c r="C64" s="31" t="s">
        <v>465</v>
      </c>
      <c r="D64" s="29" t="str">
        <f>IF(PickedColonies!J64=0, "NA", INDEX(Table4[],(MATCH(PickedColonies!C64,Table6[Barcode of agar-filled omnitray plate],0)+PickedColonies!J64-1)))</f>
        <v>A1</v>
      </c>
      <c r="E64" s="31" t="s">
        <v>481</v>
      </c>
      <c r="F64" s="29" t="str">
        <f>IF(ISNUMBER(SEARCH("96-well",Import!$B$10)),Sheet1!O63,Sheet1!P63)</f>
        <v>O4</v>
      </c>
      <c r="G64" s="31" t="s">
        <v>540</v>
      </c>
      <c r="H64" s="31" t="s">
        <v>537</v>
      </c>
      <c r="I64" s="31"/>
      <c r="J64" s="32">
        <v>1</v>
      </c>
    </row>
    <row r="65" spans="1:10" x14ac:dyDescent="0.25">
      <c r="A65" s="29" t="str">
        <f>IF(PickedColonies!J65=0, "NA",INDEX(Table5[Strain name],(MATCH(PickedColonies!C65,Table6[Barcode of agar-filled omnitray plate],0)+PickedColonies!J65-1)))</f>
        <v>GeneArt lib</v>
      </c>
      <c r="B65" s="29">
        <f>IF(PickedColonies!J65=0, "NA", INDEX(Table1[Modifications],(MATCH(PickedColonies!C65,Table6[Barcode of agar-filled omnitray plate],0)+PickedColonies!J65-1)))</f>
        <v>0</v>
      </c>
      <c r="C65" s="31" t="s">
        <v>465</v>
      </c>
      <c r="D65" s="29" t="str">
        <f>IF(PickedColonies!J65=0, "NA", INDEX(Table4[],(MATCH(PickedColonies!C65,Table6[Barcode of agar-filled omnitray plate],0)+PickedColonies!J65-1)))</f>
        <v>A1</v>
      </c>
      <c r="E65" s="31" t="s">
        <v>481</v>
      </c>
      <c r="F65" s="29" t="str">
        <f>IF(ISNUMBER(SEARCH("96-well",Import!$B$10)),Sheet1!O64,Sheet1!P64)</f>
        <v>P4</v>
      </c>
      <c r="G65" s="31" t="s">
        <v>541</v>
      </c>
      <c r="H65" s="31" t="s">
        <v>537</v>
      </c>
      <c r="I65" s="31"/>
      <c r="J65" s="32">
        <v>1</v>
      </c>
    </row>
    <row r="66" spans="1:10" x14ac:dyDescent="0.25">
      <c r="A66" s="29" t="str">
        <f>IF(PickedColonies!J66=0, "NA",INDEX(Table5[Strain name],(MATCH(PickedColonies!C66,Table6[Barcode of agar-filled omnitray plate],0)+PickedColonies!J66-1)))</f>
        <v>GeneArt lib</v>
      </c>
      <c r="B66" s="29">
        <f>IF(PickedColonies!J66=0, "NA", INDEX(Table1[Modifications],(MATCH(PickedColonies!C66,Table6[Barcode of agar-filled omnitray plate],0)+PickedColonies!J66-1)))</f>
        <v>0</v>
      </c>
      <c r="C66" s="31" t="s">
        <v>465</v>
      </c>
      <c r="D66" s="29" t="str">
        <f>IF(PickedColonies!J66=0, "NA", INDEX(Table4[],(MATCH(PickedColonies!C66,Table6[Barcode of agar-filled omnitray plate],0)+PickedColonies!J66-1)))</f>
        <v>A1</v>
      </c>
      <c r="E66" s="31" t="s">
        <v>481</v>
      </c>
      <c r="F66" s="29" t="str">
        <f>IF(ISNUMBER(SEARCH("96-well",Import!$B$10)),Sheet1!O65,Sheet1!P65)</f>
        <v>A5</v>
      </c>
      <c r="G66" s="31" t="s">
        <v>542</v>
      </c>
      <c r="H66" s="31" t="s">
        <v>537</v>
      </c>
      <c r="I66" s="31"/>
      <c r="J66" s="32">
        <v>1</v>
      </c>
    </row>
    <row r="67" spans="1:10" x14ac:dyDescent="0.25">
      <c r="A67" s="29" t="str">
        <f>IF(PickedColonies!J67=0, "NA",INDEX(Table5[Strain name],(MATCH(PickedColonies!C67,Table6[Barcode of agar-filled omnitray plate],0)+PickedColonies!J67-1)))</f>
        <v>GeneArt lib</v>
      </c>
      <c r="B67" s="29">
        <f>IF(PickedColonies!J67=0, "NA", INDEX(Table1[Modifications],(MATCH(PickedColonies!C67,Table6[Barcode of agar-filled omnitray plate],0)+PickedColonies!J67-1)))</f>
        <v>0</v>
      </c>
      <c r="C67" s="31" t="s">
        <v>465</v>
      </c>
      <c r="D67" s="29" t="str">
        <f>IF(PickedColonies!J67=0, "NA", INDEX(Table4[],(MATCH(PickedColonies!C67,Table6[Barcode of agar-filled omnitray plate],0)+PickedColonies!J67-1)))</f>
        <v>A1</v>
      </c>
      <c r="E67" s="31" t="s">
        <v>481</v>
      </c>
      <c r="F67" s="29" t="str">
        <f>IF(ISNUMBER(SEARCH("96-well",Import!$B$10)),Sheet1!O66,Sheet1!P66)</f>
        <v>B5</v>
      </c>
      <c r="G67" s="31" t="s">
        <v>543</v>
      </c>
      <c r="H67" s="31" t="s">
        <v>537</v>
      </c>
      <c r="I67" s="31"/>
      <c r="J67" s="32">
        <v>1</v>
      </c>
    </row>
    <row r="68" spans="1:10" x14ac:dyDescent="0.25">
      <c r="A68" s="29" t="str">
        <f>IF(PickedColonies!J68=0, "NA",INDEX(Table5[Strain name],(MATCH(PickedColonies!C68,Table6[Barcode of agar-filled omnitray plate],0)+PickedColonies!J68-1)))</f>
        <v>GeneArt lib</v>
      </c>
      <c r="B68" s="29">
        <f>IF(PickedColonies!J68=0, "NA", INDEX(Table1[Modifications],(MATCH(PickedColonies!C68,Table6[Barcode of agar-filled omnitray plate],0)+PickedColonies!J68-1)))</f>
        <v>0</v>
      </c>
      <c r="C68" s="31" t="s">
        <v>465</v>
      </c>
      <c r="D68" s="29" t="str">
        <f>IF(PickedColonies!J68=0, "NA", INDEX(Table4[],(MATCH(PickedColonies!C68,Table6[Barcode of agar-filled omnitray plate],0)+PickedColonies!J68-1)))</f>
        <v>A1</v>
      </c>
      <c r="E68" s="31" t="s">
        <v>481</v>
      </c>
      <c r="F68" s="29" t="str">
        <f>IF(ISNUMBER(SEARCH("96-well",Import!$B$10)),Sheet1!O67,Sheet1!P67)</f>
        <v>C5</v>
      </c>
      <c r="G68" s="31" t="s">
        <v>544</v>
      </c>
      <c r="H68" s="31" t="s">
        <v>537</v>
      </c>
      <c r="I68" s="31"/>
      <c r="J68" s="32">
        <v>1</v>
      </c>
    </row>
    <row r="69" spans="1:10" x14ac:dyDescent="0.25">
      <c r="A69" s="29" t="str">
        <f>IF(PickedColonies!J69=0, "NA",INDEX(Table5[Strain name],(MATCH(PickedColonies!C69,Table6[Barcode of agar-filled omnitray plate],0)+PickedColonies!J69-1)))</f>
        <v>GeneArt lib</v>
      </c>
      <c r="B69" s="29">
        <f>IF(PickedColonies!J69=0, "NA", INDEX(Table1[Modifications],(MATCH(PickedColonies!C69,Table6[Barcode of agar-filled omnitray plate],0)+PickedColonies!J69-1)))</f>
        <v>0</v>
      </c>
      <c r="C69" s="31" t="s">
        <v>465</v>
      </c>
      <c r="D69" s="29" t="str">
        <f>IF(PickedColonies!J69=0, "NA", INDEX(Table4[],(MATCH(PickedColonies!C69,Table6[Barcode of agar-filled omnitray plate],0)+PickedColonies!J69-1)))</f>
        <v>A1</v>
      </c>
      <c r="E69" s="31" t="s">
        <v>481</v>
      </c>
      <c r="F69" s="29" t="str">
        <f>IF(ISNUMBER(SEARCH("96-well",Import!$B$10)),Sheet1!O68,Sheet1!P68)</f>
        <v>D5</v>
      </c>
      <c r="G69" s="31" t="s">
        <v>545</v>
      </c>
      <c r="H69" s="31" t="s">
        <v>537</v>
      </c>
      <c r="I69" s="31"/>
      <c r="J69" s="32">
        <v>1</v>
      </c>
    </row>
    <row r="70" spans="1:10" x14ac:dyDescent="0.25">
      <c r="A70" s="29" t="str">
        <f>IF(PickedColonies!J70=0, "NA",INDEX(Table5[Strain name],(MATCH(PickedColonies!C70,Table6[Barcode of agar-filled omnitray plate],0)+PickedColonies!J70-1)))</f>
        <v>GeneArt lib</v>
      </c>
      <c r="B70" s="29">
        <f>IF(PickedColonies!J70=0, "NA", INDEX(Table1[Modifications],(MATCH(PickedColonies!C70,Table6[Barcode of agar-filled omnitray plate],0)+PickedColonies!J70-1)))</f>
        <v>0</v>
      </c>
      <c r="C70" s="31" t="s">
        <v>465</v>
      </c>
      <c r="D70" s="29" t="str">
        <f>IF(PickedColonies!J70=0, "NA", INDEX(Table4[],(MATCH(PickedColonies!C70,Table6[Barcode of agar-filled omnitray plate],0)+PickedColonies!J70-1)))</f>
        <v>A1</v>
      </c>
      <c r="E70" s="31" t="s">
        <v>481</v>
      </c>
      <c r="F70" s="29" t="str">
        <f>IF(ISNUMBER(SEARCH("96-well",Import!$B$10)),Sheet1!O69,Sheet1!P69)</f>
        <v>E5</v>
      </c>
      <c r="G70" s="31" t="s">
        <v>547</v>
      </c>
      <c r="H70" s="31" t="s">
        <v>546</v>
      </c>
      <c r="I70" s="31"/>
      <c r="J70" s="32">
        <v>1</v>
      </c>
    </row>
    <row r="71" spans="1:10" x14ac:dyDescent="0.25">
      <c r="A71" s="29" t="str">
        <f>IF(PickedColonies!J71=0, "NA",INDEX(Table5[Strain name],(MATCH(PickedColonies!C71,Table6[Barcode of agar-filled omnitray plate],0)+PickedColonies!J71-1)))</f>
        <v>GeneArt lib</v>
      </c>
      <c r="B71" s="29">
        <f>IF(PickedColonies!J71=0, "NA", INDEX(Table1[Modifications],(MATCH(PickedColonies!C71,Table6[Barcode of agar-filled omnitray plate],0)+PickedColonies!J71-1)))</f>
        <v>0</v>
      </c>
      <c r="C71" s="31" t="s">
        <v>465</v>
      </c>
      <c r="D71" s="29" t="str">
        <f>IF(PickedColonies!J71=0, "NA", INDEX(Table4[],(MATCH(PickedColonies!C71,Table6[Barcode of agar-filled omnitray plate],0)+PickedColonies!J71-1)))</f>
        <v>A1</v>
      </c>
      <c r="E71" s="31" t="s">
        <v>481</v>
      </c>
      <c r="F71" s="29" t="str">
        <f>IF(ISNUMBER(SEARCH("96-well",Import!$B$10)),Sheet1!O70,Sheet1!P70)</f>
        <v>F5</v>
      </c>
      <c r="G71" s="31" t="s">
        <v>548</v>
      </c>
      <c r="H71" s="31" t="s">
        <v>546</v>
      </c>
      <c r="I71" s="31"/>
      <c r="J71" s="32">
        <v>1</v>
      </c>
    </row>
    <row r="72" spans="1:10" x14ac:dyDescent="0.25">
      <c r="A72" s="29" t="str">
        <f>IF(PickedColonies!J72=0, "NA",INDEX(Table5[Strain name],(MATCH(PickedColonies!C72,Table6[Barcode of agar-filled omnitray plate],0)+PickedColonies!J72-1)))</f>
        <v>GeneArt lib</v>
      </c>
      <c r="B72" s="29">
        <f>IF(PickedColonies!J72=0, "NA", INDEX(Table1[Modifications],(MATCH(PickedColonies!C72,Table6[Barcode of agar-filled omnitray plate],0)+PickedColonies!J72-1)))</f>
        <v>0</v>
      </c>
      <c r="C72" s="31" t="s">
        <v>465</v>
      </c>
      <c r="D72" s="29" t="str">
        <f>IF(PickedColonies!J72=0, "NA", INDEX(Table4[],(MATCH(PickedColonies!C72,Table6[Barcode of agar-filled omnitray plate],0)+PickedColonies!J72-1)))</f>
        <v>A1</v>
      </c>
      <c r="E72" s="31" t="s">
        <v>481</v>
      </c>
      <c r="F72" s="29" t="str">
        <f>IF(ISNUMBER(SEARCH("96-well",Import!$B$10)),Sheet1!O71,Sheet1!P71)</f>
        <v>G5</v>
      </c>
      <c r="G72" s="31" t="s">
        <v>549</v>
      </c>
      <c r="H72" s="31" t="s">
        <v>546</v>
      </c>
      <c r="I72" s="31"/>
      <c r="J72" s="32">
        <v>1</v>
      </c>
    </row>
    <row r="73" spans="1:10" x14ac:dyDescent="0.25">
      <c r="A73" s="29" t="str">
        <f>IF(PickedColonies!J73=0, "NA",INDEX(Table5[Strain name],(MATCH(PickedColonies!C73,Table6[Barcode of agar-filled omnitray plate],0)+PickedColonies!J73-1)))</f>
        <v>GeneArt lib</v>
      </c>
      <c r="B73" s="29">
        <f>IF(PickedColonies!J73=0, "NA", INDEX(Table1[Modifications],(MATCH(PickedColonies!C73,Table6[Barcode of agar-filled omnitray plate],0)+PickedColonies!J73-1)))</f>
        <v>0</v>
      </c>
      <c r="C73" s="31" t="s">
        <v>465</v>
      </c>
      <c r="D73" s="29" t="str">
        <f>IF(PickedColonies!J73=0, "NA", INDEX(Table4[],(MATCH(PickedColonies!C73,Table6[Barcode of agar-filled omnitray plate],0)+PickedColonies!J73-1)))</f>
        <v>A1</v>
      </c>
      <c r="E73" s="31" t="s">
        <v>481</v>
      </c>
      <c r="F73" s="29" t="str">
        <f>IF(ISNUMBER(SEARCH("96-well",Import!$B$10)),Sheet1!O72,Sheet1!P72)</f>
        <v>H5</v>
      </c>
      <c r="G73" s="31" t="s">
        <v>550</v>
      </c>
      <c r="H73" s="31" t="s">
        <v>546</v>
      </c>
      <c r="I73" s="31"/>
      <c r="J73" s="32">
        <v>1</v>
      </c>
    </row>
    <row r="74" spans="1:10" x14ac:dyDescent="0.25">
      <c r="A74" s="29" t="str">
        <f>IF(PickedColonies!J74=0, "NA",INDEX(Table5[Strain name],(MATCH(PickedColonies!C74,Table6[Barcode of agar-filled omnitray plate],0)+PickedColonies!J74-1)))</f>
        <v>GeneArt lib</v>
      </c>
      <c r="B74" s="29">
        <f>IF(PickedColonies!J74=0, "NA", INDEX(Table1[Modifications],(MATCH(PickedColonies!C74,Table6[Barcode of agar-filled omnitray plate],0)+PickedColonies!J74-1)))</f>
        <v>0</v>
      </c>
      <c r="C74" s="31" t="s">
        <v>465</v>
      </c>
      <c r="D74" s="29" t="str">
        <f>IF(PickedColonies!J74=0, "NA", INDEX(Table4[],(MATCH(PickedColonies!C74,Table6[Barcode of agar-filled omnitray plate],0)+PickedColonies!J74-1)))</f>
        <v>A1</v>
      </c>
      <c r="E74" s="31" t="s">
        <v>481</v>
      </c>
      <c r="F74" s="29" t="str">
        <f>IF(ISNUMBER(SEARCH("96-well",Import!$B$10)),Sheet1!O73,Sheet1!P73)</f>
        <v>I5</v>
      </c>
      <c r="G74" s="31" t="s">
        <v>551</v>
      </c>
      <c r="H74" s="31" t="s">
        <v>546</v>
      </c>
      <c r="I74" s="31"/>
      <c r="J74" s="32">
        <v>1</v>
      </c>
    </row>
    <row r="75" spans="1:10" x14ac:dyDescent="0.25">
      <c r="A75" s="29" t="str">
        <f>IF(PickedColonies!J75=0, "NA",INDEX(Table5[Strain name],(MATCH(PickedColonies!C75,Table6[Barcode of agar-filled omnitray plate],0)+PickedColonies!J75-1)))</f>
        <v>GeneArt lib</v>
      </c>
      <c r="B75" s="29">
        <f>IF(PickedColonies!J75=0, "NA", INDEX(Table1[Modifications],(MATCH(PickedColonies!C75,Table6[Barcode of agar-filled omnitray plate],0)+PickedColonies!J75-1)))</f>
        <v>0</v>
      </c>
      <c r="C75" s="31" t="s">
        <v>465</v>
      </c>
      <c r="D75" s="29" t="str">
        <f>IF(PickedColonies!J75=0, "NA", INDEX(Table4[],(MATCH(PickedColonies!C75,Table6[Barcode of agar-filled omnitray plate],0)+PickedColonies!J75-1)))</f>
        <v>A1</v>
      </c>
      <c r="E75" s="31" t="s">
        <v>481</v>
      </c>
      <c r="F75" s="29" t="str">
        <f>IF(ISNUMBER(SEARCH("96-well",Import!$B$10)),Sheet1!O74,Sheet1!P74)</f>
        <v>J5</v>
      </c>
      <c r="G75" s="31" t="s">
        <v>552</v>
      </c>
      <c r="H75" s="31" t="s">
        <v>546</v>
      </c>
      <c r="I75" s="31"/>
      <c r="J75" s="32">
        <v>1</v>
      </c>
    </row>
    <row r="76" spans="1:10" x14ac:dyDescent="0.25">
      <c r="A76" s="29" t="str">
        <f>IF(PickedColonies!J76=0, "NA",INDEX(Table5[Strain name],(MATCH(PickedColonies!C76,Table6[Barcode of agar-filled omnitray plate],0)+PickedColonies!J76-1)))</f>
        <v>GeneArt lib</v>
      </c>
      <c r="B76" s="29">
        <f>IF(PickedColonies!J76=0, "NA", INDEX(Table1[Modifications],(MATCH(PickedColonies!C76,Table6[Barcode of agar-filled omnitray plate],0)+PickedColonies!J76-1)))</f>
        <v>0</v>
      </c>
      <c r="C76" s="31" t="s">
        <v>465</v>
      </c>
      <c r="D76" s="29" t="str">
        <f>IF(PickedColonies!J76=0, "NA", INDEX(Table4[],(MATCH(PickedColonies!C76,Table6[Barcode of agar-filled omnitray plate],0)+PickedColonies!J76-1)))</f>
        <v>A1</v>
      </c>
      <c r="E76" s="31" t="s">
        <v>481</v>
      </c>
      <c r="F76" s="29" t="str">
        <f>IF(ISNUMBER(SEARCH("96-well",Import!$B$10)),Sheet1!O75,Sheet1!P75)</f>
        <v>K5</v>
      </c>
      <c r="G76" s="31" t="s">
        <v>553</v>
      </c>
      <c r="H76" s="31" t="s">
        <v>546</v>
      </c>
      <c r="I76" s="31"/>
      <c r="J76" s="32">
        <v>1</v>
      </c>
    </row>
    <row r="77" spans="1:10" x14ac:dyDescent="0.25">
      <c r="A77" s="29" t="str">
        <f>IF(PickedColonies!J77=0, "NA",INDEX(Table5[Strain name],(MATCH(PickedColonies!C77,Table6[Barcode of agar-filled omnitray plate],0)+PickedColonies!J77-1)))</f>
        <v>GeneArt lib</v>
      </c>
      <c r="B77" s="29">
        <f>IF(PickedColonies!J77=0, "NA", INDEX(Table1[Modifications],(MATCH(PickedColonies!C77,Table6[Barcode of agar-filled omnitray plate],0)+PickedColonies!J77-1)))</f>
        <v>0</v>
      </c>
      <c r="C77" s="31" t="s">
        <v>465</v>
      </c>
      <c r="D77" s="29" t="str">
        <f>IF(PickedColonies!J77=0, "NA", INDEX(Table4[],(MATCH(PickedColonies!C77,Table6[Barcode of agar-filled omnitray plate],0)+PickedColonies!J77-1)))</f>
        <v>A1</v>
      </c>
      <c r="E77" s="31" t="s">
        <v>481</v>
      </c>
      <c r="F77" s="29" t="str">
        <f>IF(ISNUMBER(SEARCH("96-well",Import!$B$10)),Sheet1!O76,Sheet1!P76)</f>
        <v>L5</v>
      </c>
      <c r="G77" s="31" t="s">
        <v>554</v>
      </c>
      <c r="H77" s="31" t="s">
        <v>546</v>
      </c>
      <c r="I77" s="31"/>
      <c r="J77" s="32">
        <v>1</v>
      </c>
    </row>
    <row r="78" spans="1:10" x14ac:dyDescent="0.25">
      <c r="A78" s="29" t="str">
        <f>IF(PickedColonies!J78=0, "NA",INDEX(Table5[Strain name],(MATCH(PickedColonies!C78,Table6[Barcode of agar-filled omnitray plate],0)+PickedColonies!J78-1)))</f>
        <v>GeneArt lib</v>
      </c>
      <c r="B78" s="29">
        <f>IF(PickedColonies!J78=0, "NA", INDEX(Table1[Modifications],(MATCH(PickedColonies!C78,Table6[Barcode of agar-filled omnitray plate],0)+PickedColonies!J78-1)))</f>
        <v>0</v>
      </c>
      <c r="C78" s="31" t="s">
        <v>465</v>
      </c>
      <c r="D78" s="29" t="str">
        <f>IF(PickedColonies!J78=0, "NA", INDEX(Table4[],(MATCH(PickedColonies!C78,Table6[Barcode of agar-filled omnitray plate],0)+PickedColonies!J78-1)))</f>
        <v>A1</v>
      </c>
      <c r="E78" s="31" t="s">
        <v>481</v>
      </c>
      <c r="F78" s="29" t="str">
        <f>IF(ISNUMBER(SEARCH("96-well",Import!$B$10)),Sheet1!O77,Sheet1!P77)</f>
        <v>M5</v>
      </c>
      <c r="G78" s="31" t="s">
        <v>556</v>
      </c>
      <c r="H78" s="31" t="s">
        <v>555</v>
      </c>
      <c r="I78" s="31"/>
      <c r="J78" s="32">
        <v>1</v>
      </c>
    </row>
    <row r="79" spans="1:10" x14ac:dyDescent="0.25">
      <c r="A79" s="29" t="str">
        <f>IF(PickedColonies!J79=0, "NA",INDEX(Table5[Strain name],(MATCH(PickedColonies!C79,Table6[Barcode of agar-filled omnitray plate],0)+PickedColonies!J79-1)))</f>
        <v>GeneArt lib</v>
      </c>
      <c r="B79" s="29">
        <f>IF(PickedColonies!J79=0, "NA", INDEX(Table1[Modifications],(MATCH(PickedColonies!C79,Table6[Barcode of agar-filled omnitray plate],0)+PickedColonies!J79-1)))</f>
        <v>0</v>
      </c>
      <c r="C79" s="31" t="s">
        <v>465</v>
      </c>
      <c r="D79" s="29" t="str">
        <f>IF(PickedColonies!J79=0, "NA", INDEX(Table4[],(MATCH(PickedColonies!C79,Table6[Barcode of agar-filled omnitray plate],0)+PickedColonies!J79-1)))</f>
        <v>A1</v>
      </c>
      <c r="E79" s="31" t="s">
        <v>481</v>
      </c>
      <c r="F79" s="29" t="str">
        <f>IF(ISNUMBER(SEARCH("96-well",Import!$B$10)),Sheet1!O78,Sheet1!P78)</f>
        <v>N5</v>
      </c>
      <c r="G79" s="31" t="s">
        <v>557</v>
      </c>
      <c r="H79" s="31" t="s">
        <v>555</v>
      </c>
      <c r="I79" s="31"/>
      <c r="J79" s="32">
        <v>1</v>
      </c>
    </row>
    <row r="80" spans="1:10" x14ac:dyDescent="0.25">
      <c r="A80" s="29" t="str">
        <f>IF(PickedColonies!J80=0, "NA",INDEX(Table5[Strain name],(MATCH(PickedColonies!C80,Table6[Barcode of agar-filled omnitray plate],0)+PickedColonies!J80-1)))</f>
        <v>GeneArt lib</v>
      </c>
      <c r="B80" s="29">
        <f>IF(PickedColonies!J80=0, "NA", INDEX(Table1[Modifications],(MATCH(PickedColonies!C80,Table6[Barcode of agar-filled omnitray plate],0)+PickedColonies!J80-1)))</f>
        <v>0</v>
      </c>
      <c r="C80" s="31" t="s">
        <v>465</v>
      </c>
      <c r="D80" s="29" t="str">
        <f>IF(PickedColonies!J80=0, "NA", INDEX(Table4[],(MATCH(PickedColonies!C80,Table6[Barcode of agar-filled omnitray plate],0)+PickedColonies!J80-1)))</f>
        <v>A1</v>
      </c>
      <c r="E80" s="31" t="s">
        <v>481</v>
      </c>
      <c r="F80" s="29" t="str">
        <f>IF(ISNUMBER(SEARCH("96-well",Import!$B$10)),Sheet1!O79,Sheet1!P79)</f>
        <v>O5</v>
      </c>
      <c r="G80" s="31" t="s">
        <v>558</v>
      </c>
      <c r="H80" s="31" t="s">
        <v>555</v>
      </c>
      <c r="I80" s="31"/>
      <c r="J80" s="32">
        <v>1</v>
      </c>
    </row>
    <row r="81" spans="1:10" x14ac:dyDescent="0.25">
      <c r="A81" s="29" t="str">
        <f>IF(PickedColonies!J81=0, "NA",INDEX(Table5[Strain name],(MATCH(PickedColonies!C81,Table6[Barcode of agar-filled omnitray plate],0)+PickedColonies!J81-1)))</f>
        <v>GeneArt lib</v>
      </c>
      <c r="B81" s="29">
        <f>IF(PickedColonies!J81=0, "NA", INDEX(Table1[Modifications],(MATCH(PickedColonies!C81,Table6[Barcode of agar-filled omnitray plate],0)+PickedColonies!J81-1)))</f>
        <v>0</v>
      </c>
      <c r="C81" s="31" t="s">
        <v>465</v>
      </c>
      <c r="D81" s="29" t="str">
        <f>IF(PickedColonies!J81=0, "NA", INDEX(Table4[],(MATCH(PickedColonies!C81,Table6[Barcode of agar-filled omnitray plate],0)+PickedColonies!J81-1)))</f>
        <v>A1</v>
      </c>
      <c r="E81" s="31" t="s">
        <v>481</v>
      </c>
      <c r="F81" s="29" t="str">
        <f>IF(ISNUMBER(SEARCH("96-well",Import!$B$10)),Sheet1!O80,Sheet1!P80)</f>
        <v>P5</v>
      </c>
      <c r="G81" s="31" t="s">
        <v>559</v>
      </c>
      <c r="H81" s="31" t="s">
        <v>555</v>
      </c>
      <c r="I81" s="31"/>
      <c r="J81" s="32">
        <v>1</v>
      </c>
    </row>
    <row r="82" spans="1:10" x14ac:dyDescent="0.25">
      <c r="A82" s="29" t="str">
        <f>IF(PickedColonies!J82=0, "NA",INDEX(Table5[Strain name],(MATCH(PickedColonies!C82,Table6[Barcode of agar-filled omnitray plate],0)+PickedColonies!J82-1)))</f>
        <v>GeneArt lib</v>
      </c>
      <c r="B82" s="29">
        <f>IF(PickedColonies!J82=0, "NA", INDEX(Table1[Modifications],(MATCH(PickedColonies!C82,Table6[Barcode of agar-filled omnitray plate],0)+PickedColonies!J82-1)))</f>
        <v>0</v>
      </c>
      <c r="C82" s="31" t="s">
        <v>465</v>
      </c>
      <c r="D82" s="29" t="str">
        <f>IF(PickedColonies!J82=0, "NA", INDEX(Table4[],(MATCH(PickedColonies!C82,Table6[Barcode of agar-filled omnitray plate],0)+PickedColonies!J82-1)))</f>
        <v>A1</v>
      </c>
      <c r="E82" s="31" t="s">
        <v>481</v>
      </c>
      <c r="F82" s="29" t="str">
        <f>IF(ISNUMBER(SEARCH("96-well",Import!$B$10)),Sheet1!O81,Sheet1!P81)</f>
        <v>A6</v>
      </c>
      <c r="G82" s="31" t="s">
        <v>560</v>
      </c>
      <c r="H82" s="31" t="s">
        <v>555</v>
      </c>
      <c r="I82" s="31"/>
      <c r="J82" s="32">
        <v>1</v>
      </c>
    </row>
    <row r="83" spans="1:10" x14ac:dyDescent="0.25">
      <c r="A83" s="29" t="str">
        <f>IF(PickedColonies!J83=0, "NA",INDEX(Table5[Strain name],(MATCH(PickedColonies!C83,Table6[Barcode of agar-filled omnitray plate],0)+PickedColonies!J83-1)))</f>
        <v>GeneArt lib</v>
      </c>
      <c r="B83" s="29">
        <f>IF(PickedColonies!J83=0, "NA", INDEX(Table1[Modifications],(MATCH(PickedColonies!C83,Table6[Barcode of agar-filled omnitray plate],0)+PickedColonies!J83-1)))</f>
        <v>0</v>
      </c>
      <c r="C83" s="31" t="s">
        <v>465</v>
      </c>
      <c r="D83" s="29" t="str">
        <f>IF(PickedColonies!J83=0, "NA", INDEX(Table4[],(MATCH(PickedColonies!C83,Table6[Barcode of agar-filled omnitray plate],0)+PickedColonies!J83-1)))</f>
        <v>A1</v>
      </c>
      <c r="E83" s="31" t="s">
        <v>481</v>
      </c>
      <c r="F83" s="29" t="str">
        <f>IF(ISNUMBER(SEARCH("96-well",Import!$B$10)),Sheet1!O82,Sheet1!P82)</f>
        <v>B6</v>
      </c>
      <c r="G83" s="31" t="s">
        <v>561</v>
      </c>
      <c r="H83" s="31" t="s">
        <v>555</v>
      </c>
      <c r="I83" s="31"/>
      <c r="J83" s="32">
        <v>1</v>
      </c>
    </row>
    <row r="84" spans="1:10" x14ac:dyDescent="0.25">
      <c r="A84" s="29" t="str">
        <f>IF(PickedColonies!J84=0, "NA",INDEX(Table5[Strain name],(MATCH(PickedColonies!C84,Table6[Barcode of agar-filled omnitray plate],0)+PickedColonies!J84-1)))</f>
        <v>GeneArt lib</v>
      </c>
      <c r="B84" s="29">
        <f>IF(PickedColonies!J84=0, "NA", INDEX(Table1[Modifications],(MATCH(PickedColonies!C84,Table6[Barcode of agar-filled omnitray plate],0)+PickedColonies!J84-1)))</f>
        <v>0</v>
      </c>
      <c r="C84" s="31" t="s">
        <v>465</v>
      </c>
      <c r="D84" s="29" t="str">
        <f>IF(PickedColonies!J84=0, "NA", INDEX(Table4[],(MATCH(PickedColonies!C84,Table6[Barcode of agar-filled omnitray plate],0)+PickedColonies!J84-1)))</f>
        <v>A1</v>
      </c>
      <c r="E84" s="31" t="s">
        <v>481</v>
      </c>
      <c r="F84" s="29" t="str">
        <f>IF(ISNUMBER(SEARCH("96-well",Import!$B$10)),Sheet1!O83,Sheet1!P83)</f>
        <v>C6</v>
      </c>
      <c r="G84" s="31" t="s">
        <v>562</v>
      </c>
      <c r="H84" s="31" t="s">
        <v>555</v>
      </c>
      <c r="I84" s="31"/>
      <c r="J84" s="32">
        <v>1</v>
      </c>
    </row>
    <row r="85" spans="1:10" x14ac:dyDescent="0.25">
      <c r="A85" s="29" t="str">
        <f>IF(PickedColonies!J85=0, "NA",INDEX(Table5[Strain name],(MATCH(PickedColonies!C85,Table6[Barcode of agar-filled omnitray plate],0)+PickedColonies!J85-1)))</f>
        <v>GeneArt lib</v>
      </c>
      <c r="B85" s="29">
        <f>IF(PickedColonies!J85=0, "NA", INDEX(Table1[Modifications],(MATCH(PickedColonies!C85,Table6[Barcode of agar-filled omnitray plate],0)+PickedColonies!J85-1)))</f>
        <v>0</v>
      </c>
      <c r="C85" s="31" t="s">
        <v>465</v>
      </c>
      <c r="D85" s="29" t="str">
        <f>IF(PickedColonies!J85=0, "NA", INDEX(Table4[],(MATCH(PickedColonies!C85,Table6[Barcode of agar-filled omnitray plate],0)+PickedColonies!J85-1)))</f>
        <v>A1</v>
      </c>
      <c r="E85" s="31" t="s">
        <v>481</v>
      </c>
      <c r="F85" s="29" t="str">
        <f>IF(ISNUMBER(SEARCH("96-well",Import!$B$10)),Sheet1!O84,Sheet1!P84)</f>
        <v>D6</v>
      </c>
      <c r="G85" s="31" t="s">
        <v>563</v>
      </c>
      <c r="H85" s="31" t="s">
        <v>555</v>
      </c>
      <c r="I85" s="31"/>
      <c r="J85" s="32">
        <v>1</v>
      </c>
    </row>
    <row r="86" spans="1:10" x14ac:dyDescent="0.25">
      <c r="A86" s="29" t="str">
        <f>IF(PickedColonies!J86=0, "NA",INDEX(Table5[Strain name],(MATCH(PickedColonies!C86,Table6[Barcode of agar-filled omnitray plate],0)+PickedColonies!J86-1)))</f>
        <v>GeneArt lib</v>
      </c>
      <c r="B86" s="29">
        <f>IF(PickedColonies!J86=0, "NA", INDEX(Table1[Modifications],(MATCH(PickedColonies!C86,Table6[Barcode of agar-filled omnitray plate],0)+PickedColonies!J86-1)))</f>
        <v>0</v>
      </c>
      <c r="C86" s="31" t="s">
        <v>465</v>
      </c>
      <c r="D86" s="29" t="str">
        <f>IF(PickedColonies!J86=0, "NA", INDEX(Table4[],(MATCH(PickedColonies!C86,Table6[Barcode of agar-filled omnitray plate],0)+PickedColonies!J86-1)))</f>
        <v>A1</v>
      </c>
      <c r="E86" s="31" t="s">
        <v>481</v>
      </c>
      <c r="F86" s="29" t="str">
        <f>IF(ISNUMBER(SEARCH("96-well",Import!$B$10)),Sheet1!O85,Sheet1!P85)</f>
        <v>E6</v>
      </c>
      <c r="G86" s="31" t="s">
        <v>565</v>
      </c>
      <c r="H86" s="31" t="s">
        <v>564</v>
      </c>
      <c r="I86" s="31"/>
      <c r="J86" s="32">
        <v>1</v>
      </c>
    </row>
    <row r="87" spans="1:10" x14ac:dyDescent="0.25">
      <c r="A87" s="29" t="str">
        <f>IF(PickedColonies!J87=0, "NA",INDEX(Table5[Strain name],(MATCH(PickedColonies!C87,Table6[Barcode of agar-filled omnitray plate],0)+PickedColonies!J87-1)))</f>
        <v>GeneArt lib</v>
      </c>
      <c r="B87" s="29">
        <f>IF(PickedColonies!J87=0, "NA", INDEX(Table1[Modifications],(MATCH(PickedColonies!C87,Table6[Barcode of agar-filled omnitray plate],0)+PickedColonies!J87-1)))</f>
        <v>0</v>
      </c>
      <c r="C87" s="31" t="s">
        <v>465</v>
      </c>
      <c r="D87" s="29" t="str">
        <f>IF(PickedColonies!J87=0, "NA", INDEX(Table4[],(MATCH(PickedColonies!C87,Table6[Barcode of agar-filled omnitray plate],0)+PickedColonies!J87-1)))</f>
        <v>A1</v>
      </c>
      <c r="E87" s="31" t="s">
        <v>481</v>
      </c>
      <c r="F87" s="29" t="str">
        <f>IF(ISNUMBER(SEARCH("96-well",Import!$B$10)),Sheet1!O86,Sheet1!P86)</f>
        <v>F6</v>
      </c>
      <c r="G87" s="31" t="s">
        <v>566</v>
      </c>
      <c r="H87" s="31" t="s">
        <v>564</v>
      </c>
      <c r="I87" s="31"/>
      <c r="J87" s="32">
        <v>1</v>
      </c>
    </row>
    <row r="88" spans="1:10" x14ac:dyDescent="0.25">
      <c r="A88" s="29" t="str">
        <f>IF(PickedColonies!J88=0, "NA",INDEX(Table5[Strain name],(MATCH(PickedColonies!C88,Table6[Barcode of agar-filled omnitray plate],0)+PickedColonies!J88-1)))</f>
        <v>GeneArt lib</v>
      </c>
      <c r="B88" s="29">
        <f>IF(PickedColonies!J88=0, "NA", INDEX(Table1[Modifications],(MATCH(PickedColonies!C88,Table6[Barcode of agar-filled omnitray plate],0)+PickedColonies!J88-1)))</f>
        <v>0</v>
      </c>
      <c r="C88" s="31" t="s">
        <v>465</v>
      </c>
      <c r="D88" s="29" t="str">
        <f>IF(PickedColonies!J88=0, "NA", INDEX(Table4[],(MATCH(PickedColonies!C88,Table6[Barcode of agar-filled omnitray plate],0)+PickedColonies!J88-1)))</f>
        <v>A1</v>
      </c>
      <c r="E88" s="31" t="s">
        <v>481</v>
      </c>
      <c r="F88" s="29" t="str">
        <f>IF(ISNUMBER(SEARCH("96-well",Import!$B$10)),Sheet1!O87,Sheet1!P87)</f>
        <v>G6</v>
      </c>
      <c r="G88" s="31" t="s">
        <v>567</v>
      </c>
      <c r="H88" s="31" t="s">
        <v>564</v>
      </c>
      <c r="I88" s="31"/>
      <c r="J88" s="32">
        <v>1</v>
      </c>
    </row>
    <row r="89" spans="1:10" x14ac:dyDescent="0.25">
      <c r="A89" s="29" t="str">
        <f>IF(PickedColonies!J89=0, "NA",INDEX(Table5[Strain name],(MATCH(PickedColonies!C89,Table6[Barcode of agar-filled omnitray plate],0)+PickedColonies!J89-1)))</f>
        <v>GeneArt lib</v>
      </c>
      <c r="B89" s="29">
        <f>IF(PickedColonies!J89=0, "NA", INDEX(Table1[Modifications],(MATCH(PickedColonies!C89,Table6[Barcode of agar-filled omnitray plate],0)+PickedColonies!J89-1)))</f>
        <v>0</v>
      </c>
      <c r="C89" s="31" t="s">
        <v>465</v>
      </c>
      <c r="D89" s="29" t="str">
        <f>IF(PickedColonies!J89=0, "NA", INDEX(Table4[],(MATCH(PickedColonies!C89,Table6[Barcode of agar-filled omnitray plate],0)+PickedColonies!J89-1)))</f>
        <v>A1</v>
      </c>
      <c r="E89" s="31" t="s">
        <v>481</v>
      </c>
      <c r="F89" s="29" t="str">
        <f>IF(ISNUMBER(SEARCH("96-well",Import!$B$10)),Sheet1!O88,Sheet1!P88)</f>
        <v>H6</v>
      </c>
      <c r="G89" s="31" t="s">
        <v>568</v>
      </c>
      <c r="H89" s="31" t="s">
        <v>564</v>
      </c>
      <c r="I89" s="31"/>
      <c r="J89" s="32">
        <v>1</v>
      </c>
    </row>
    <row r="90" spans="1:10" x14ac:dyDescent="0.25">
      <c r="A90" s="29" t="str">
        <f>IF(PickedColonies!J90=0, "NA",INDEX(Table5[Strain name],(MATCH(PickedColonies!C90,Table6[Barcode of agar-filled omnitray plate],0)+PickedColonies!J90-1)))</f>
        <v>GeneArt lib</v>
      </c>
      <c r="B90" s="29">
        <f>IF(PickedColonies!J90=0, "NA", INDEX(Table1[Modifications],(MATCH(PickedColonies!C90,Table6[Barcode of agar-filled omnitray plate],0)+PickedColonies!J90-1)))</f>
        <v>0</v>
      </c>
      <c r="C90" s="31" t="s">
        <v>465</v>
      </c>
      <c r="D90" s="29" t="str">
        <f>IF(PickedColonies!J90=0, "NA", INDEX(Table4[],(MATCH(PickedColonies!C90,Table6[Barcode of agar-filled omnitray plate],0)+PickedColonies!J90-1)))</f>
        <v>A1</v>
      </c>
      <c r="E90" s="31" t="s">
        <v>481</v>
      </c>
      <c r="F90" s="29" t="str">
        <f>IF(ISNUMBER(SEARCH("96-well",Import!$B$10)),Sheet1!O89,Sheet1!P89)</f>
        <v>I6</v>
      </c>
      <c r="G90" s="31" t="s">
        <v>569</v>
      </c>
      <c r="H90" s="31" t="s">
        <v>564</v>
      </c>
      <c r="I90" s="31"/>
      <c r="J90" s="32">
        <v>1</v>
      </c>
    </row>
    <row r="91" spans="1:10" x14ac:dyDescent="0.25">
      <c r="A91" s="29" t="str">
        <f>IF(PickedColonies!J91=0, "NA",INDEX(Table5[Strain name],(MATCH(PickedColonies!C91,Table6[Barcode of agar-filled omnitray plate],0)+PickedColonies!J91-1)))</f>
        <v>GeneArt lib</v>
      </c>
      <c r="B91" s="29">
        <f>IF(PickedColonies!J91=0, "NA", INDEX(Table1[Modifications],(MATCH(PickedColonies!C91,Table6[Barcode of agar-filled omnitray plate],0)+PickedColonies!J91-1)))</f>
        <v>0</v>
      </c>
      <c r="C91" s="31" t="s">
        <v>465</v>
      </c>
      <c r="D91" s="29" t="str">
        <f>IF(PickedColonies!J91=0, "NA", INDEX(Table4[],(MATCH(PickedColonies!C91,Table6[Barcode of agar-filled omnitray plate],0)+PickedColonies!J91-1)))</f>
        <v>A1</v>
      </c>
      <c r="E91" s="31" t="s">
        <v>481</v>
      </c>
      <c r="F91" s="29" t="str">
        <f>IF(ISNUMBER(SEARCH("96-well",Import!$B$10)),Sheet1!O90,Sheet1!P90)</f>
        <v>J6</v>
      </c>
      <c r="G91" s="31" t="s">
        <v>570</v>
      </c>
      <c r="H91" s="31" t="s">
        <v>564</v>
      </c>
      <c r="I91" s="31"/>
      <c r="J91" s="32">
        <v>1</v>
      </c>
    </row>
    <row r="92" spans="1:10" x14ac:dyDescent="0.25">
      <c r="A92" s="29" t="str">
        <f>IF(PickedColonies!J92=0, "NA",INDEX(Table5[Strain name],(MATCH(PickedColonies!C92,Table6[Barcode of agar-filled omnitray plate],0)+PickedColonies!J92-1)))</f>
        <v>GeneArt lib</v>
      </c>
      <c r="B92" s="29">
        <f>IF(PickedColonies!J92=0, "NA", INDEX(Table1[Modifications],(MATCH(PickedColonies!C92,Table6[Barcode of agar-filled omnitray plate],0)+PickedColonies!J92-1)))</f>
        <v>0</v>
      </c>
      <c r="C92" s="31" t="s">
        <v>465</v>
      </c>
      <c r="D92" s="29" t="str">
        <f>IF(PickedColonies!J92=0, "NA", INDEX(Table4[],(MATCH(PickedColonies!C92,Table6[Barcode of agar-filled omnitray plate],0)+PickedColonies!J92-1)))</f>
        <v>A1</v>
      </c>
      <c r="E92" s="31" t="s">
        <v>481</v>
      </c>
      <c r="F92" s="29" t="str">
        <f>IF(ISNUMBER(SEARCH("96-well",Import!$B$10)),Sheet1!O91,Sheet1!P91)</f>
        <v>K6</v>
      </c>
      <c r="G92" s="31" t="s">
        <v>571</v>
      </c>
      <c r="H92" s="31" t="s">
        <v>564</v>
      </c>
      <c r="I92" s="31"/>
      <c r="J92" s="32">
        <v>1</v>
      </c>
    </row>
    <row r="93" spans="1:10" x14ac:dyDescent="0.25">
      <c r="A93" s="29" t="str">
        <f>IF(PickedColonies!J93=0, "NA",INDEX(Table5[Strain name],(MATCH(PickedColonies!C93,Table6[Barcode of agar-filled omnitray plate],0)+PickedColonies!J93-1)))</f>
        <v>GeneArt lib</v>
      </c>
      <c r="B93" s="29">
        <f>IF(PickedColonies!J93=0, "NA", INDEX(Table1[Modifications],(MATCH(PickedColonies!C93,Table6[Barcode of agar-filled omnitray plate],0)+PickedColonies!J93-1)))</f>
        <v>0</v>
      </c>
      <c r="C93" s="31" t="s">
        <v>465</v>
      </c>
      <c r="D93" s="29" t="str">
        <f>IF(PickedColonies!J93=0, "NA", INDEX(Table4[],(MATCH(PickedColonies!C93,Table6[Barcode of agar-filled omnitray plate],0)+PickedColonies!J93-1)))</f>
        <v>A1</v>
      </c>
      <c r="E93" s="31" t="s">
        <v>481</v>
      </c>
      <c r="F93" s="29" t="str">
        <f>IF(ISNUMBER(SEARCH("96-well",Import!$B$10)),Sheet1!O92,Sheet1!P92)</f>
        <v>L6</v>
      </c>
      <c r="G93" s="31" t="s">
        <v>572</v>
      </c>
      <c r="H93" s="31" t="s">
        <v>564</v>
      </c>
      <c r="I93" s="31"/>
      <c r="J93" s="32">
        <v>1</v>
      </c>
    </row>
    <row r="94" spans="1:10" x14ac:dyDescent="0.25">
      <c r="A94" s="29" t="str">
        <f>IF(PickedColonies!J94=0, "NA",INDEX(Table5[Strain name],(MATCH(PickedColonies!C94,Table6[Barcode of agar-filled omnitray plate],0)+PickedColonies!J94-1)))</f>
        <v>GeneArt lib</v>
      </c>
      <c r="B94" s="29">
        <f>IF(PickedColonies!J94=0, "NA", INDEX(Table1[Modifications],(MATCH(PickedColonies!C94,Table6[Barcode of agar-filled omnitray plate],0)+PickedColonies!J94-1)))</f>
        <v>0</v>
      </c>
      <c r="C94" s="31" t="s">
        <v>465</v>
      </c>
      <c r="D94" s="29" t="str">
        <f>IF(PickedColonies!J94=0, "NA", INDEX(Table4[],(MATCH(PickedColonies!C94,Table6[Barcode of agar-filled omnitray plate],0)+PickedColonies!J94-1)))</f>
        <v>A1</v>
      </c>
      <c r="E94" s="31" t="s">
        <v>481</v>
      </c>
      <c r="F94" s="29" t="str">
        <f>IF(ISNUMBER(SEARCH("96-well",Import!$B$10)),Sheet1!O93,Sheet1!P93)</f>
        <v>M6</v>
      </c>
      <c r="G94" s="31" t="s">
        <v>574</v>
      </c>
      <c r="H94" s="31" t="s">
        <v>573</v>
      </c>
      <c r="I94" s="31"/>
      <c r="J94" s="32">
        <v>1</v>
      </c>
    </row>
    <row r="95" spans="1:10" x14ac:dyDescent="0.25">
      <c r="A95" s="29" t="str">
        <f>IF(PickedColonies!J95=0, "NA",INDEX(Table5[Strain name],(MATCH(PickedColonies!C95,Table6[Barcode of agar-filled omnitray plate],0)+PickedColonies!J95-1)))</f>
        <v>GeneArt lib</v>
      </c>
      <c r="B95" s="29">
        <f>IF(PickedColonies!J95=0, "NA", INDEX(Table1[Modifications],(MATCH(PickedColonies!C95,Table6[Barcode of agar-filled omnitray plate],0)+PickedColonies!J95-1)))</f>
        <v>0</v>
      </c>
      <c r="C95" s="31" t="s">
        <v>465</v>
      </c>
      <c r="D95" s="29" t="str">
        <f>IF(PickedColonies!J95=0, "NA", INDEX(Table4[],(MATCH(PickedColonies!C95,Table6[Barcode of agar-filled omnitray plate],0)+PickedColonies!J95-1)))</f>
        <v>A1</v>
      </c>
      <c r="E95" s="31" t="s">
        <v>481</v>
      </c>
      <c r="F95" s="29" t="str">
        <f>IF(ISNUMBER(SEARCH("96-well",Import!$B$10)),Sheet1!O94,Sheet1!P94)</f>
        <v>N6</v>
      </c>
      <c r="G95" s="31" t="s">
        <v>575</v>
      </c>
      <c r="H95" s="31" t="s">
        <v>573</v>
      </c>
      <c r="I95" s="31"/>
      <c r="J95" s="32">
        <v>1</v>
      </c>
    </row>
    <row r="96" spans="1:10" x14ac:dyDescent="0.25">
      <c r="A96" s="29" t="str">
        <f>IF(PickedColonies!J96=0, "NA",INDEX(Table5[Strain name],(MATCH(PickedColonies!C96,Table6[Barcode of agar-filled omnitray plate],0)+PickedColonies!J96-1)))</f>
        <v>GeneArt lib</v>
      </c>
      <c r="B96" s="29">
        <f>IF(PickedColonies!J96=0, "NA", INDEX(Table1[Modifications],(MATCH(PickedColonies!C96,Table6[Barcode of agar-filled omnitray plate],0)+PickedColonies!J96-1)))</f>
        <v>0</v>
      </c>
      <c r="C96" s="31" t="s">
        <v>465</v>
      </c>
      <c r="D96" s="29" t="str">
        <f>IF(PickedColonies!J96=0, "NA", INDEX(Table4[],(MATCH(PickedColonies!C96,Table6[Barcode of agar-filled omnitray plate],0)+PickedColonies!J96-1)))</f>
        <v>A1</v>
      </c>
      <c r="E96" s="31" t="s">
        <v>481</v>
      </c>
      <c r="F96" s="29" t="str">
        <f>IF(ISNUMBER(SEARCH("96-well",Import!$B$10)),Sheet1!O95,Sheet1!P95)</f>
        <v>O6</v>
      </c>
      <c r="G96" s="31" t="s">
        <v>576</v>
      </c>
      <c r="H96" s="31" t="s">
        <v>573</v>
      </c>
      <c r="I96" s="31"/>
      <c r="J96" s="32">
        <v>1</v>
      </c>
    </row>
    <row r="97" spans="1:10" x14ac:dyDescent="0.25">
      <c r="A97" s="29" t="str">
        <f>IF(PickedColonies!J97=0, "NA",INDEX(Table5[Strain name],(MATCH(PickedColonies!C97,Table6[Barcode of agar-filled omnitray plate],0)+PickedColonies!J97-1)))</f>
        <v>GeneArt lib</v>
      </c>
      <c r="B97" s="29">
        <f>IF(PickedColonies!J97=0, "NA", INDEX(Table1[Modifications],(MATCH(PickedColonies!C97,Table6[Barcode of agar-filled omnitray plate],0)+PickedColonies!J97-1)))</f>
        <v>0</v>
      </c>
      <c r="C97" s="31" t="s">
        <v>465</v>
      </c>
      <c r="D97" s="29" t="str">
        <f>IF(PickedColonies!J97=0, "NA", INDEX(Table4[],(MATCH(PickedColonies!C97,Table6[Barcode of agar-filled omnitray plate],0)+PickedColonies!J97-1)))</f>
        <v>A1</v>
      </c>
      <c r="E97" s="31" t="s">
        <v>481</v>
      </c>
      <c r="F97" s="29" t="str">
        <f>IF(ISNUMBER(SEARCH("96-well",Import!$B$10)),Sheet1!O96,Sheet1!P96)</f>
        <v>P6</v>
      </c>
      <c r="G97" s="31" t="s">
        <v>577</v>
      </c>
      <c r="H97" s="31" t="s">
        <v>573</v>
      </c>
      <c r="I97" s="31"/>
      <c r="J97" s="32">
        <v>1</v>
      </c>
    </row>
    <row r="98" spans="1:10" x14ac:dyDescent="0.25">
      <c r="A98" s="29" t="str">
        <f>IF(PickedColonies!J98=0, "NA",INDEX(Table5[Strain name],(MATCH(PickedColonies!C98,Table6[Barcode of agar-filled omnitray plate],0)+PickedColonies!J98-1)))</f>
        <v>GeneArt lib</v>
      </c>
      <c r="B98" s="29">
        <f>IF(PickedColonies!J98=0, "NA", INDEX(Table1[Modifications],(MATCH(PickedColonies!C98,Table6[Barcode of agar-filled omnitray plate],0)+PickedColonies!J98-1)))</f>
        <v>0</v>
      </c>
      <c r="C98" s="31" t="s">
        <v>465</v>
      </c>
      <c r="D98" s="29" t="str">
        <f>IF(PickedColonies!J98=0, "NA", INDEX(Table4[],(MATCH(PickedColonies!C98,Table6[Barcode of agar-filled omnitray plate],0)+PickedColonies!J98-1)))</f>
        <v>A1</v>
      </c>
      <c r="E98" s="31" t="s">
        <v>481</v>
      </c>
      <c r="F98" s="29" t="str">
        <f>IF(ISNUMBER(SEARCH("96-well",Import!$B$10)),Sheet1!O97,Sheet1!P97)</f>
        <v>A7</v>
      </c>
      <c r="G98" s="31" t="s">
        <v>578</v>
      </c>
      <c r="H98" s="31" t="s">
        <v>573</v>
      </c>
      <c r="I98" s="31"/>
      <c r="J98" s="32">
        <v>1</v>
      </c>
    </row>
    <row r="99" spans="1:10" x14ac:dyDescent="0.25">
      <c r="A99" s="29" t="str">
        <f>IF(PickedColonies!J99=0, "NA",INDEX(Table5[Strain name],(MATCH(PickedColonies!C99,Table6[Barcode of agar-filled omnitray plate],0)+PickedColonies!J99-1)))</f>
        <v>GeneArt lib</v>
      </c>
      <c r="B99" s="29">
        <f>IF(PickedColonies!J99=0, "NA", INDEX(Table1[Modifications],(MATCH(PickedColonies!C99,Table6[Barcode of agar-filled omnitray plate],0)+PickedColonies!J99-1)))</f>
        <v>0</v>
      </c>
      <c r="C99" s="31" t="s">
        <v>465</v>
      </c>
      <c r="D99" s="29" t="str">
        <f>IF(PickedColonies!J99=0, "NA", INDEX(Table4[],(MATCH(PickedColonies!C99,Table6[Barcode of agar-filled omnitray plate],0)+PickedColonies!J99-1)))</f>
        <v>A1</v>
      </c>
      <c r="E99" s="31" t="s">
        <v>481</v>
      </c>
      <c r="F99" s="29" t="str">
        <f>IF(ISNUMBER(SEARCH("96-well",Import!$B$10)),Sheet1!O98,Sheet1!P98)</f>
        <v>B7</v>
      </c>
      <c r="G99" s="31" t="s">
        <v>579</v>
      </c>
      <c r="H99" s="31" t="s">
        <v>573</v>
      </c>
      <c r="I99" s="31"/>
      <c r="J99" s="32">
        <v>1</v>
      </c>
    </row>
    <row r="100" spans="1:10" x14ac:dyDescent="0.25">
      <c r="A100" s="29" t="str">
        <f>IF(PickedColonies!J100=0, "NA",INDEX(Table5[Strain name],(MATCH(PickedColonies!C100,Table6[Barcode of agar-filled omnitray plate],0)+PickedColonies!J100-1)))</f>
        <v>GeneArt lib</v>
      </c>
      <c r="B100" s="29">
        <f>IF(PickedColonies!J100=0, "NA", INDEX(Table1[Modifications],(MATCH(PickedColonies!C100,Table6[Barcode of agar-filled omnitray plate],0)+PickedColonies!J100-1)))</f>
        <v>0</v>
      </c>
      <c r="C100" s="31" t="s">
        <v>465</v>
      </c>
      <c r="D100" s="29" t="str">
        <f>IF(PickedColonies!J100=0, "NA", INDEX(Table4[],(MATCH(PickedColonies!C100,Table6[Barcode of agar-filled omnitray plate],0)+PickedColonies!J100-1)))</f>
        <v>A1</v>
      </c>
      <c r="E100" s="31" t="s">
        <v>481</v>
      </c>
      <c r="F100" s="29" t="str">
        <f>IF(ISNUMBER(SEARCH("96-well",Import!$B$10)),Sheet1!O99,Sheet1!P99)</f>
        <v>C7</v>
      </c>
      <c r="G100" s="31" t="s">
        <v>580</v>
      </c>
      <c r="H100" s="31" t="s">
        <v>573</v>
      </c>
      <c r="I100" s="31"/>
      <c r="J100" s="32">
        <v>1</v>
      </c>
    </row>
    <row r="101" spans="1:10" x14ac:dyDescent="0.25">
      <c r="A101" s="29" t="str">
        <f>IF(PickedColonies!J101=0, "NA",INDEX(Table5[Strain name],(MATCH(PickedColonies!C101,Table6[Barcode of agar-filled omnitray plate],0)+PickedColonies!J101-1)))</f>
        <v>GeneArt lib</v>
      </c>
      <c r="B101" s="29">
        <f>IF(PickedColonies!J101=0, "NA", INDEX(Table1[Modifications],(MATCH(PickedColonies!C101,Table6[Barcode of agar-filled omnitray plate],0)+PickedColonies!J101-1)))</f>
        <v>0</v>
      </c>
      <c r="C101" s="31" t="s">
        <v>465</v>
      </c>
      <c r="D101" s="29" t="str">
        <f>IF(PickedColonies!J101=0, "NA", INDEX(Table4[],(MATCH(PickedColonies!C101,Table6[Barcode of agar-filled omnitray plate],0)+PickedColonies!J101-1)))</f>
        <v>A1</v>
      </c>
      <c r="E101" s="31" t="s">
        <v>481</v>
      </c>
      <c r="F101" s="29" t="str">
        <f>IF(ISNUMBER(SEARCH("96-well",Import!$B$10)),Sheet1!O100,Sheet1!P100)</f>
        <v>D7</v>
      </c>
      <c r="G101" s="31" t="s">
        <v>581</v>
      </c>
      <c r="H101" s="31" t="s">
        <v>573</v>
      </c>
      <c r="I101" s="31"/>
      <c r="J101" s="32">
        <v>1</v>
      </c>
    </row>
    <row r="102" spans="1:10" x14ac:dyDescent="0.25">
      <c r="A102" s="29" t="str">
        <f>IF(PickedColonies!J102=0, "NA",INDEX(Table5[Strain name],(MATCH(PickedColonies!C102,Table6[Barcode of agar-filled omnitray plate],0)+PickedColonies!J102-1)))</f>
        <v>GeneArt lib</v>
      </c>
      <c r="B102" s="29">
        <f>IF(PickedColonies!J102=0, "NA", INDEX(Table1[Modifications],(MATCH(PickedColonies!C102,Table6[Barcode of agar-filled omnitray plate],0)+PickedColonies!J102-1)))</f>
        <v>0</v>
      </c>
      <c r="C102" s="31" t="s">
        <v>465</v>
      </c>
      <c r="D102" s="29" t="str">
        <f>IF(PickedColonies!J102=0, "NA", INDEX(Table4[],(MATCH(PickedColonies!C102,Table6[Barcode of agar-filled omnitray plate],0)+PickedColonies!J102-1)))</f>
        <v>A1</v>
      </c>
      <c r="E102" s="31" t="s">
        <v>481</v>
      </c>
      <c r="F102" s="29" t="str">
        <f>IF(ISNUMBER(SEARCH("96-well",Import!$B$10)),Sheet1!O101,Sheet1!P101)</f>
        <v>E7</v>
      </c>
      <c r="G102" s="31" t="s">
        <v>583</v>
      </c>
      <c r="H102" s="31" t="s">
        <v>582</v>
      </c>
      <c r="I102" s="31"/>
      <c r="J102" s="32">
        <v>1</v>
      </c>
    </row>
    <row r="103" spans="1:10" x14ac:dyDescent="0.25">
      <c r="A103" s="29" t="str">
        <f>IF(PickedColonies!J103=0, "NA",INDEX(Table5[Strain name],(MATCH(PickedColonies!C103,Table6[Barcode of agar-filled omnitray plate],0)+PickedColonies!J103-1)))</f>
        <v>GeneArt lib</v>
      </c>
      <c r="B103" s="29">
        <f>IF(PickedColonies!J103=0, "NA", INDEX(Table1[Modifications],(MATCH(PickedColonies!C103,Table6[Barcode of agar-filled omnitray plate],0)+PickedColonies!J103-1)))</f>
        <v>0</v>
      </c>
      <c r="C103" s="31" t="s">
        <v>465</v>
      </c>
      <c r="D103" s="29" t="str">
        <f>IF(PickedColonies!J103=0, "NA", INDEX(Table4[],(MATCH(PickedColonies!C103,Table6[Barcode of agar-filled omnitray plate],0)+PickedColonies!J103-1)))</f>
        <v>A1</v>
      </c>
      <c r="E103" s="31" t="s">
        <v>481</v>
      </c>
      <c r="F103" s="29" t="str">
        <f>IF(ISNUMBER(SEARCH("96-well",Import!$B$10)),Sheet1!O102,Sheet1!P102)</f>
        <v>F7</v>
      </c>
      <c r="G103" s="31" t="s">
        <v>584</v>
      </c>
      <c r="H103" s="31" t="s">
        <v>582</v>
      </c>
      <c r="I103" s="31"/>
      <c r="J103" s="32">
        <v>1</v>
      </c>
    </row>
    <row r="104" spans="1:10" x14ac:dyDescent="0.25">
      <c r="A104" s="29" t="str">
        <f>IF(PickedColonies!J104=0, "NA",INDEX(Table5[Strain name],(MATCH(PickedColonies!C104,Table6[Barcode of agar-filled omnitray plate],0)+PickedColonies!J104-1)))</f>
        <v>GeneArt lib</v>
      </c>
      <c r="B104" s="29">
        <f>IF(PickedColonies!J104=0, "NA", INDEX(Table1[Modifications],(MATCH(PickedColonies!C104,Table6[Barcode of agar-filled omnitray plate],0)+PickedColonies!J104-1)))</f>
        <v>0</v>
      </c>
      <c r="C104" s="31" t="s">
        <v>465</v>
      </c>
      <c r="D104" s="29" t="str">
        <f>IF(PickedColonies!J104=0, "NA", INDEX(Table4[],(MATCH(PickedColonies!C104,Table6[Barcode of agar-filled omnitray plate],0)+PickedColonies!J104-1)))</f>
        <v>A1</v>
      </c>
      <c r="E104" s="31" t="s">
        <v>481</v>
      </c>
      <c r="F104" s="29" t="str">
        <f>IF(ISNUMBER(SEARCH("96-well",Import!$B$10)),Sheet1!O103,Sheet1!P103)</f>
        <v>G7</v>
      </c>
      <c r="G104" s="31" t="s">
        <v>585</v>
      </c>
      <c r="H104" s="31" t="s">
        <v>582</v>
      </c>
      <c r="I104" s="31"/>
      <c r="J104" s="32">
        <v>1</v>
      </c>
    </row>
    <row r="105" spans="1:10" x14ac:dyDescent="0.25">
      <c r="A105" s="29" t="str">
        <f>IF(PickedColonies!J105=0, "NA",INDEX(Table5[Strain name],(MATCH(PickedColonies!C105,Table6[Barcode of agar-filled omnitray plate],0)+PickedColonies!J105-1)))</f>
        <v>GeneArt lib</v>
      </c>
      <c r="B105" s="29">
        <f>IF(PickedColonies!J105=0, "NA", INDEX(Table1[Modifications],(MATCH(PickedColonies!C105,Table6[Barcode of agar-filled omnitray plate],0)+PickedColonies!J105-1)))</f>
        <v>0</v>
      </c>
      <c r="C105" s="31" t="s">
        <v>465</v>
      </c>
      <c r="D105" s="29" t="str">
        <f>IF(PickedColonies!J105=0, "NA", INDEX(Table4[],(MATCH(PickedColonies!C105,Table6[Barcode of agar-filled omnitray plate],0)+PickedColonies!J105-1)))</f>
        <v>A1</v>
      </c>
      <c r="E105" s="31" t="s">
        <v>481</v>
      </c>
      <c r="F105" s="29" t="str">
        <f>IF(ISNUMBER(SEARCH("96-well",Import!$B$10)),Sheet1!O104,Sheet1!P104)</f>
        <v>H7</v>
      </c>
      <c r="G105" s="31" t="s">
        <v>586</v>
      </c>
      <c r="H105" s="31" t="s">
        <v>582</v>
      </c>
      <c r="I105" s="31"/>
      <c r="J105" s="32">
        <v>1</v>
      </c>
    </row>
    <row r="106" spans="1:10" x14ac:dyDescent="0.25">
      <c r="A106" s="29" t="str">
        <f>IF(PickedColonies!J106=0, "NA",INDEX(Table5[Strain name],(MATCH(PickedColonies!C106,Table6[Barcode of agar-filled omnitray plate],0)+PickedColonies!J106-1)))</f>
        <v>GeneArt lib</v>
      </c>
      <c r="B106" s="29">
        <f>IF(PickedColonies!J106=0, "NA", INDEX(Table1[Modifications],(MATCH(PickedColonies!C106,Table6[Barcode of agar-filled omnitray plate],0)+PickedColonies!J106-1)))</f>
        <v>0</v>
      </c>
      <c r="C106" s="31" t="s">
        <v>465</v>
      </c>
      <c r="D106" s="29" t="str">
        <f>IF(PickedColonies!J106=0, "NA", INDEX(Table4[],(MATCH(PickedColonies!C106,Table6[Barcode of agar-filled omnitray plate],0)+PickedColonies!J106-1)))</f>
        <v>A1</v>
      </c>
      <c r="E106" s="31" t="s">
        <v>481</v>
      </c>
      <c r="F106" s="29" t="str">
        <f>IF(ISNUMBER(SEARCH("96-well",Import!$B$10)),Sheet1!O105,Sheet1!P105)</f>
        <v>I7</v>
      </c>
      <c r="G106" s="31" t="s">
        <v>587</v>
      </c>
      <c r="H106" s="31" t="s">
        <v>582</v>
      </c>
      <c r="I106" s="31"/>
      <c r="J106" s="32">
        <v>1</v>
      </c>
    </row>
    <row r="107" spans="1:10" x14ac:dyDescent="0.25">
      <c r="A107" s="29" t="str">
        <f>IF(PickedColonies!J107=0, "NA",INDEX(Table5[Strain name],(MATCH(PickedColonies!C107,Table6[Barcode of agar-filled omnitray plate],0)+PickedColonies!J107-1)))</f>
        <v>GeneArt lib</v>
      </c>
      <c r="B107" s="29">
        <f>IF(PickedColonies!J107=0, "NA", INDEX(Table1[Modifications],(MATCH(PickedColonies!C107,Table6[Barcode of agar-filled omnitray plate],0)+PickedColonies!J107-1)))</f>
        <v>0</v>
      </c>
      <c r="C107" s="31" t="s">
        <v>465</v>
      </c>
      <c r="D107" s="29" t="str">
        <f>IF(PickedColonies!J107=0, "NA", INDEX(Table4[],(MATCH(PickedColonies!C107,Table6[Barcode of agar-filled omnitray plate],0)+PickedColonies!J107-1)))</f>
        <v>A1</v>
      </c>
      <c r="E107" s="31" t="s">
        <v>481</v>
      </c>
      <c r="F107" s="29" t="str">
        <f>IF(ISNUMBER(SEARCH("96-well",Import!$B$10)),Sheet1!O106,Sheet1!P106)</f>
        <v>J7</v>
      </c>
      <c r="G107" s="31" t="s">
        <v>588</v>
      </c>
      <c r="H107" s="31" t="s">
        <v>582</v>
      </c>
      <c r="I107" s="31"/>
      <c r="J107" s="32">
        <v>1</v>
      </c>
    </row>
    <row r="108" spans="1:10" x14ac:dyDescent="0.25">
      <c r="A108" s="29" t="str">
        <f>IF(PickedColonies!J108=0, "NA",INDEX(Table5[Strain name],(MATCH(PickedColonies!C108,Table6[Barcode of agar-filled omnitray plate],0)+PickedColonies!J108-1)))</f>
        <v>GeneArt lib</v>
      </c>
      <c r="B108" s="29">
        <f>IF(PickedColonies!J108=0, "NA", INDEX(Table1[Modifications],(MATCH(PickedColonies!C108,Table6[Barcode of agar-filled omnitray plate],0)+PickedColonies!J108-1)))</f>
        <v>0</v>
      </c>
      <c r="C108" s="31" t="s">
        <v>465</v>
      </c>
      <c r="D108" s="29" t="str">
        <f>IF(PickedColonies!J108=0, "NA", INDEX(Table4[],(MATCH(PickedColonies!C108,Table6[Barcode of agar-filled omnitray plate],0)+PickedColonies!J108-1)))</f>
        <v>A1</v>
      </c>
      <c r="E108" s="31" t="s">
        <v>481</v>
      </c>
      <c r="F108" s="29" t="str">
        <f>IF(ISNUMBER(SEARCH("96-well",Import!$B$10)),Sheet1!O107,Sheet1!P107)</f>
        <v>K7</v>
      </c>
      <c r="G108" s="31" t="s">
        <v>589</v>
      </c>
      <c r="H108" s="31" t="s">
        <v>582</v>
      </c>
      <c r="I108" s="31"/>
      <c r="J108" s="32">
        <v>1</v>
      </c>
    </row>
    <row r="109" spans="1:10" x14ac:dyDescent="0.25">
      <c r="A109" s="29" t="str">
        <f>IF(PickedColonies!J109=0, "NA",INDEX(Table5[Strain name],(MATCH(PickedColonies!C109,Table6[Barcode of agar-filled omnitray plate],0)+PickedColonies!J109-1)))</f>
        <v>GeneArt lib</v>
      </c>
      <c r="B109" s="29">
        <f>IF(PickedColonies!J109=0, "NA", INDEX(Table1[Modifications],(MATCH(PickedColonies!C109,Table6[Barcode of agar-filled omnitray plate],0)+PickedColonies!J109-1)))</f>
        <v>0</v>
      </c>
      <c r="C109" s="31" t="s">
        <v>465</v>
      </c>
      <c r="D109" s="29" t="str">
        <f>IF(PickedColonies!J109=0, "NA", INDEX(Table4[],(MATCH(PickedColonies!C109,Table6[Barcode of agar-filled omnitray plate],0)+PickedColonies!J109-1)))</f>
        <v>A1</v>
      </c>
      <c r="E109" s="31" t="s">
        <v>481</v>
      </c>
      <c r="F109" s="29" t="str">
        <f>IF(ISNUMBER(SEARCH("96-well",Import!$B$10)),Sheet1!O108,Sheet1!P108)</f>
        <v>L7</v>
      </c>
      <c r="G109" s="31" t="s">
        <v>590</v>
      </c>
      <c r="H109" s="31" t="s">
        <v>582</v>
      </c>
      <c r="I109" s="31"/>
      <c r="J109" s="32">
        <v>1</v>
      </c>
    </row>
    <row r="110" spans="1:10" x14ac:dyDescent="0.25">
      <c r="A110" s="29" t="str">
        <f>IF(PickedColonies!J110=0, "NA",INDEX(Table5[Strain name],(MATCH(PickedColonies!C110,Table6[Barcode of agar-filled omnitray plate],0)+PickedColonies!J110-1)))</f>
        <v>GeneArt lib</v>
      </c>
      <c r="B110" s="29">
        <f>IF(PickedColonies!J110=0, "NA", INDEX(Table1[Modifications],(MATCH(PickedColonies!C110,Table6[Barcode of agar-filled omnitray plate],0)+PickedColonies!J110-1)))</f>
        <v>0</v>
      </c>
      <c r="C110" s="31" t="s">
        <v>465</v>
      </c>
      <c r="D110" s="29" t="str">
        <f>IF(PickedColonies!J110=0, "NA", INDEX(Table4[],(MATCH(PickedColonies!C110,Table6[Barcode of agar-filled omnitray plate],0)+PickedColonies!J110-1)))</f>
        <v>A1</v>
      </c>
      <c r="E110" s="31" t="s">
        <v>481</v>
      </c>
      <c r="F110" s="29" t="str">
        <f>IF(ISNUMBER(SEARCH("96-well",Import!$B$10)),Sheet1!O109,Sheet1!P109)</f>
        <v>M7</v>
      </c>
      <c r="G110" s="31" t="s">
        <v>592</v>
      </c>
      <c r="H110" s="31" t="s">
        <v>591</v>
      </c>
      <c r="I110" s="31"/>
      <c r="J110" s="32">
        <v>1</v>
      </c>
    </row>
    <row r="111" spans="1:10" x14ac:dyDescent="0.25">
      <c r="A111" s="29" t="str">
        <f>IF(PickedColonies!J111=0, "NA",INDEX(Table5[Strain name],(MATCH(PickedColonies!C111,Table6[Barcode of agar-filled omnitray plate],0)+PickedColonies!J111-1)))</f>
        <v>GeneArt lib</v>
      </c>
      <c r="B111" s="29">
        <f>IF(PickedColonies!J111=0, "NA", INDEX(Table1[Modifications],(MATCH(PickedColonies!C111,Table6[Barcode of agar-filled omnitray plate],0)+PickedColonies!J111-1)))</f>
        <v>0</v>
      </c>
      <c r="C111" s="31" t="s">
        <v>465</v>
      </c>
      <c r="D111" s="29" t="str">
        <f>IF(PickedColonies!J111=0, "NA", INDEX(Table4[],(MATCH(PickedColonies!C111,Table6[Barcode of agar-filled omnitray plate],0)+PickedColonies!J111-1)))</f>
        <v>A1</v>
      </c>
      <c r="E111" s="31" t="s">
        <v>481</v>
      </c>
      <c r="F111" s="29" t="str">
        <f>IF(ISNUMBER(SEARCH("96-well",Import!$B$10)),Sheet1!O110,Sheet1!P110)</f>
        <v>N7</v>
      </c>
      <c r="G111" s="31" t="s">
        <v>593</v>
      </c>
      <c r="H111" s="31" t="s">
        <v>591</v>
      </c>
      <c r="I111" s="31"/>
      <c r="J111" s="32">
        <v>1</v>
      </c>
    </row>
    <row r="112" spans="1:10" x14ac:dyDescent="0.25">
      <c r="A112" s="29" t="str">
        <f>IF(PickedColonies!J112=0, "NA",INDEX(Table5[Strain name],(MATCH(PickedColonies!C112,Table6[Barcode of agar-filled omnitray plate],0)+PickedColonies!J112-1)))</f>
        <v>GeneArt lib</v>
      </c>
      <c r="B112" s="29">
        <f>IF(PickedColonies!J112=0, "NA", INDEX(Table1[Modifications],(MATCH(PickedColonies!C112,Table6[Barcode of agar-filled omnitray plate],0)+PickedColonies!J112-1)))</f>
        <v>0</v>
      </c>
      <c r="C112" s="31" t="s">
        <v>465</v>
      </c>
      <c r="D112" s="29" t="str">
        <f>IF(PickedColonies!J112=0, "NA", INDEX(Table4[],(MATCH(PickedColonies!C112,Table6[Barcode of agar-filled omnitray plate],0)+PickedColonies!J112-1)))</f>
        <v>A1</v>
      </c>
      <c r="E112" s="31" t="s">
        <v>481</v>
      </c>
      <c r="F112" s="29" t="str">
        <f>IF(ISNUMBER(SEARCH("96-well",Import!$B$10)),Sheet1!O111,Sheet1!P111)</f>
        <v>O7</v>
      </c>
      <c r="G112" s="31" t="s">
        <v>594</v>
      </c>
      <c r="H112" s="31" t="s">
        <v>591</v>
      </c>
      <c r="I112" s="31"/>
      <c r="J112" s="32">
        <v>1</v>
      </c>
    </row>
    <row r="113" spans="1:10" x14ac:dyDescent="0.25">
      <c r="A113" s="29" t="str">
        <f>IF(PickedColonies!J113=0, "NA",INDEX(Table5[Strain name],(MATCH(PickedColonies!C113,Table6[Barcode of agar-filled omnitray plate],0)+PickedColonies!J113-1)))</f>
        <v>GeneArt lib</v>
      </c>
      <c r="B113" s="29">
        <f>IF(PickedColonies!J113=0, "NA", INDEX(Table1[Modifications],(MATCH(PickedColonies!C113,Table6[Barcode of agar-filled omnitray plate],0)+PickedColonies!J113-1)))</f>
        <v>0</v>
      </c>
      <c r="C113" s="31" t="s">
        <v>465</v>
      </c>
      <c r="D113" s="29" t="str">
        <f>IF(PickedColonies!J113=0, "NA", INDEX(Table4[],(MATCH(PickedColonies!C113,Table6[Barcode of agar-filled omnitray plate],0)+PickedColonies!J113-1)))</f>
        <v>A1</v>
      </c>
      <c r="E113" s="31" t="s">
        <v>481</v>
      </c>
      <c r="F113" s="29" t="str">
        <f>IF(ISNUMBER(SEARCH("96-well",Import!$B$10)),Sheet1!O112,Sheet1!P112)</f>
        <v>P7</v>
      </c>
      <c r="G113" s="31" t="s">
        <v>595</v>
      </c>
      <c r="H113" s="31" t="s">
        <v>591</v>
      </c>
      <c r="I113" s="31"/>
      <c r="J113" s="32">
        <v>1</v>
      </c>
    </row>
    <row r="114" spans="1:10" x14ac:dyDescent="0.25">
      <c r="A114" s="29" t="str">
        <f>IF(PickedColonies!J114=0, "NA",INDEX(Table5[Strain name],(MATCH(PickedColonies!C114,Table6[Barcode of agar-filled omnitray plate],0)+PickedColonies!J114-1)))</f>
        <v>GeneArt lib</v>
      </c>
      <c r="B114" s="29">
        <f>IF(PickedColonies!J114=0, "NA", INDEX(Table1[Modifications],(MATCH(PickedColonies!C114,Table6[Barcode of agar-filled omnitray plate],0)+PickedColonies!J114-1)))</f>
        <v>0</v>
      </c>
      <c r="C114" s="31" t="s">
        <v>465</v>
      </c>
      <c r="D114" s="29" t="str">
        <f>IF(PickedColonies!J114=0, "NA", INDEX(Table4[],(MATCH(PickedColonies!C114,Table6[Barcode of agar-filled omnitray plate],0)+PickedColonies!J114-1)))</f>
        <v>A1</v>
      </c>
      <c r="E114" s="31" t="s">
        <v>481</v>
      </c>
      <c r="F114" s="29" t="str">
        <f>IF(ISNUMBER(SEARCH("96-well",Import!$B$10)),Sheet1!O113,Sheet1!P113)</f>
        <v>A8</v>
      </c>
      <c r="G114" s="31" t="s">
        <v>596</v>
      </c>
      <c r="H114" s="31" t="s">
        <v>591</v>
      </c>
      <c r="I114" s="31"/>
      <c r="J114" s="32">
        <v>1</v>
      </c>
    </row>
    <row r="115" spans="1:10" x14ac:dyDescent="0.25">
      <c r="A115" s="29" t="str">
        <f>IF(PickedColonies!J115=0, "NA",INDEX(Table5[Strain name],(MATCH(PickedColonies!C115,Table6[Barcode of agar-filled omnitray plate],0)+PickedColonies!J115-1)))</f>
        <v>GeneArt lib</v>
      </c>
      <c r="B115" s="29">
        <f>IF(PickedColonies!J115=0, "NA", INDEX(Table1[Modifications],(MATCH(PickedColonies!C115,Table6[Barcode of agar-filled omnitray plate],0)+PickedColonies!J115-1)))</f>
        <v>0</v>
      </c>
      <c r="C115" s="31" t="s">
        <v>465</v>
      </c>
      <c r="D115" s="29" t="str">
        <f>IF(PickedColonies!J115=0, "NA", INDEX(Table4[],(MATCH(PickedColonies!C115,Table6[Barcode of agar-filled omnitray plate],0)+PickedColonies!J115-1)))</f>
        <v>A1</v>
      </c>
      <c r="E115" s="31" t="s">
        <v>481</v>
      </c>
      <c r="F115" s="29" t="str">
        <f>IF(ISNUMBER(SEARCH("96-well",Import!$B$10)),Sheet1!O114,Sheet1!P114)</f>
        <v>B8</v>
      </c>
      <c r="G115" s="31" t="s">
        <v>597</v>
      </c>
      <c r="H115" s="31" t="s">
        <v>591</v>
      </c>
      <c r="I115" s="31"/>
      <c r="J115" s="32">
        <v>1</v>
      </c>
    </row>
    <row r="116" spans="1:10" x14ac:dyDescent="0.25">
      <c r="A116" s="29" t="str">
        <f>IF(PickedColonies!J116=0, "NA",INDEX(Table5[Strain name],(MATCH(PickedColonies!C116,Table6[Barcode of agar-filled omnitray plate],0)+PickedColonies!J116-1)))</f>
        <v>GeneArt lib</v>
      </c>
      <c r="B116" s="29">
        <f>IF(PickedColonies!J116=0, "NA", INDEX(Table1[Modifications],(MATCH(PickedColonies!C116,Table6[Barcode of agar-filled omnitray plate],0)+PickedColonies!J116-1)))</f>
        <v>0</v>
      </c>
      <c r="C116" s="31" t="s">
        <v>465</v>
      </c>
      <c r="D116" s="29" t="str">
        <f>IF(PickedColonies!J116=0, "NA", INDEX(Table4[],(MATCH(PickedColonies!C116,Table6[Barcode of agar-filled omnitray plate],0)+PickedColonies!J116-1)))</f>
        <v>A1</v>
      </c>
      <c r="E116" s="31" t="s">
        <v>481</v>
      </c>
      <c r="F116" s="29" t="str">
        <f>IF(ISNUMBER(SEARCH("96-well",Import!$B$10)),Sheet1!O115,Sheet1!P115)</f>
        <v>C8</v>
      </c>
      <c r="G116" s="31" t="s">
        <v>598</v>
      </c>
      <c r="H116" s="31" t="s">
        <v>591</v>
      </c>
      <c r="I116" s="31"/>
      <c r="J116" s="32">
        <v>1</v>
      </c>
    </row>
    <row r="117" spans="1:10" x14ac:dyDescent="0.25">
      <c r="A117" s="29" t="str">
        <f>IF(PickedColonies!J117=0, "NA",INDEX(Table5[Strain name],(MATCH(PickedColonies!C117,Table6[Barcode of agar-filled omnitray plate],0)+PickedColonies!J117-1)))</f>
        <v>GeneArt lib</v>
      </c>
      <c r="B117" s="29">
        <f>IF(PickedColonies!J117=0, "NA", INDEX(Table1[Modifications],(MATCH(PickedColonies!C117,Table6[Barcode of agar-filled omnitray plate],0)+PickedColonies!J117-1)))</f>
        <v>0</v>
      </c>
      <c r="C117" s="31" t="s">
        <v>465</v>
      </c>
      <c r="D117" s="29" t="str">
        <f>IF(PickedColonies!J117=0, "NA", INDEX(Table4[],(MATCH(PickedColonies!C117,Table6[Barcode of agar-filled omnitray plate],0)+PickedColonies!J117-1)))</f>
        <v>A1</v>
      </c>
      <c r="E117" s="31" t="s">
        <v>481</v>
      </c>
      <c r="F117" s="29" t="str">
        <f>IF(ISNUMBER(SEARCH("96-well",Import!$B$10)),Sheet1!O116,Sheet1!P116)</f>
        <v>D8</v>
      </c>
      <c r="G117" s="31" t="s">
        <v>599</v>
      </c>
      <c r="H117" s="31" t="s">
        <v>591</v>
      </c>
      <c r="I117" s="31"/>
      <c r="J117" s="32">
        <v>1</v>
      </c>
    </row>
    <row r="118" spans="1:10" x14ac:dyDescent="0.25">
      <c r="A118" s="29" t="str">
        <f>IF(PickedColonies!J118=0, "NA",INDEX(Table5[Strain name],(MATCH(PickedColonies!C118,Table6[Barcode of agar-filled omnitray plate],0)+PickedColonies!J118-1)))</f>
        <v>GeneArt lib</v>
      </c>
      <c r="B118" s="29">
        <f>IF(PickedColonies!J118=0, "NA", INDEX(Table1[Modifications],(MATCH(PickedColonies!C118,Table6[Barcode of agar-filled omnitray plate],0)+PickedColonies!J118-1)))</f>
        <v>0</v>
      </c>
      <c r="C118" s="31" t="s">
        <v>465</v>
      </c>
      <c r="D118" s="29" t="str">
        <f>IF(PickedColonies!J118=0, "NA", INDEX(Table4[],(MATCH(PickedColonies!C118,Table6[Barcode of agar-filled omnitray plate],0)+PickedColonies!J118-1)))</f>
        <v>A1</v>
      </c>
      <c r="E118" s="31" t="s">
        <v>481</v>
      </c>
      <c r="F118" s="29" t="str">
        <f>IF(ISNUMBER(SEARCH("96-well",Import!$B$10)),Sheet1!O117,Sheet1!P117)</f>
        <v>E8</v>
      </c>
      <c r="G118" s="31" t="s">
        <v>601</v>
      </c>
      <c r="H118" s="31" t="s">
        <v>600</v>
      </c>
      <c r="I118" s="31"/>
      <c r="J118" s="32">
        <v>1</v>
      </c>
    </row>
    <row r="119" spans="1:10" x14ac:dyDescent="0.25">
      <c r="A119" s="29" t="str">
        <f>IF(PickedColonies!J119=0, "NA",INDEX(Table5[Strain name],(MATCH(PickedColonies!C119,Table6[Barcode of agar-filled omnitray plate],0)+PickedColonies!J119-1)))</f>
        <v>GeneArt lib</v>
      </c>
      <c r="B119" s="29">
        <f>IF(PickedColonies!J119=0, "NA", INDEX(Table1[Modifications],(MATCH(PickedColonies!C119,Table6[Barcode of agar-filled omnitray plate],0)+PickedColonies!J119-1)))</f>
        <v>0</v>
      </c>
      <c r="C119" s="31" t="s">
        <v>465</v>
      </c>
      <c r="D119" s="29" t="str">
        <f>IF(PickedColonies!J119=0, "NA", INDEX(Table4[],(MATCH(PickedColonies!C119,Table6[Barcode of agar-filled omnitray plate],0)+PickedColonies!J119-1)))</f>
        <v>A1</v>
      </c>
      <c r="E119" s="31" t="s">
        <v>481</v>
      </c>
      <c r="F119" s="29" t="str">
        <f>IF(ISNUMBER(SEARCH("96-well",Import!$B$10)),Sheet1!O118,Sheet1!P118)</f>
        <v>F8</v>
      </c>
      <c r="G119" s="31" t="s">
        <v>602</v>
      </c>
      <c r="H119" s="31" t="s">
        <v>600</v>
      </c>
      <c r="I119" s="31"/>
      <c r="J119" s="32">
        <v>1</v>
      </c>
    </row>
    <row r="120" spans="1:10" x14ac:dyDescent="0.25">
      <c r="A120" s="29" t="str">
        <f>IF(PickedColonies!J120=0, "NA",INDEX(Table5[Strain name],(MATCH(PickedColonies!C120,Table6[Barcode of agar-filled omnitray plate],0)+PickedColonies!J120-1)))</f>
        <v>GeneArt lib</v>
      </c>
      <c r="B120" s="29">
        <f>IF(PickedColonies!J120=0, "NA", INDEX(Table1[Modifications],(MATCH(PickedColonies!C120,Table6[Barcode of agar-filled omnitray plate],0)+PickedColonies!J120-1)))</f>
        <v>0</v>
      </c>
      <c r="C120" s="31" t="s">
        <v>465</v>
      </c>
      <c r="D120" s="29" t="str">
        <f>IF(PickedColonies!J120=0, "NA", INDEX(Table4[],(MATCH(PickedColonies!C120,Table6[Barcode of agar-filled omnitray plate],0)+PickedColonies!J120-1)))</f>
        <v>A1</v>
      </c>
      <c r="E120" s="31" t="s">
        <v>481</v>
      </c>
      <c r="F120" s="29" t="str">
        <f>IF(ISNUMBER(SEARCH("96-well",Import!$B$10)),Sheet1!O119,Sheet1!P119)</f>
        <v>G8</v>
      </c>
      <c r="G120" s="31" t="s">
        <v>603</v>
      </c>
      <c r="H120" s="31" t="s">
        <v>600</v>
      </c>
      <c r="I120" s="31"/>
      <c r="J120" s="32">
        <v>1</v>
      </c>
    </row>
    <row r="121" spans="1:10" x14ac:dyDescent="0.25">
      <c r="A121" s="29" t="str">
        <f>IF(PickedColonies!J121=0, "NA",INDEX(Table5[Strain name],(MATCH(PickedColonies!C121,Table6[Barcode of agar-filled omnitray plate],0)+PickedColonies!J121-1)))</f>
        <v>GeneArt lib</v>
      </c>
      <c r="B121" s="29">
        <f>IF(PickedColonies!J121=0, "NA", INDEX(Table1[Modifications],(MATCH(PickedColonies!C121,Table6[Barcode of agar-filled omnitray plate],0)+PickedColonies!J121-1)))</f>
        <v>0</v>
      </c>
      <c r="C121" s="31" t="s">
        <v>465</v>
      </c>
      <c r="D121" s="29" t="str">
        <f>IF(PickedColonies!J121=0, "NA", INDEX(Table4[],(MATCH(PickedColonies!C121,Table6[Barcode of agar-filled omnitray plate],0)+PickedColonies!J121-1)))</f>
        <v>A1</v>
      </c>
      <c r="E121" s="31" t="s">
        <v>481</v>
      </c>
      <c r="F121" s="29" t="str">
        <f>IF(ISNUMBER(SEARCH("96-well",Import!$B$10)),Sheet1!O120,Sheet1!P120)</f>
        <v>H8</v>
      </c>
      <c r="G121" s="31" t="s">
        <v>604</v>
      </c>
      <c r="H121" s="31" t="s">
        <v>600</v>
      </c>
      <c r="I121" s="31"/>
      <c r="J121" s="32">
        <v>1</v>
      </c>
    </row>
    <row r="122" spans="1:10" x14ac:dyDescent="0.25">
      <c r="A122" s="29" t="str">
        <f>IF(PickedColonies!J122=0, "NA",INDEX(Table5[Strain name],(MATCH(PickedColonies!C122,Table6[Barcode of agar-filled omnitray plate],0)+PickedColonies!J122-1)))</f>
        <v>GeneArt lib</v>
      </c>
      <c r="B122" s="29">
        <f>IF(PickedColonies!J122=0, "NA", INDEX(Table1[Modifications],(MATCH(PickedColonies!C122,Table6[Barcode of agar-filled omnitray plate],0)+PickedColonies!J122-1)))</f>
        <v>0</v>
      </c>
      <c r="C122" s="31" t="s">
        <v>465</v>
      </c>
      <c r="D122" s="29" t="str">
        <f>IF(PickedColonies!J122=0, "NA", INDEX(Table4[],(MATCH(PickedColonies!C122,Table6[Barcode of agar-filled omnitray plate],0)+PickedColonies!J122-1)))</f>
        <v>A1</v>
      </c>
      <c r="E122" s="31" t="s">
        <v>481</v>
      </c>
      <c r="F122" s="29" t="str">
        <f>IF(ISNUMBER(SEARCH("96-well",Import!$B$10)),Sheet1!O121,Sheet1!P121)</f>
        <v>I8</v>
      </c>
      <c r="G122" s="31" t="s">
        <v>605</v>
      </c>
      <c r="H122" s="31" t="s">
        <v>600</v>
      </c>
      <c r="I122" s="31"/>
      <c r="J122" s="32">
        <v>1</v>
      </c>
    </row>
    <row r="123" spans="1:10" x14ac:dyDescent="0.25">
      <c r="A123" s="29" t="str">
        <f>IF(PickedColonies!J123=0, "NA",INDEX(Table5[Strain name],(MATCH(PickedColonies!C123,Table6[Barcode of agar-filled omnitray plate],0)+PickedColonies!J123-1)))</f>
        <v>GeneArt lib</v>
      </c>
      <c r="B123" s="29">
        <f>IF(PickedColonies!J123=0, "NA", INDEX(Table1[Modifications],(MATCH(PickedColonies!C123,Table6[Barcode of agar-filled omnitray plate],0)+PickedColonies!J123-1)))</f>
        <v>0</v>
      </c>
      <c r="C123" s="31" t="s">
        <v>465</v>
      </c>
      <c r="D123" s="29" t="str">
        <f>IF(PickedColonies!J123=0, "NA", INDEX(Table4[],(MATCH(PickedColonies!C123,Table6[Barcode of agar-filled omnitray plate],0)+PickedColonies!J123-1)))</f>
        <v>A1</v>
      </c>
      <c r="E123" s="31" t="s">
        <v>481</v>
      </c>
      <c r="F123" s="29" t="str">
        <f>IF(ISNUMBER(SEARCH("96-well",Import!$B$10)),Sheet1!O122,Sheet1!P122)</f>
        <v>J8</v>
      </c>
      <c r="G123" s="31" t="s">
        <v>606</v>
      </c>
      <c r="H123" s="31" t="s">
        <v>600</v>
      </c>
      <c r="I123" s="31"/>
      <c r="J123" s="32">
        <v>1</v>
      </c>
    </row>
    <row r="124" spans="1:10" x14ac:dyDescent="0.25">
      <c r="A124" s="29" t="str">
        <f>IF(PickedColonies!J124=0, "NA",INDEX(Table5[Strain name],(MATCH(PickedColonies!C124,Table6[Barcode of agar-filled omnitray plate],0)+PickedColonies!J124-1)))</f>
        <v>GeneArt lib</v>
      </c>
      <c r="B124" s="29">
        <f>IF(PickedColonies!J124=0, "NA", INDEX(Table1[Modifications],(MATCH(PickedColonies!C124,Table6[Barcode of agar-filled omnitray plate],0)+PickedColonies!J124-1)))</f>
        <v>0</v>
      </c>
      <c r="C124" s="31" t="s">
        <v>465</v>
      </c>
      <c r="D124" s="29" t="str">
        <f>IF(PickedColonies!J124=0, "NA", INDEX(Table4[],(MATCH(PickedColonies!C124,Table6[Barcode of agar-filled omnitray plate],0)+PickedColonies!J124-1)))</f>
        <v>A1</v>
      </c>
      <c r="E124" s="31" t="s">
        <v>481</v>
      </c>
      <c r="F124" s="29" t="str">
        <f>IF(ISNUMBER(SEARCH("96-well",Import!$B$10)),Sheet1!O123,Sheet1!P123)</f>
        <v>K8</v>
      </c>
      <c r="G124" s="31" t="s">
        <v>607</v>
      </c>
      <c r="H124" s="31" t="s">
        <v>600</v>
      </c>
      <c r="I124" s="31"/>
      <c r="J124" s="32">
        <v>1</v>
      </c>
    </row>
    <row r="125" spans="1:10" x14ac:dyDescent="0.25">
      <c r="A125" s="29" t="str">
        <f>IF(PickedColonies!J125=0, "NA",INDEX(Table5[Strain name],(MATCH(PickedColonies!C125,Table6[Barcode of agar-filled omnitray plate],0)+PickedColonies!J125-1)))</f>
        <v>GeneArt lib</v>
      </c>
      <c r="B125" s="29">
        <f>IF(PickedColonies!J125=0, "NA", INDEX(Table1[Modifications],(MATCH(PickedColonies!C125,Table6[Barcode of agar-filled omnitray plate],0)+PickedColonies!J125-1)))</f>
        <v>0</v>
      </c>
      <c r="C125" s="31" t="s">
        <v>465</v>
      </c>
      <c r="D125" s="29" t="str">
        <f>IF(PickedColonies!J125=0, "NA", INDEX(Table4[],(MATCH(PickedColonies!C125,Table6[Barcode of agar-filled omnitray plate],0)+PickedColonies!J125-1)))</f>
        <v>A1</v>
      </c>
      <c r="E125" s="31" t="s">
        <v>481</v>
      </c>
      <c r="F125" s="29" t="str">
        <f>IF(ISNUMBER(SEARCH("96-well",Import!$B$10)),Sheet1!O124,Sheet1!P124)</f>
        <v>L8</v>
      </c>
      <c r="G125" s="31" t="s">
        <v>608</v>
      </c>
      <c r="H125" s="31" t="s">
        <v>600</v>
      </c>
      <c r="I125" s="31"/>
      <c r="J125" s="32">
        <v>1</v>
      </c>
    </row>
    <row r="126" spans="1:10" x14ac:dyDescent="0.25">
      <c r="A126" s="29" t="str">
        <f>IF(PickedColonies!J126=0, "NA",INDEX(Table5[Strain name],(MATCH(PickedColonies!C126,Table6[Barcode of agar-filled omnitray plate],0)+PickedColonies!J126-1)))</f>
        <v>GeneArt lib</v>
      </c>
      <c r="B126" s="29">
        <f>IF(PickedColonies!J126=0, "NA", INDEX(Table1[Modifications],(MATCH(PickedColonies!C126,Table6[Barcode of agar-filled omnitray plate],0)+PickedColonies!J126-1)))</f>
        <v>0</v>
      </c>
      <c r="C126" s="31" t="s">
        <v>465</v>
      </c>
      <c r="D126" s="29" t="str">
        <f>IF(PickedColonies!J126=0, "NA", INDEX(Table4[],(MATCH(PickedColonies!C126,Table6[Barcode of agar-filled omnitray plate],0)+PickedColonies!J126-1)))</f>
        <v>A1</v>
      </c>
      <c r="E126" s="31" t="s">
        <v>481</v>
      </c>
      <c r="F126" s="29" t="str">
        <f>IF(ISNUMBER(SEARCH("96-well",Import!$B$10)),Sheet1!O125,Sheet1!P125)</f>
        <v>M8</v>
      </c>
      <c r="G126" s="31" t="s">
        <v>610</v>
      </c>
      <c r="H126" s="31" t="s">
        <v>609</v>
      </c>
      <c r="I126" s="31"/>
      <c r="J126" s="32">
        <v>1</v>
      </c>
    </row>
    <row r="127" spans="1:10" x14ac:dyDescent="0.25">
      <c r="A127" s="29" t="str">
        <f>IF(PickedColonies!J127=0, "NA",INDEX(Table5[Strain name],(MATCH(PickedColonies!C127,Table6[Barcode of agar-filled omnitray plate],0)+PickedColonies!J127-1)))</f>
        <v>GeneArt lib</v>
      </c>
      <c r="B127" s="29">
        <f>IF(PickedColonies!J127=0, "NA", INDEX(Table1[Modifications],(MATCH(PickedColonies!C127,Table6[Barcode of agar-filled omnitray plate],0)+PickedColonies!J127-1)))</f>
        <v>0</v>
      </c>
      <c r="C127" s="31" t="s">
        <v>465</v>
      </c>
      <c r="D127" s="29" t="str">
        <f>IF(PickedColonies!J127=0, "NA", INDEX(Table4[],(MATCH(PickedColonies!C127,Table6[Barcode of agar-filled omnitray plate],0)+PickedColonies!J127-1)))</f>
        <v>A1</v>
      </c>
      <c r="E127" s="31" t="s">
        <v>481</v>
      </c>
      <c r="F127" s="29" t="str">
        <f>IF(ISNUMBER(SEARCH("96-well",Import!$B$10)),Sheet1!O126,Sheet1!P126)</f>
        <v>N8</v>
      </c>
      <c r="G127" s="31" t="s">
        <v>611</v>
      </c>
      <c r="H127" s="31" t="s">
        <v>609</v>
      </c>
      <c r="I127" s="31"/>
      <c r="J127" s="32">
        <v>1</v>
      </c>
    </row>
    <row r="128" spans="1:10" x14ac:dyDescent="0.25">
      <c r="A128" s="29" t="str">
        <f>IF(PickedColonies!J128=0, "NA",INDEX(Table5[Strain name],(MATCH(PickedColonies!C128,Table6[Barcode of agar-filled omnitray plate],0)+PickedColonies!J128-1)))</f>
        <v>GeneArt lib</v>
      </c>
      <c r="B128" s="29">
        <f>IF(PickedColonies!J128=0, "NA", INDEX(Table1[Modifications],(MATCH(PickedColonies!C128,Table6[Barcode of agar-filled omnitray plate],0)+PickedColonies!J128-1)))</f>
        <v>0</v>
      </c>
      <c r="C128" s="31" t="s">
        <v>465</v>
      </c>
      <c r="D128" s="29" t="str">
        <f>IF(PickedColonies!J128=0, "NA", INDEX(Table4[],(MATCH(PickedColonies!C128,Table6[Barcode of agar-filled omnitray plate],0)+PickedColonies!J128-1)))</f>
        <v>A1</v>
      </c>
      <c r="E128" s="31" t="s">
        <v>481</v>
      </c>
      <c r="F128" s="29" t="str">
        <f>IF(ISNUMBER(SEARCH("96-well",Import!$B$10)),Sheet1!O127,Sheet1!P127)</f>
        <v>O8</v>
      </c>
      <c r="G128" s="31" t="s">
        <v>612</v>
      </c>
      <c r="H128" s="31" t="s">
        <v>609</v>
      </c>
      <c r="I128" s="31"/>
      <c r="J128" s="32">
        <v>1</v>
      </c>
    </row>
    <row r="129" spans="1:10" x14ac:dyDescent="0.25">
      <c r="A129" s="29" t="str">
        <f>IF(PickedColonies!J129=0, "NA",INDEX(Table5[Strain name],(MATCH(PickedColonies!C129,Table6[Barcode of agar-filled omnitray plate],0)+PickedColonies!J129-1)))</f>
        <v>GeneArt lib</v>
      </c>
      <c r="B129" s="29">
        <f>IF(PickedColonies!J129=0, "NA", INDEX(Table1[Modifications],(MATCH(PickedColonies!C129,Table6[Barcode of agar-filled omnitray plate],0)+PickedColonies!J129-1)))</f>
        <v>0</v>
      </c>
      <c r="C129" s="31" t="s">
        <v>465</v>
      </c>
      <c r="D129" s="29" t="str">
        <f>IF(PickedColonies!J129=0, "NA", INDEX(Table4[],(MATCH(PickedColonies!C129,Table6[Barcode of agar-filled omnitray plate],0)+PickedColonies!J129-1)))</f>
        <v>A1</v>
      </c>
      <c r="E129" s="31" t="s">
        <v>481</v>
      </c>
      <c r="F129" s="29" t="str">
        <f>IF(ISNUMBER(SEARCH("96-well",Import!$B$10)),Sheet1!O128,Sheet1!P128)</f>
        <v>P8</v>
      </c>
      <c r="G129" s="31" t="s">
        <v>613</v>
      </c>
      <c r="H129" s="31" t="s">
        <v>609</v>
      </c>
      <c r="I129" s="31"/>
      <c r="J129" s="32">
        <v>1</v>
      </c>
    </row>
    <row r="130" spans="1:10" x14ac:dyDescent="0.25">
      <c r="A130" s="29" t="str">
        <f>IF(PickedColonies!J130=0, "NA",INDEX(Table5[Strain name],(MATCH(PickedColonies!C130,Table6[Barcode of agar-filled omnitray plate],0)+PickedColonies!J130-1)))</f>
        <v>GeneArt lib</v>
      </c>
      <c r="B130" s="29">
        <f>IF(PickedColonies!J130=0, "NA", INDEX(Table1[Modifications],(MATCH(PickedColonies!C130,Table6[Barcode of agar-filled omnitray plate],0)+PickedColonies!J130-1)))</f>
        <v>0</v>
      </c>
      <c r="C130" s="31" t="s">
        <v>465</v>
      </c>
      <c r="D130" s="29" t="str">
        <f>IF(PickedColonies!J130=0, "NA", INDEX(Table4[],(MATCH(PickedColonies!C130,Table6[Barcode of agar-filled omnitray plate],0)+PickedColonies!J130-1)))</f>
        <v>A1</v>
      </c>
      <c r="E130" s="31" t="s">
        <v>481</v>
      </c>
      <c r="F130" s="29" t="str">
        <f>IF(ISNUMBER(SEARCH("96-well",Import!$B$10)),Sheet1!O129,Sheet1!P129)</f>
        <v>A9</v>
      </c>
      <c r="G130" s="31" t="s">
        <v>614</v>
      </c>
      <c r="H130" s="31" t="s">
        <v>609</v>
      </c>
      <c r="I130" s="31"/>
      <c r="J130" s="32">
        <v>1</v>
      </c>
    </row>
    <row r="131" spans="1:10" x14ac:dyDescent="0.25">
      <c r="A131" s="29" t="str">
        <f>IF(PickedColonies!J131=0, "NA",INDEX(Table5[Strain name],(MATCH(PickedColonies!C131,Table6[Barcode of agar-filled omnitray plate],0)+PickedColonies!J131-1)))</f>
        <v>GeneArt lib</v>
      </c>
      <c r="B131" s="29">
        <f>IF(PickedColonies!J131=0, "NA", INDEX(Table1[Modifications],(MATCH(PickedColonies!C131,Table6[Barcode of agar-filled omnitray plate],0)+PickedColonies!J131-1)))</f>
        <v>0</v>
      </c>
      <c r="C131" s="31" t="s">
        <v>465</v>
      </c>
      <c r="D131" s="29" t="str">
        <f>IF(PickedColonies!J131=0, "NA", INDEX(Table4[],(MATCH(PickedColonies!C131,Table6[Barcode of agar-filled omnitray plate],0)+PickedColonies!J131-1)))</f>
        <v>A1</v>
      </c>
      <c r="E131" s="31" t="s">
        <v>481</v>
      </c>
      <c r="F131" s="29" t="str">
        <f>IF(ISNUMBER(SEARCH("96-well",Import!$B$10)),Sheet1!O130,Sheet1!P130)</f>
        <v>B9</v>
      </c>
      <c r="G131" s="31" t="s">
        <v>615</v>
      </c>
      <c r="H131" s="31" t="s">
        <v>609</v>
      </c>
      <c r="I131" s="31"/>
      <c r="J131" s="32">
        <v>1</v>
      </c>
    </row>
    <row r="132" spans="1:10" x14ac:dyDescent="0.25">
      <c r="A132" s="29" t="str">
        <f>IF(PickedColonies!J132=0, "NA",INDEX(Table5[Strain name],(MATCH(PickedColonies!C132,Table6[Barcode of agar-filled omnitray plate],0)+PickedColonies!J132-1)))</f>
        <v>GeneArt lib</v>
      </c>
      <c r="B132" s="29">
        <f>IF(PickedColonies!J132=0, "NA", INDEX(Table1[Modifications],(MATCH(PickedColonies!C132,Table6[Barcode of agar-filled omnitray plate],0)+PickedColonies!J132-1)))</f>
        <v>0</v>
      </c>
      <c r="C132" s="31" t="s">
        <v>465</v>
      </c>
      <c r="D132" s="29" t="str">
        <f>IF(PickedColonies!J132=0, "NA", INDEX(Table4[],(MATCH(PickedColonies!C132,Table6[Barcode of agar-filled omnitray plate],0)+PickedColonies!J132-1)))</f>
        <v>A1</v>
      </c>
      <c r="E132" s="31" t="s">
        <v>481</v>
      </c>
      <c r="F132" s="29" t="str">
        <f>IF(ISNUMBER(SEARCH("96-well",Import!$B$10)),Sheet1!O131,Sheet1!P131)</f>
        <v>C9</v>
      </c>
      <c r="G132" s="31" t="s">
        <v>616</v>
      </c>
      <c r="H132" s="31" t="s">
        <v>609</v>
      </c>
      <c r="I132" s="31"/>
      <c r="J132" s="32">
        <v>1</v>
      </c>
    </row>
    <row r="133" spans="1:10" x14ac:dyDescent="0.25">
      <c r="A133" s="29" t="str">
        <f>IF(PickedColonies!J133=0, "NA",INDEX(Table5[Strain name],(MATCH(PickedColonies!C133,Table6[Barcode of agar-filled omnitray plate],0)+PickedColonies!J133-1)))</f>
        <v>GeneArt lib</v>
      </c>
      <c r="B133" s="29">
        <f>IF(PickedColonies!J133=0, "NA", INDEX(Table1[Modifications],(MATCH(PickedColonies!C133,Table6[Barcode of agar-filled omnitray plate],0)+PickedColonies!J133-1)))</f>
        <v>0</v>
      </c>
      <c r="C133" s="31" t="s">
        <v>465</v>
      </c>
      <c r="D133" s="29" t="str">
        <f>IF(PickedColonies!J133=0, "NA", INDEX(Table4[],(MATCH(PickedColonies!C133,Table6[Barcode of agar-filled omnitray plate],0)+PickedColonies!J133-1)))</f>
        <v>A1</v>
      </c>
      <c r="E133" s="31" t="s">
        <v>481</v>
      </c>
      <c r="F133" s="29" t="str">
        <f>IF(ISNUMBER(SEARCH("96-well",Import!$B$10)),Sheet1!O132,Sheet1!P132)</f>
        <v>D9</v>
      </c>
      <c r="G133" s="31" t="s">
        <v>617</v>
      </c>
      <c r="H133" s="31" t="s">
        <v>609</v>
      </c>
      <c r="I133" s="31"/>
      <c r="J133" s="32">
        <v>1</v>
      </c>
    </row>
    <row r="134" spans="1:10" x14ac:dyDescent="0.25">
      <c r="A134" s="29" t="str">
        <f>IF(PickedColonies!J134=0, "NA",INDEX(Table5[Strain name],(MATCH(PickedColonies!C134,Table6[Barcode of agar-filled omnitray plate],0)+PickedColonies!J134-1)))</f>
        <v>GeneArt lib</v>
      </c>
      <c r="B134" s="29">
        <f>IF(PickedColonies!J134=0, "NA", INDEX(Table1[Modifications],(MATCH(PickedColonies!C134,Table6[Barcode of agar-filled omnitray plate],0)+PickedColonies!J134-1)))</f>
        <v>0</v>
      </c>
      <c r="C134" s="31" t="s">
        <v>465</v>
      </c>
      <c r="D134" s="29" t="str">
        <f>IF(PickedColonies!J134=0, "NA", INDEX(Table4[],(MATCH(PickedColonies!C134,Table6[Barcode of agar-filled omnitray plate],0)+PickedColonies!J134-1)))</f>
        <v>A1</v>
      </c>
      <c r="E134" s="31" t="s">
        <v>481</v>
      </c>
      <c r="F134" s="29" t="str">
        <f>IF(ISNUMBER(SEARCH("96-well",Import!$B$10)),Sheet1!O133,Sheet1!P133)</f>
        <v>E9</v>
      </c>
      <c r="G134" s="31" t="s">
        <v>619</v>
      </c>
      <c r="H134" s="31" t="s">
        <v>618</v>
      </c>
      <c r="I134" s="31"/>
      <c r="J134" s="32">
        <v>1</v>
      </c>
    </row>
    <row r="135" spans="1:10" x14ac:dyDescent="0.25">
      <c r="A135" s="29" t="str">
        <f>IF(PickedColonies!J135=0, "NA",INDEX(Table5[Strain name],(MATCH(PickedColonies!C135,Table6[Barcode of agar-filled omnitray plate],0)+PickedColonies!J135-1)))</f>
        <v>GeneArt lib</v>
      </c>
      <c r="B135" s="29">
        <f>IF(PickedColonies!J135=0, "NA", INDEX(Table1[Modifications],(MATCH(PickedColonies!C135,Table6[Barcode of agar-filled omnitray plate],0)+PickedColonies!J135-1)))</f>
        <v>0</v>
      </c>
      <c r="C135" s="31" t="s">
        <v>465</v>
      </c>
      <c r="D135" s="29" t="str">
        <f>IF(PickedColonies!J135=0, "NA", INDEX(Table4[],(MATCH(PickedColonies!C135,Table6[Barcode of agar-filled omnitray plate],0)+PickedColonies!J135-1)))</f>
        <v>A1</v>
      </c>
      <c r="E135" s="31" t="s">
        <v>481</v>
      </c>
      <c r="F135" s="29" t="str">
        <f>IF(ISNUMBER(SEARCH("96-well",Import!$B$10)),Sheet1!O134,Sheet1!P134)</f>
        <v>F9</v>
      </c>
      <c r="G135" s="31" t="s">
        <v>620</v>
      </c>
      <c r="H135" s="31" t="s">
        <v>618</v>
      </c>
      <c r="I135" s="31"/>
      <c r="J135" s="32">
        <v>1</v>
      </c>
    </row>
    <row r="136" spans="1:10" x14ac:dyDescent="0.25">
      <c r="A136" s="29" t="str">
        <f>IF(PickedColonies!J136=0, "NA",INDEX(Table5[Strain name],(MATCH(PickedColonies!C136,Table6[Barcode of agar-filled omnitray plate],0)+PickedColonies!J136-1)))</f>
        <v>GeneArt lib</v>
      </c>
      <c r="B136" s="29">
        <f>IF(PickedColonies!J136=0, "NA", INDEX(Table1[Modifications],(MATCH(PickedColonies!C136,Table6[Barcode of agar-filled omnitray plate],0)+PickedColonies!J136-1)))</f>
        <v>0</v>
      </c>
      <c r="C136" s="31" t="s">
        <v>465</v>
      </c>
      <c r="D136" s="29" t="str">
        <f>IF(PickedColonies!J136=0, "NA", INDEX(Table4[],(MATCH(PickedColonies!C136,Table6[Barcode of agar-filled omnitray plate],0)+PickedColonies!J136-1)))</f>
        <v>A1</v>
      </c>
      <c r="E136" s="31" t="s">
        <v>481</v>
      </c>
      <c r="F136" s="29" t="str">
        <f>IF(ISNUMBER(SEARCH("96-well",Import!$B$10)),Sheet1!O135,Sheet1!P135)</f>
        <v>G9</v>
      </c>
      <c r="G136" s="31" t="s">
        <v>621</v>
      </c>
      <c r="H136" s="31" t="s">
        <v>618</v>
      </c>
      <c r="I136" s="31"/>
      <c r="J136" s="32">
        <v>1</v>
      </c>
    </row>
    <row r="137" spans="1:10" x14ac:dyDescent="0.25">
      <c r="A137" s="29" t="str">
        <f>IF(PickedColonies!J137=0, "NA",INDEX(Table5[Strain name],(MATCH(PickedColonies!C137,Table6[Barcode of agar-filled omnitray plate],0)+PickedColonies!J137-1)))</f>
        <v>GeneArt lib</v>
      </c>
      <c r="B137" s="29">
        <f>IF(PickedColonies!J137=0, "NA", INDEX(Table1[Modifications],(MATCH(PickedColonies!C137,Table6[Barcode of agar-filled omnitray plate],0)+PickedColonies!J137-1)))</f>
        <v>0</v>
      </c>
      <c r="C137" s="31" t="s">
        <v>465</v>
      </c>
      <c r="D137" s="29" t="str">
        <f>IF(PickedColonies!J137=0, "NA", INDEX(Table4[],(MATCH(PickedColonies!C137,Table6[Barcode of agar-filled omnitray plate],0)+PickedColonies!J137-1)))</f>
        <v>A1</v>
      </c>
      <c r="E137" s="31" t="s">
        <v>481</v>
      </c>
      <c r="F137" s="29" t="str">
        <f>IF(ISNUMBER(SEARCH("96-well",Import!$B$10)),Sheet1!O136,Sheet1!P136)</f>
        <v>H9</v>
      </c>
      <c r="G137" s="31" t="s">
        <v>622</v>
      </c>
      <c r="H137" s="31" t="s">
        <v>618</v>
      </c>
      <c r="I137" s="31"/>
      <c r="J137" s="32">
        <v>1</v>
      </c>
    </row>
    <row r="138" spans="1:10" x14ac:dyDescent="0.25">
      <c r="A138" s="29" t="str">
        <f>IF(PickedColonies!J138=0, "NA",INDEX(Table5[Strain name],(MATCH(PickedColonies!C138,Table6[Barcode of agar-filled omnitray plate],0)+PickedColonies!J138-1)))</f>
        <v>GeneArt lib</v>
      </c>
      <c r="B138" s="29">
        <f>IF(PickedColonies!J138=0, "NA", INDEX(Table1[Modifications],(MATCH(PickedColonies!C138,Table6[Barcode of agar-filled omnitray plate],0)+PickedColonies!J138-1)))</f>
        <v>0</v>
      </c>
      <c r="C138" s="31" t="s">
        <v>465</v>
      </c>
      <c r="D138" s="29" t="str">
        <f>IF(PickedColonies!J138=0, "NA", INDEX(Table4[],(MATCH(PickedColonies!C138,Table6[Barcode of agar-filled omnitray plate],0)+PickedColonies!J138-1)))</f>
        <v>A1</v>
      </c>
      <c r="E138" s="31" t="s">
        <v>481</v>
      </c>
      <c r="F138" s="29" t="str">
        <f>IF(ISNUMBER(SEARCH("96-well",Import!$B$10)),Sheet1!O137,Sheet1!P137)</f>
        <v>I9</v>
      </c>
      <c r="G138" s="31" t="s">
        <v>623</v>
      </c>
      <c r="H138" s="31" t="s">
        <v>618</v>
      </c>
      <c r="I138" s="31"/>
      <c r="J138" s="32">
        <v>1</v>
      </c>
    </row>
    <row r="139" spans="1:10" x14ac:dyDescent="0.25">
      <c r="A139" s="29" t="str">
        <f>IF(PickedColonies!J139=0, "NA",INDEX(Table5[Strain name],(MATCH(PickedColonies!C139,Table6[Barcode of agar-filled omnitray plate],0)+PickedColonies!J139-1)))</f>
        <v>GeneArt lib</v>
      </c>
      <c r="B139" s="29">
        <f>IF(PickedColonies!J139=0, "NA", INDEX(Table1[Modifications],(MATCH(PickedColonies!C139,Table6[Barcode of agar-filled omnitray plate],0)+PickedColonies!J139-1)))</f>
        <v>0</v>
      </c>
      <c r="C139" s="31" t="s">
        <v>465</v>
      </c>
      <c r="D139" s="29" t="str">
        <f>IF(PickedColonies!J139=0, "NA", INDEX(Table4[],(MATCH(PickedColonies!C139,Table6[Barcode of agar-filled omnitray plate],0)+PickedColonies!J139-1)))</f>
        <v>A1</v>
      </c>
      <c r="E139" s="31" t="s">
        <v>481</v>
      </c>
      <c r="F139" s="29" t="str">
        <f>IF(ISNUMBER(SEARCH("96-well",Import!$B$10)),Sheet1!O138,Sheet1!P138)</f>
        <v>J9</v>
      </c>
      <c r="G139" s="31" t="s">
        <v>624</v>
      </c>
      <c r="H139" s="31" t="s">
        <v>618</v>
      </c>
      <c r="I139" s="31"/>
      <c r="J139" s="32">
        <v>1</v>
      </c>
    </row>
    <row r="140" spans="1:10" x14ac:dyDescent="0.25">
      <c r="A140" s="29" t="str">
        <f>IF(PickedColonies!J140=0, "NA",INDEX(Table5[Strain name],(MATCH(PickedColonies!C140,Table6[Barcode of agar-filled omnitray plate],0)+PickedColonies!J140-1)))</f>
        <v>GeneArt lib</v>
      </c>
      <c r="B140" s="29">
        <f>IF(PickedColonies!J140=0, "NA", INDEX(Table1[Modifications],(MATCH(PickedColonies!C140,Table6[Barcode of agar-filled omnitray plate],0)+PickedColonies!J140-1)))</f>
        <v>0</v>
      </c>
      <c r="C140" s="31" t="s">
        <v>465</v>
      </c>
      <c r="D140" s="29" t="str">
        <f>IF(PickedColonies!J140=0, "NA", INDEX(Table4[],(MATCH(PickedColonies!C140,Table6[Barcode of agar-filled omnitray plate],0)+PickedColonies!J140-1)))</f>
        <v>A1</v>
      </c>
      <c r="E140" s="31" t="s">
        <v>481</v>
      </c>
      <c r="F140" s="29" t="str">
        <f>IF(ISNUMBER(SEARCH("96-well",Import!$B$10)),Sheet1!O139,Sheet1!P139)</f>
        <v>K9</v>
      </c>
      <c r="G140" s="31" t="s">
        <v>625</v>
      </c>
      <c r="H140" s="31" t="s">
        <v>618</v>
      </c>
      <c r="I140" s="31"/>
      <c r="J140" s="32">
        <v>1</v>
      </c>
    </row>
    <row r="141" spans="1:10" x14ac:dyDescent="0.25">
      <c r="A141" s="29" t="str">
        <f>IF(PickedColonies!J141=0, "NA",INDEX(Table5[Strain name],(MATCH(PickedColonies!C141,Table6[Barcode of agar-filled omnitray plate],0)+PickedColonies!J141-1)))</f>
        <v>GeneArt lib</v>
      </c>
      <c r="B141" s="29">
        <f>IF(PickedColonies!J141=0, "NA", INDEX(Table1[Modifications],(MATCH(PickedColonies!C141,Table6[Barcode of agar-filled omnitray plate],0)+PickedColonies!J141-1)))</f>
        <v>0</v>
      </c>
      <c r="C141" s="31" t="s">
        <v>465</v>
      </c>
      <c r="D141" s="29" t="str">
        <f>IF(PickedColonies!J141=0, "NA", INDEX(Table4[],(MATCH(PickedColonies!C141,Table6[Barcode of agar-filled omnitray plate],0)+PickedColonies!J141-1)))</f>
        <v>A1</v>
      </c>
      <c r="E141" s="31" t="s">
        <v>481</v>
      </c>
      <c r="F141" s="29" t="str">
        <f>IF(ISNUMBER(SEARCH("96-well",Import!$B$10)),Sheet1!O140,Sheet1!P140)</f>
        <v>L9</v>
      </c>
      <c r="G141" s="31" t="s">
        <v>626</v>
      </c>
      <c r="H141" s="31" t="s">
        <v>618</v>
      </c>
      <c r="I141" s="31"/>
      <c r="J141" s="32">
        <v>1</v>
      </c>
    </row>
    <row r="142" spans="1:10" x14ac:dyDescent="0.25">
      <c r="A142" s="29" t="str">
        <f>IF(PickedColonies!J142=0, "NA",INDEX(Table5[Strain name],(MATCH(PickedColonies!C142,Table6[Barcode of agar-filled omnitray plate],0)+PickedColonies!J142-1)))</f>
        <v>GeneArt lib</v>
      </c>
      <c r="B142" s="29">
        <f>IF(PickedColonies!J142=0, "NA", INDEX(Table1[Modifications],(MATCH(PickedColonies!C142,Table6[Barcode of agar-filled omnitray plate],0)+PickedColonies!J142-1)))</f>
        <v>0</v>
      </c>
      <c r="C142" s="31" t="s">
        <v>465</v>
      </c>
      <c r="D142" s="29" t="str">
        <f>IF(PickedColonies!J142=0, "NA", INDEX(Table4[],(MATCH(PickedColonies!C142,Table6[Barcode of agar-filled omnitray plate],0)+PickedColonies!J142-1)))</f>
        <v>A1</v>
      </c>
      <c r="E142" s="31" t="s">
        <v>481</v>
      </c>
      <c r="F142" s="29" t="str">
        <f>IF(ISNUMBER(SEARCH("96-well",Import!$B$10)),Sheet1!O141,Sheet1!P141)</f>
        <v>M9</v>
      </c>
      <c r="G142" s="31" t="s">
        <v>628</v>
      </c>
      <c r="H142" s="31" t="s">
        <v>627</v>
      </c>
      <c r="I142" s="31"/>
      <c r="J142" s="32">
        <v>1</v>
      </c>
    </row>
    <row r="143" spans="1:10" x14ac:dyDescent="0.25">
      <c r="A143" s="29" t="str">
        <f>IF(PickedColonies!J143=0, "NA",INDEX(Table5[Strain name],(MATCH(PickedColonies!C143,Table6[Barcode of agar-filled omnitray plate],0)+PickedColonies!J143-1)))</f>
        <v>GeneArt lib</v>
      </c>
      <c r="B143" s="29">
        <f>IF(PickedColonies!J143=0, "NA", INDEX(Table1[Modifications],(MATCH(PickedColonies!C143,Table6[Barcode of agar-filled omnitray plate],0)+PickedColonies!J143-1)))</f>
        <v>0</v>
      </c>
      <c r="C143" s="31" t="s">
        <v>465</v>
      </c>
      <c r="D143" s="29" t="str">
        <f>IF(PickedColonies!J143=0, "NA", INDEX(Table4[],(MATCH(PickedColonies!C143,Table6[Barcode of agar-filled omnitray plate],0)+PickedColonies!J143-1)))</f>
        <v>A1</v>
      </c>
      <c r="E143" s="31" t="s">
        <v>481</v>
      </c>
      <c r="F143" s="29" t="str">
        <f>IF(ISNUMBER(SEARCH("96-well",Import!$B$10)),Sheet1!O142,Sheet1!P142)</f>
        <v>N9</v>
      </c>
      <c r="G143" s="31" t="s">
        <v>629</v>
      </c>
      <c r="H143" s="31" t="s">
        <v>627</v>
      </c>
      <c r="I143" s="31"/>
      <c r="J143" s="32">
        <v>1</v>
      </c>
    </row>
    <row r="144" spans="1:10" x14ac:dyDescent="0.25">
      <c r="A144" s="29" t="str">
        <f>IF(PickedColonies!J144=0, "NA",INDEX(Table5[Strain name],(MATCH(PickedColonies!C144,Table6[Barcode of agar-filled omnitray plate],0)+PickedColonies!J144-1)))</f>
        <v>GeneArt lib</v>
      </c>
      <c r="B144" s="29">
        <f>IF(PickedColonies!J144=0, "NA", INDEX(Table1[Modifications],(MATCH(PickedColonies!C144,Table6[Barcode of agar-filled omnitray plate],0)+PickedColonies!J144-1)))</f>
        <v>0</v>
      </c>
      <c r="C144" s="31" t="s">
        <v>465</v>
      </c>
      <c r="D144" s="29" t="str">
        <f>IF(PickedColonies!J144=0, "NA", INDEX(Table4[],(MATCH(PickedColonies!C144,Table6[Barcode of agar-filled omnitray plate],0)+PickedColonies!J144-1)))</f>
        <v>A1</v>
      </c>
      <c r="E144" s="31" t="s">
        <v>481</v>
      </c>
      <c r="F144" s="29" t="str">
        <f>IF(ISNUMBER(SEARCH("96-well",Import!$B$10)),Sheet1!O143,Sheet1!P143)</f>
        <v>O9</v>
      </c>
      <c r="G144" s="31" t="s">
        <v>630</v>
      </c>
      <c r="H144" s="31" t="s">
        <v>627</v>
      </c>
      <c r="I144" s="31"/>
      <c r="J144" s="32">
        <v>1</v>
      </c>
    </row>
    <row r="145" spans="1:10" x14ac:dyDescent="0.25">
      <c r="A145" s="29" t="str">
        <f>IF(PickedColonies!J145=0, "NA",INDEX(Table5[Strain name],(MATCH(PickedColonies!C145,Table6[Barcode of agar-filled omnitray plate],0)+PickedColonies!J145-1)))</f>
        <v>GeneArt lib</v>
      </c>
      <c r="B145" s="29">
        <f>IF(PickedColonies!J145=0, "NA", INDEX(Table1[Modifications],(MATCH(PickedColonies!C145,Table6[Barcode of agar-filled omnitray plate],0)+PickedColonies!J145-1)))</f>
        <v>0</v>
      </c>
      <c r="C145" s="31" t="s">
        <v>465</v>
      </c>
      <c r="D145" s="29" t="str">
        <f>IF(PickedColonies!J145=0, "NA", INDEX(Table4[],(MATCH(PickedColonies!C145,Table6[Barcode of agar-filled omnitray plate],0)+PickedColonies!J145-1)))</f>
        <v>A1</v>
      </c>
      <c r="E145" s="31" t="s">
        <v>481</v>
      </c>
      <c r="F145" s="29" t="str">
        <f>IF(ISNUMBER(SEARCH("96-well",Import!$B$10)),Sheet1!O144,Sheet1!P144)</f>
        <v>P9</v>
      </c>
      <c r="G145" s="31" t="s">
        <v>631</v>
      </c>
      <c r="H145" s="31" t="s">
        <v>627</v>
      </c>
      <c r="I145" s="31"/>
      <c r="J145" s="32">
        <v>1</v>
      </c>
    </row>
    <row r="146" spans="1:10" x14ac:dyDescent="0.25">
      <c r="A146" s="29" t="str">
        <f>IF(PickedColonies!J146=0, "NA",INDEX(Table5[Strain name],(MATCH(PickedColonies!C146,Table6[Barcode of agar-filled omnitray plate],0)+PickedColonies!J146-1)))</f>
        <v>GeneArt lib</v>
      </c>
      <c r="B146" s="29">
        <f>IF(PickedColonies!J146=0, "NA", INDEX(Table1[Modifications],(MATCH(PickedColonies!C146,Table6[Barcode of agar-filled omnitray plate],0)+PickedColonies!J146-1)))</f>
        <v>0</v>
      </c>
      <c r="C146" s="31" t="s">
        <v>465</v>
      </c>
      <c r="D146" s="29" t="str">
        <f>IF(PickedColonies!J146=0, "NA", INDEX(Table4[],(MATCH(PickedColonies!C146,Table6[Barcode of agar-filled omnitray plate],0)+PickedColonies!J146-1)))</f>
        <v>A1</v>
      </c>
      <c r="E146" s="31" t="s">
        <v>481</v>
      </c>
      <c r="F146" s="29" t="str">
        <f>IF(ISNUMBER(SEARCH("96-well",Import!$B$10)),Sheet1!O145,Sheet1!P145)</f>
        <v>A10</v>
      </c>
      <c r="G146" s="31" t="s">
        <v>632</v>
      </c>
      <c r="H146" s="31" t="s">
        <v>627</v>
      </c>
      <c r="I146" s="31"/>
      <c r="J146" s="32">
        <v>1</v>
      </c>
    </row>
    <row r="147" spans="1:10" x14ac:dyDescent="0.25">
      <c r="A147" s="29" t="str">
        <f>IF(PickedColonies!J147=0, "NA",INDEX(Table5[Strain name],(MATCH(PickedColonies!C147,Table6[Barcode of agar-filled omnitray plate],0)+PickedColonies!J147-1)))</f>
        <v>GeneArt lib</v>
      </c>
      <c r="B147" s="29">
        <f>IF(PickedColonies!J147=0, "NA", INDEX(Table1[Modifications],(MATCH(PickedColonies!C147,Table6[Barcode of agar-filled omnitray plate],0)+PickedColonies!J147-1)))</f>
        <v>0</v>
      </c>
      <c r="C147" s="31" t="s">
        <v>465</v>
      </c>
      <c r="D147" s="29" t="str">
        <f>IF(PickedColonies!J147=0, "NA", INDEX(Table4[],(MATCH(PickedColonies!C147,Table6[Barcode of agar-filled omnitray plate],0)+PickedColonies!J147-1)))</f>
        <v>A1</v>
      </c>
      <c r="E147" s="31" t="s">
        <v>481</v>
      </c>
      <c r="F147" s="29" t="str">
        <f>IF(ISNUMBER(SEARCH("96-well",Import!$B$10)),Sheet1!O146,Sheet1!P146)</f>
        <v>B10</v>
      </c>
      <c r="G147" s="31" t="s">
        <v>633</v>
      </c>
      <c r="H147" s="31" t="s">
        <v>627</v>
      </c>
      <c r="I147" s="31"/>
      <c r="J147" s="32">
        <v>1</v>
      </c>
    </row>
    <row r="148" spans="1:10" x14ac:dyDescent="0.25">
      <c r="A148" s="29" t="str">
        <f>IF(PickedColonies!J148=0, "NA",INDEX(Table5[Strain name],(MATCH(PickedColonies!C148,Table6[Barcode of agar-filled omnitray plate],0)+PickedColonies!J148-1)))</f>
        <v>GeneArt lib</v>
      </c>
      <c r="B148" s="29">
        <f>IF(PickedColonies!J148=0, "NA", INDEX(Table1[Modifications],(MATCH(PickedColonies!C148,Table6[Barcode of agar-filled omnitray plate],0)+PickedColonies!J148-1)))</f>
        <v>0</v>
      </c>
      <c r="C148" s="31" t="s">
        <v>465</v>
      </c>
      <c r="D148" s="29" t="str">
        <f>IF(PickedColonies!J148=0, "NA", INDEX(Table4[],(MATCH(PickedColonies!C148,Table6[Barcode of agar-filled omnitray plate],0)+PickedColonies!J148-1)))</f>
        <v>A1</v>
      </c>
      <c r="E148" s="31" t="s">
        <v>481</v>
      </c>
      <c r="F148" s="29" t="str">
        <f>IF(ISNUMBER(SEARCH("96-well",Import!$B$10)),Sheet1!O147,Sheet1!P147)</f>
        <v>C10</v>
      </c>
      <c r="G148" s="31" t="s">
        <v>634</v>
      </c>
      <c r="H148" s="31" t="s">
        <v>627</v>
      </c>
      <c r="I148" s="31"/>
      <c r="J148" s="32">
        <v>1</v>
      </c>
    </row>
    <row r="149" spans="1:10" x14ac:dyDescent="0.25">
      <c r="A149" s="29" t="str">
        <f>IF(PickedColonies!J149=0, "NA",INDEX(Table5[Strain name],(MATCH(PickedColonies!C149,Table6[Barcode of agar-filled omnitray plate],0)+PickedColonies!J149-1)))</f>
        <v>GeneArt lib</v>
      </c>
      <c r="B149" s="29">
        <f>IF(PickedColonies!J149=0, "NA", INDEX(Table1[Modifications],(MATCH(PickedColonies!C149,Table6[Barcode of agar-filled omnitray plate],0)+PickedColonies!J149-1)))</f>
        <v>0</v>
      </c>
      <c r="C149" s="31" t="s">
        <v>465</v>
      </c>
      <c r="D149" s="29" t="str">
        <f>IF(PickedColonies!J149=0, "NA", INDEX(Table4[],(MATCH(PickedColonies!C149,Table6[Barcode of agar-filled omnitray plate],0)+PickedColonies!J149-1)))</f>
        <v>A1</v>
      </c>
      <c r="E149" s="31" t="s">
        <v>481</v>
      </c>
      <c r="F149" s="29" t="str">
        <f>IF(ISNUMBER(SEARCH("96-well",Import!$B$10)),Sheet1!O148,Sheet1!P148)</f>
        <v>D10</v>
      </c>
      <c r="G149" s="31" t="s">
        <v>635</v>
      </c>
      <c r="H149" s="31" t="s">
        <v>627</v>
      </c>
      <c r="I149" s="31"/>
      <c r="J149" s="32">
        <v>1</v>
      </c>
    </row>
    <row r="150" spans="1:10" x14ac:dyDescent="0.25">
      <c r="A150" s="29" t="str">
        <f>IF(PickedColonies!J150=0, "NA",INDEX(Table5[Strain name],(MATCH(PickedColonies!C150,Table6[Barcode of agar-filled omnitray plate],0)+PickedColonies!J150-1)))</f>
        <v>GeneArt lib</v>
      </c>
      <c r="B150" s="29">
        <f>IF(PickedColonies!J150=0, "NA", INDEX(Table1[Modifications],(MATCH(PickedColonies!C150,Table6[Barcode of agar-filled omnitray plate],0)+PickedColonies!J150-1)))</f>
        <v>0</v>
      </c>
      <c r="C150" s="31" t="s">
        <v>465</v>
      </c>
      <c r="D150" s="29" t="str">
        <f>IF(PickedColonies!J150=0, "NA", INDEX(Table4[],(MATCH(PickedColonies!C150,Table6[Barcode of agar-filled omnitray plate],0)+PickedColonies!J150-1)))</f>
        <v>A1</v>
      </c>
      <c r="E150" s="31" t="s">
        <v>481</v>
      </c>
      <c r="F150" s="29" t="str">
        <f>IF(ISNUMBER(SEARCH("96-well",Import!$B$10)),Sheet1!O149,Sheet1!P149)</f>
        <v>E10</v>
      </c>
      <c r="G150" s="31" t="s">
        <v>637</v>
      </c>
      <c r="H150" s="31" t="s">
        <v>636</v>
      </c>
      <c r="I150" s="31"/>
      <c r="J150" s="32">
        <v>1</v>
      </c>
    </row>
    <row r="151" spans="1:10" x14ac:dyDescent="0.25">
      <c r="A151" s="29" t="str">
        <f>IF(PickedColonies!J151=0, "NA",INDEX(Table5[Strain name],(MATCH(PickedColonies!C151,Table6[Barcode of agar-filled omnitray plate],0)+PickedColonies!J151-1)))</f>
        <v>GeneArt lib</v>
      </c>
      <c r="B151" s="29">
        <f>IF(PickedColonies!J151=0, "NA", INDEX(Table1[Modifications],(MATCH(PickedColonies!C151,Table6[Barcode of agar-filled omnitray plate],0)+PickedColonies!J151-1)))</f>
        <v>0</v>
      </c>
      <c r="C151" s="31" t="s">
        <v>465</v>
      </c>
      <c r="D151" s="29" t="str">
        <f>IF(PickedColonies!J151=0, "NA", INDEX(Table4[],(MATCH(PickedColonies!C151,Table6[Barcode of agar-filled omnitray plate],0)+PickedColonies!J151-1)))</f>
        <v>A1</v>
      </c>
      <c r="E151" s="31" t="s">
        <v>481</v>
      </c>
      <c r="F151" s="29" t="str">
        <f>IF(ISNUMBER(SEARCH("96-well",Import!$B$10)),Sheet1!O150,Sheet1!P150)</f>
        <v>F10</v>
      </c>
      <c r="G151" s="31" t="s">
        <v>638</v>
      </c>
      <c r="H151" s="31" t="s">
        <v>636</v>
      </c>
      <c r="I151" s="31"/>
      <c r="J151" s="32">
        <v>1</v>
      </c>
    </row>
    <row r="152" spans="1:10" x14ac:dyDescent="0.25">
      <c r="A152" s="29" t="str">
        <f>IF(PickedColonies!J152=0, "NA",INDEX(Table5[Strain name],(MATCH(PickedColonies!C152,Table6[Barcode of agar-filled omnitray plate],0)+PickedColonies!J152-1)))</f>
        <v>GeneArt lib</v>
      </c>
      <c r="B152" s="29">
        <f>IF(PickedColonies!J152=0, "NA", INDEX(Table1[Modifications],(MATCH(PickedColonies!C152,Table6[Barcode of agar-filled omnitray plate],0)+PickedColonies!J152-1)))</f>
        <v>0</v>
      </c>
      <c r="C152" s="31" t="s">
        <v>465</v>
      </c>
      <c r="D152" s="29" t="str">
        <f>IF(PickedColonies!J152=0, "NA", INDEX(Table4[],(MATCH(PickedColonies!C152,Table6[Barcode of agar-filled omnitray plate],0)+PickedColonies!J152-1)))</f>
        <v>A1</v>
      </c>
      <c r="E152" s="31" t="s">
        <v>481</v>
      </c>
      <c r="F152" s="29" t="str">
        <f>IF(ISNUMBER(SEARCH("96-well",Import!$B$10)),Sheet1!O151,Sheet1!P151)</f>
        <v>G10</v>
      </c>
      <c r="G152" s="31" t="s">
        <v>639</v>
      </c>
      <c r="H152" s="31" t="s">
        <v>636</v>
      </c>
      <c r="I152" s="31"/>
      <c r="J152" s="32">
        <v>1</v>
      </c>
    </row>
    <row r="153" spans="1:10" x14ac:dyDescent="0.25">
      <c r="A153" s="29" t="str">
        <f>IF(PickedColonies!J153=0, "NA",INDEX(Table5[Strain name],(MATCH(PickedColonies!C153,Table6[Barcode of agar-filled omnitray plate],0)+PickedColonies!J153-1)))</f>
        <v>GeneArt lib</v>
      </c>
      <c r="B153" s="29">
        <f>IF(PickedColonies!J153=0, "NA", INDEX(Table1[Modifications],(MATCH(PickedColonies!C153,Table6[Barcode of agar-filled omnitray plate],0)+PickedColonies!J153-1)))</f>
        <v>0</v>
      </c>
      <c r="C153" s="31" t="s">
        <v>465</v>
      </c>
      <c r="D153" s="29" t="str">
        <f>IF(PickedColonies!J153=0, "NA", INDEX(Table4[],(MATCH(PickedColonies!C153,Table6[Barcode of agar-filled omnitray plate],0)+PickedColonies!J153-1)))</f>
        <v>A1</v>
      </c>
      <c r="E153" s="31" t="s">
        <v>481</v>
      </c>
      <c r="F153" s="29" t="str">
        <f>IF(ISNUMBER(SEARCH("96-well",Import!$B$10)),Sheet1!O152,Sheet1!P152)</f>
        <v>H10</v>
      </c>
      <c r="G153" s="31" t="s">
        <v>640</v>
      </c>
      <c r="H153" s="31" t="s">
        <v>636</v>
      </c>
      <c r="I153" s="31"/>
      <c r="J153" s="32">
        <v>1</v>
      </c>
    </row>
    <row r="154" spans="1:10" x14ac:dyDescent="0.25">
      <c r="A154" s="29" t="str">
        <f>IF(PickedColonies!J154=0, "NA",INDEX(Table5[Strain name],(MATCH(PickedColonies!C154,Table6[Barcode of agar-filled omnitray plate],0)+PickedColonies!J154-1)))</f>
        <v>GeneArt lib</v>
      </c>
      <c r="B154" s="29">
        <f>IF(PickedColonies!J154=0, "NA", INDEX(Table1[Modifications],(MATCH(PickedColonies!C154,Table6[Barcode of agar-filled omnitray plate],0)+PickedColonies!J154-1)))</f>
        <v>0</v>
      </c>
      <c r="C154" s="31" t="s">
        <v>465</v>
      </c>
      <c r="D154" s="29" t="str">
        <f>IF(PickedColonies!J154=0, "NA", INDEX(Table4[],(MATCH(PickedColonies!C154,Table6[Barcode of agar-filled omnitray plate],0)+PickedColonies!J154-1)))</f>
        <v>A1</v>
      </c>
      <c r="E154" s="31" t="s">
        <v>481</v>
      </c>
      <c r="F154" s="29" t="str">
        <f>IF(ISNUMBER(SEARCH("96-well",Import!$B$10)),Sheet1!O153,Sheet1!P153)</f>
        <v>I10</v>
      </c>
      <c r="G154" s="31" t="s">
        <v>641</v>
      </c>
      <c r="H154" s="31" t="s">
        <v>636</v>
      </c>
      <c r="I154" s="31"/>
      <c r="J154" s="32">
        <v>1</v>
      </c>
    </row>
    <row r="155" spans="1:10" x14ac:dyDescent="0.25">
      <c r="A155" s="29" t="str">
        <f>IF(PickedColonies!J155=0, "NA",INDEX(Table5[Strain name],(MATCH(PickedColonies!C155,Table6[Barcode of agar-filled omnitray plate],0)+PickedColonies!J155-1)))</f>
        <v>GeneArt lib</v>
      </c>
      <c r="B155" s="29">
        <f>IF(PickedColonies!J155=0, "NA", INDEX(Table1[Modifications],(MATCH(PickedColonies!C155,Table6[Barcode of agar-filled omnitray plate],0)+PickedColonies!J155-1)))</f>
        <v>0</v>
      </c>
      <c r="C155" s="31" t="s">
        <v>465</v>
      </c>
      <c r="D155" s="29" t="str">
        <f>IF(PickedColonies!J155=0, "NA", INDEX(Table4[],(MATCH(PickedColonies!C155,Table6[Barcode of agar-filled omnitray plate],0)+PickedColonies!J155-1)))</f>
        <v>A1</v>
      </c>
      <c r="E155" s="31" t="s">
        <v>481</v>
      </c>
      <c r="F155" s="29" t="str">
        <f>IF(ISNUMBER(SEARCH("96-well",Import!$B$10)),Sheet1!O154,Sheet1!P154)</f>
        <v>J10</v>
      </c>
      <c r="G155" s="31" t="s">
        <v>642</v>
      </c>
      <c r="H155" s="31" t="s">
        <v>636</v>
      </c>
      <c r="I155" s="31"/>
      <c r="J155" s="32">
        <v>1</v>
      </c>
    </row>
    <row r="156" spans="1:10" x14ac:dyDescent="0.25">
      <c r="A156" s="29" t="str">
        <f>IF(PickedColonies!J156=0, "NA",INDEX(Table5[Strain name],(MATCH(PickedColonies!C156,Table6[Barcode of agar-filled omnitray plate],0)+PickedColonies!J156-1)))</f>
        <v>GeneArt lib</v>
      </c>
      <c r="B156" s="29">
        <f>IF(PickedColonies!J156=0, "NA", INDEX(Table1[Modifications],(MATCH(PickedColonies!C156,Table6[Barcode of agar-filled omnitray plate],0)+PickedColonies!J156-1)))</f>
        <v>0</v>
      </c>
      <c r="C156" s="31" t="s">
        <v>465</v>
      </c>
      <c r="D156" s="29" t="str">
        <f>IF(PickedColonies!J156=0, "NA", INDEX(Table4[],(MATCH(PickedColonies!C156,Table6[Barcode of agar-filled omnitray plate],0)+PickedColonies!J156-1)))</f>
        <v>A1</v>
      </c>
      <c r="E156" s="31" t="s">
        <v>481</v>
      </c>
      <c r="F156" s="29" t="str">
        <f>IF(ISNUMBER(SEARCH("96-well",Import!$B$10)),Sheet1!O155,Sheet1!P155)</f>
        <v>K10</v>
      </c>
      <c r="G156" s="31" t="s">
        <v>643</v>
      </c>
      <c r="H156" s="31" t="s">
        <v>636</v>
      </c>
      <c r="I156" s="31"/>
      <c r="J156" s="32">
        <v>1</v>
      </c>
    </row>
    <row r="157" spans="1:10" x14ac:dyDescent="0.25">
      <c r="A157" s="29" t="str">
        <f>IF(PickedColonies!J157=0, "NA",INDEX(Table5[Strain name],(MATCH(PickedColonies!C157,Table6[Barcode of agar-filled omnitray plate],0)+PickedColonies!J157-1)))</f>
        <v>GeneArt lib</v>
      </c>
      <c r="B157" s="29">
        <f>IF(PickedColonies!J157=0, "NA", INDEX(Table1[Modifications],(MATCH(PickedColonies!C157,Table6[Barcode of agar-filled omnitray plate],0)+PickedColonies!J157-1)))</f>
        <v>0</v>
      </c>
      <c r="C157" s="31" t="s">
        <v>465</v>
      </c>
      <c r="D157" s="29" t="str">
        <f>IF(PickedColonies!J157=0, "NA", INDEX(Table4[],(MATCH(PickedColonies!C157,Table6[Barcode of agar-filled omnitray plate],0)+PickedColonies!J157-1)))</f>
        <v>A1</v>
      </c>
      <c r="E157" s="31" t="s">
        <v>481</v>
      </c>
      <c r="F157" s="29" t="str">
        <f>IF(ISNUMBER(SEARCH("96-well",Import!$B$10)),Sheet1!O156,Sheet1!P156)</f>
        <v>L10</v>
      </c>
      <c r="G157" s="31" t="s">
        <v>644</v>
      </c>
      <c r="H157" s="31" t="s">
        <v>636</v>
      </c>
      <c r="I157" s="31"/>
      <c r="J157" s="32">
        <v>1</v>
      </c>
    </row>
    <row r="158" spans="1:10" x14ac:dyDescent="0.25">
      <c r="A158" s="29" t="str">
        <f>IF(PickedColonies!J158=0, "NA",INDEX(Table5[Strain name],(MATCH(PickedColonies!C158,Table6[Barcode of agar-filled omnitray plate],0)+PickedColonies!J158-1)))</f>
        <v>GeneArt lib</v>
      </c>
      <c r="B158" s="29">
        <f>IF(PickedColonies!J158=0, "NA", INDEX(Table1[Modifications],(MATCH(PickedColonies!C158,Table6[Barcode of agar-filled omnitray plate],0)+PickedColonies!J158-1)))</f>
        <v>0</v>
      </c>
      <c r="C158" s="31" t="s">
        <v>465</v>
      </c>
      <c r="D158" s="29" t="str">
        <f>IF(PickedColonies!J158=0, "NA", INDEX(Table4[],(MATCH(PickedColonies!C158,Table6[Barcode of agar-filled omnitray plate],0)+PickedColonies!J158-1)))</f>
        <v>A1</v>
      </c>
      <c r="E158" s="31" t="s">
        <v>481</v>
      </c>
      <c r="F158" s="29" t="str">
        <f>IF(ISNUMBER(SEARCH("96-well",Import!$B$10)),Sheet1!O157,Sheet1!P157)</f>
        <v>M10</v>
      </c>
      <c r="G158" s="31" t="s">
        <v>646</v>
      </c>
      <c r="H158" s="31" t="s">
        <v>645</v>
      </c>
      <c r="I158" s="31"/>
      <c r="J158" s="32">
        <v>1</v>
      </c>
    </row>
    <row r="159" spans="1:10" x14ac:dyDescent="0.25">
      <c r="A159" s="29" t="str">
        <f>IF(PickedColonies!J159=0, "NA",INDEX(Table5[Strain name],(MATCH(PickedColonies!C159,Table6[Barcode of agar-filled omnitray plate],0)+PickedColonies!J159-1)))</f>
        <v>GeneArt lib</v>
      </c>
      <c r="B159" s="29">
        <f>IF(PickedColonies!J159=0, "NA", INDEX(Table1[Modifications],(MATCH(PickedColonies!C159,Table6[Barcode of agar-filled omnitray plate],0)+PickedColonies!J159-1)))</f>
        <v>0</v>
      </c>
      <c r="C159" s="31" t="s">
        <v>465</v>
      </c>
      <c r="D159" s="29" t="str">
        <f>IF(PickedColonies!J159=0, "NA", INDEX(Table4[],(MATCH(PickedColonies!C159,Table6[Barcode of agar-filled omnitray plate],0)+PickedColonies!J159-1)))</f>
        <v>A1</v>
      </c>
      <c r="E159" s="31" t="s">
        <v>481</v>
      </c>
      <c r="F159" s="29" t="str">
        <f>IF(ISNUMBER(SEARCH("96-well",Import!$B$10)),Sheet1!O158,Sheet1!P158)</f>
        <v>N10</v>
      </c>
      <c r="G159" s="31" t="s">
        <v>647</v>
      </c>
      <c r="H159" s="31" t="s">
        <v>645</v>
      </c>
      <c r="I159" s="31"/>
      <c r="J159" s="32">
        <v>1</v>
      </c>
    </row>
    <row r="160" spans="1:10" x14ac:dyDescent="0.25">
      <c r="A160" s="29" t="str">
        <f>IF(PickedColonies!J160=0, "NA",INDEX(Table5[Strain name],(MATCH(PickedColonies!C160,Table6[Barcode of agar-filled omnitray plate],0)+PickedColonies!J160-1)))</f>
        <v>GeneArt lib</v>
      </c>
      <c r="B160" s="29">
        <f>IF(PickedColonies!J160=0, "NA", INDEX(Table1[Modifications],(MATCH(PickedColonies!C160,Table6[Barcode of agar-filled omnitray plate],0)+PickedColonies!J160-1)))</f>
        <v>0</v>
      </c>
      <c r="C160" s="31" t="s">
        <v>465</v>
      </c>
      <c r="D160" s="29" t="str">
        <f>IF(PickedColonies!J160=0, "NA", INDEX(Table4[],(MATCH(PickedColonies!C160,Table6[Barcode of agar-filled omnitray plate],0)+PickedColonies!J160-1)))</f>
        <v>A1</v>
      </c>
      <c r="E160" s="31" t="s">
        <v>481</v>
      </c>
      <c r="F160" s="29" t="str">
        <f>IF(ISNUMBER(SEARCH("96-well",Import!$B$10)),Sheet1!O159,Sheet1!P159)</f>
        <v>O10</v>
      </c>
      <c r="G160" s="31" t="s">
        <v>648</v>
      </c>
      <c r="H160" s="31" t="s">
        <v>645</v>
      </c>
      <c r="I160" s="31"/>
      <c r="J160" s="32">
        <v>1</v>
      </c>
    </row>
    <row r="161" spans="1:10" x14ac:dyDescent="0.25">
      <c r="A161" s="29" t="str">
        <f>IF(PickedColonies!J161=0, "NA",INDEX(Table5[Strain name],(MATCH(PickedColonies!C161,Table6[Barcode of agar-filled omnitray plate],0)+PickedColonies!J161-1)))</f>
        <v>GeneArt lib</v>
      </c>
      <c r="B161" s="29">
        <f>IF(PickedColonies!J161=0, "NA", INDEX(Table1[Modifications],(MATCH(PickedColonies!C161,Table6[Barcode of agar-filled omnitray plate],0)+PickedColonies!J161-1)))</f>
        <v>0</v>
      </c>
      <c r="C161" s="31" t="s">
        <v>465</v>
      </c>
      <c r="D161" s="29" t="str">
        <f>IF(PickedColonies!J161=0, "NA", INDEX(Table4[],(MATCH(PickedColonies!C161,Table6[Barcode of agar-filled omnitray plate],0)+PickedColonies!J161-1)))</f>
        <v>A1</v>
      </c>
      <c r="E161" s="31" t="s">
        <v>481</v>
      </c>
      <c r="F161" s="29" t="str">
        <f>IF(ISNUMBER(SEARCH("96-well",Import!$B$10)),Sheet1!O160,Sheet1!P160)</f>
        <v>P10</v>
      </c>
      <c r="G161" s="31" t="s">
        <v>649</v>
      </c>
      <c r="H161" s="31" t="s">
        <v>645</v>
      </c>
      <c r="I161" s="31"/>
      <c r="J161" s="32">
        <v>1</v>
      </c>
    </row>
    <row r="162" spans="1:10" x14ac:dyDescent="0.25">
      <c r="A162" s="29" t="str">
        <f>IF(PickedColonies!J162=0, "NA",INDEX(Table5[Strain name],(MATCH(PickedColonies!C162,Table6[Barcode of agar-filled omnitray plate],0)+PickedColonies!J162-1)))</f>
        <v>GeneArt lib</v>
      </c>
      <c r="B162" s="29">
        <f>IF(PickedColonies!J162=0, "NA", INDEX(Table1[Modifications],(MATCH(PickedColonies!C162,Table6[Barcode of agar-filled omnitray plate],0)+PickedColonies!J162-1)))</f>
        <v>0</v>
      </c>
      <c r="C162" s="31" t="s">
        <v>465</v>
      </c>
      <c r="D162" s="29" t="str">
        <f>IF(PickedColonies!J162=0, "NA", INDEX(Table4[],(MATCH(PickedColonies!C162,Table6[Barcode of agar-filled omnitray plate],0)+PickedColonies!J162-1)))</f>
        <v>A1</v>
      </c>
      <c r="E162" s="31" t="s">
        <v>481</v>
      </c>
      <c r="F162" s="29" t="str">
        <f>IF(ISNUMBER(SEARCH("96-well",Import!$B$10)),Sheet1!O161,Sheet1!P161)</f>
        <v>A11</v>
      </c>
      <c r="G162" s="31" t="s">
        <v>650</v>
      </c>
      <c r="H162" s="31" t="s">
        <v>645</v>
      </c>
      <c r="I162" s="31"/>
      <c r="J162" s="32">
        <v>1</v>
      </c>
    </row>
    <row r="163" spans="1:10" x14ac:dyDescent="0.25">
      <c r="A163" s="29" t="str">
        <f>IF(PickedColonies!J163=0, "NA",INDEX(Table5[Strain name],(MATCH(PickedColonies!C163,Table6[Barcode of agar-filled omnitray plate],0)+PickedColonies!J163-1)))</f>
        <v>GeneArt lib</v>
      </c>
      <c r="B163" s="29">
        <f>IF(PickedColonies!J163=0, "NA", INDEX(Table1[Modifications],(MATCH(PickedColonies!C163,Table6[Barcode of agar-filled omnitray plate],0)+PickedColonies!J163-1)))</f>
        <v>0</v>
      </c>
      <c r="C163" s="31" t="s">
        <v>465</v>
      </c>
      <c r="D163" s="29" t="str">
        <f>IF(PickedColonies!J163=0, "NA", INDEX(Table4[],(MATCH(PickedColonies!C163,Table6[Barcode of agar-filled omnitray plate],0)+PickedColonies!J163-1)))</f>
        <v>A1</v>
      </c>
      <c r="E163" s="31" t="s">
        <v>481</v>
      </c>
      <c r="F163" s="29" t="str">
        <f>IF(ISNUMBER(SEARCH("96-well",Import!$B$10)),Sheet1!O162,Sheet1!P162)</f>
        <v>B11</v>
      </c>
      <c r="G163" s="31" t="s">
        <v>651</v>
      </c>
      <c r="H163" s="31" t="s">
        <v>645</v>
      </c>
      <c r="I163" s="31"/>
      <c r="J163" s="32">
        <v>1</v>
      </c>
    </row>
    <row r="164" spans="1:10" x14ac:dyDescent="0.25">
      <c r="A164" s="29" t="str">
        <f>IF(PickedColonies!J164=0, "NA",INDEX(Table5[Strain name],(MATCH(PickedColonies!C164,Table6[Barcode of agar-filled omnitray plate],0)+PickedColonies!J164-1)))</f>
        <v>GeneArt lib</v>
      </c>
      <c r="B164" s="29">
        <f>IF(PickedColonies!J164=0, "NA", INDEX(Table1[Modifications],(MATCH(PickedColonies!C164,Table6[Barcode of agar-filled omnitray plate],0)+PickedColonies!J164-1)))</f>
        <v>0</v>
      </c>
      <c r="C164" s="31" t="s">
        <v>465</v>
      </c>
      <c r="D164" s="29" t="str">
        <f>IF(PickedColonies!J164=0, "NA", INDEX(Table4[],(MATCH(PickedColonies!C164,Table6[Barcode of agar-filled omnitray plate],0)+PickedColonies!J164-1)))</f>
        <v>A1</v>
      </c>
      <c r="E164" s="31" t="s">
        <v>481</v>
      </c>
      <c r="F164" s="29" t="str">
        <f>IF(ISNUMBER(SEARCH("96-well",Import!$B$10)),Sheet1!O163,Sheet1!P163)</f>
        <v>C11</v>
      </c>
      <c r="G164" s="31" t="s">
        <v>652</v>
      </c>
      <c r="H164" s="31" t="s">
        <v>645</v>
      </c>
      <c r="I164" s="31"/>
      <c r="J164" s="32">
        <v>1</v>
      </c>
    </row>
    <row r="165" spans="1:10" x14ac:dyDescent="0.25">
      <c r="A165" s="29" t="str">
        <f>IF(PickedColonies!J165=0, "NA",INDEX(Table5[Strain name],(MATCH(PickedColonies!C165,Table6[Barcode of agar-filled omnitray plate],0)+PickedColonies!J165-1)))</f>
        <v>GeneArt lib</v>
      </c>
      <c r="B165" s="29">
        <f>IF(PickedColonies!J165=0, "NA", INDEX(Table1[Modifications],(MATCH(PickedColonies!C165,Table6[Barcode of agar-filled omnitray plate],0)+PickedColonies!J165-1)))</f>
        <v>0</v>
      </c>
      <c r="C165" s="31" t="s">
        <v>465</v>
      </c>
      <c r="D165" s="29" t="str">
        <f>IF(PickedColonies!J165=0, "NA", INDEX(Table4[],(MATCH(PickedColonies!C165,Table6[Barcode of agar-filled omnitray plate],0)+PickedColonies!J165-1)))</f>
        <v>A1</v>
      </c>
      <c r="E165" s="31" t="s">
        <v>481</v>
      </c>
      <c r="F165" s="29" t="str">
        <f>IF(ISNUMBER(SEARCH("96-well",Import!$B$10)),Sheet1!O164,Sheet1!P164)</f>
        <v>D11</v>
      </c>
      <c r="G165" s="31" t="s">
        <v>653</v>
      </c>
      <c r="H165" s="31" t="s">
        <v>645</v>
      </c>
      <c r="I165" s="31"/>
      <c r="J165" s="32">
        <v>1</v>
      </c>
    </row>
    <row r="166" spans="1:10" x14ac:dyDescent="0.25">
      <c r="A166" s="29" t="str">
        <f>IF(PickedColonies!J166=0, "NA",INDEX(Table5[Strain name],(MATCH(PickedColonies!C166,Table6[Barcode of agar-filled omnitray plate],0)+PickedColonies!J166-1)))</f>
        <v>GeneArt lib</v>
      </c>
      <c r="B166" s="29">
        <f>IF(PickedColonies!J166=0, "NA", INDEX(Table1[Modifications],(MATCH(PickedColonies!C166,Table6[Barcode of agar-filled omnitray plate],0)+PickedColonies!J166-1)))</f>
        <v>0</v>
      </c>
      <c r="C166" s="31" t="s">
        <v>465</v>
      </c>
      <c r="D166" s="29" t="str">
        <f>IF(PickedColonies!J166=0, "NA", INDEX(Table4[],(MATCH(PickedColonies!C166,Table6[Barcode of agar-filled omnitray plate],0)+PickedColonies!J166-1)))</f>
        <v>A1</v>
      </c>
      <c r="E166" s="31" t="s">
        <v>481</v>
      </c>
      <c r="F166" s="29" t="str">
        <f>IF(ISNUMBER(SEARCH("96-well",Import!$B$10)),Sheet1!O165,Sheet1!P165)</f>
        <v>E11</v>
      </c>
      <c r="G166" s="31" t="s">
        <v>655</v>
      </c>
      <c r="H166" s="31" t="s">
        <v>654</v>
      </c>
      <c r="I166" s="31"/>
      <c r="J166" s="32">
        <v>1</v>
      </c>
    </row>
    <row r="167" spans="1:10" x14ac:dyDescent="0.25">
      <c r="A167" s="29" t="str">
        <f>IF(PickedColonies!J167=0, "NA",INDEX(Table5[Strain name],(MATCH(PickedColonies!C167,Table6[Barcode of agar-filled omnitray plate],0)+PickedColonies!J167-1)))</f>
        <v>GeneArt lib</v>
      </c>
      <c r="B167" s="29">
        <f>IF(PickedColonies!J167=0, "NA", INDEX(Table1[Modifications],(MATCH(PickedColonies!C167,Table6[Barcode of agar-filled omnitray plate],0)+PickedColonies!J167-1)))</f>
        <v>0</v>
      </c>
      <c r="C167" s="31" t="s">
        <v>465</v>
      </c>
      <c r="D167" s="29" t="str">
        <f>IF(PickedColonies!J167=0, "NA", INDEX(Table4[],(MATCH(PickedColonies!C167,Table6[Barcode of agar-filled omnitray plate],0)+PickedColonies!J167-1)))</f>
        <v>A1</v>
      </c>
      <c r="E167" s="31" t="s">
        <v>481</v>
      </c>
      <c r="F167" s="29" t="str">
        <f>IF(ISNUMBER(SEARCH("96-well",Import!$B$10)),Sheet1!O166,Sheet1!P166)</f>
        <v>F11</v>
      </c>
      <c r="G167" s="31" t="s">
        <v>656</v>
      </c>
      <c r="H167" s="31" t="s">
        <v>654</v>
      </c>
      <c r="I167" s="31"/>
      <c r="J167" s="32">
        <v>1</v>
      </c>
    </row>
    <row r="168" spans="1:10" x14ac:dyDescent="0.25">
      <c r="A168" s="29" t="str">
        <f>IF(PickedColonies!J168=0, "NA",INDEX(Table5[Strain name],(MATCH(PickedColonies!C168,Table6[Barcode of agar-filled omnitray plate],0)+PickedColonies!J168-1)))</f>
        <v>GeneArt lib</v>
      </c>
      <c r="B168" s="29">
        <f>IF(PickedColonies!J168=0, "NA", INDEX(Table1[Modifications],(MATCH(PickedColonies!C168,Table6[Barcode of agar-filled omnitray plate],0)+PickedColonies!J168-1)))</f>
        <v>0</v>
      </c>
      <c r="C168" s="31" t="s">
        <v>465</v>
      </c>
      <c r="D168" s="29" t="str">
        <f>IF(PickedColonies!J168=0, "NA", INDEX(Table4[],(MATCH(PickedColonies!C168,Table6[Barcode of agar-filled omnitray plate],0)+PickedColonies!J168-1)))</f>
        <v>A1</v>
      </c>
      <c r="E168" s="31" t="s">
        <v>481</v>
      </c>
      <c r="F168" s="29" t="str">
        <f>IF(ISNUMBER(SEARCH("96-well",Import!$B$10)),Sheet1!O167,Sheet1!P167)</f>
        <v>G11</v>
      </c>
      <c r="G168" s="31" t="s">
        <v>657</v>
      </c>
      <c r="H168" s="31" t="s">
        <v>654</v>
      </c>
      <c r="I168" s="31"/>
      <c r="J168" s="32">
        <v>1</v>
      </c>
    </row>
    <row r="169" spans="1:10" x14ac:dyDescent="0.25">
      <c r="A169" s="29" t="str">
        <f>IF(PickedColonies!J169=0, "NA",INDEX(Table5[Strain name],(MATCH(PickedColonies!C169,Table6[Barcode of agar-filled omnitray plate],0)+PickedColonies!J169-1)))</f>
        <v>GeneArt lib</v>
      </c>
      <c r="B169" s="29">
        <f>IF(PickedColonies!J169=0, "NA", INDEX(Table1[Modifications],(MATCH(PickedColonies!C169,Table6[Barcode of agar-filled omnitray plate],0)+PickedColonies!J169-1)))</f>
        <v>0</v>
      </c>
      <c r="C169" s="31" t="s">
        <v>465</v>
      </c>
      <c r="D169" s="29" t="str">
        <f>IF(PickedColonies!J169=0, "NA", INDEX(Table4[],(MATCH(PickedColonies!C169,Table6[Barcode of agar-filled omnitray plate],0)+PickedColonies!J169-1)))</f>
        <v>A1</v>
      </c>
      <c r="E169" s="31" t="s">
        <v>481</v>
      </c>
      <c r="F169" s="29" t="str">
        <f>IF(ISNUMBER(SEARCH("96-well",Import!$B$10)),Sheet1!O168,Sheet1!P168)</f>
        <v>H11</v>
      </c>
      <c r="G169" s="31" t="s">
        <v>658</v>
      </c>
      <c r="H169" s="31" t="s">
        <v>654</v>
      </c>
      <c r="I169" s="31"/>
      <c r="J169" s="32">
        <v>1</v>
      </c>
    </row>
    <row r="170" spans="1:10" x14ac:dyDescent="0.25">
      <c r="A170" s="29" t="str">
        <f>IF(PickedColonies!J170=0, "NA",INDEX(Table5[Strain name],(MATCH(PickedColonies!C170,Table6[Barcode of agar-filled omnitray plate],0)+PickedColonies!J170-1)))</f>
        <v>GeneArt lib</v>
      </c>
      <c r="B170" s="29">
        <f>IF(PickedColonies!J170=0, "NA", INDEX(Table1[Modifications],(MATCH(PickedColonies!C170,Table6[Barcode of agar-filled omnitray plate],0)+PickedColonies!J170-1)))</f>
        <v>0</v>
      </c>
      <c r="C170" s="31" t="s">
        <v>465</v>
      </c>
      <c r="D170" s="29" t="str">
        <f>IF(PickedColonies!J170=0, "NA", INDEX(Table4[],(MATCH(PickedColonies!C170,Table6[Barcode of agar-filled omnitray plate],0)+PickedColonies!J170-1)))</f>
        <v>A1</v>
      </c>
      <c r="E170" s="31" t="s">
        <v>481</v>
      </c>
      <c r="F170" s="29" t="str">
        <f>IF(ISNUMBER(SEARCH("96-well",Import!$B$10)),Sheet1!O169,Sheet1!P169)</f>
        <v>I11</v>
      </c>
      <c r="G170" s="31" t="s">
        <v>659</v>
      </c>
      <c r="H170" s="31" t="s">
        <v>654</v>
      </c>
      <c r="I170" s="31"/>
      <c r="J170" s="32">
        <v>1</v>
      </c>
    </row>
    <row r="171" spans="1:10" x14ac:dyDescent="0.25">
      <c r="A171" s="29" t="str">
        <f>IF(PickedColonies!J171=0, "NA",INDEX(Table5[Strain name],(MATCH(PickedColonies!C171,Table6[Barcode of agar-filled omnitray plate],0)+PickedColonies!J171-1)))</f>
        <v>GeneArt lib</v>
      </c>
      <c r="B171" s="29">
        <f>IF(PickedColonies!J171=0, "NA", INDEX(Table1[Modifications],(MATCH(PickedColonies!C171,Table6[Barcode of agar-filled omnitray plate],0)+PickedColonies!J171-1)))</f>
        <v>0</v>
      </c>
      <c r="C171" s="31" t="s">
        <v>465</v>
      </c>
      <c r="D171" s="29" t="str">
        <f>IF(PickedColonies!J171=0, "NA", INDEX(Table4[],(MATCH(PickedColonies!C171,Table6[Barcode of agar-filled omnitray plate],0)+PickedColonies!J171-1)))</f>
        <v>A1</v>
      </c>
      <c r="E171" s="31" t="s">
        <v>481</v>
      </c>
      <c r="F171" s="29" t="str">
        <f>IF(ISNUMBER(SEARCH("96-well",Import!$B$10)),Sheet1!O170,Sheet1!P170)</f>
        <v>J11</v>
      </c>
      <c r="G171" s="31" t="s">
        <v>660</v>
      </c>
      <c r="H171" s="31" t="s">
        <v>654</v>
      </c>
      <c r="I171" s="31"/>
      <c r="J171" s="32">
        <v>1</v>
      </c>
    </row>
    <row r="172" spans="1:10" x14ac:dyDescent="0.25">
      <c r="A172" s="29" t="str">
        <f>IF(PickedColonies!J172=0, "NA",INDEX(Table5[Strain name],(MATCH(PickedColonies!C172,Table6[Barcode of agar-filled omnitray plate],0)+PickedColonies!J172-1)))</f>
        <v>GeneArt lib</v>
      </c>
      <c r="B172" s="29">
        <f>IF(PickedColonies!J172=0, "NA", INDEX(Table1[Modifications],(MATCH(PickedColonies!C172,Table6[Barcode of agar-filled omnitray plate],0)+PickedColonies!J172-1)))</f>
        <v>0</v>
      </c>
      <c r="C172" s="31" t="s">
        <v>465</v>
      </c>
      <c r="D172" s="29" t="str">
        <f>IF(PickedColonies!J172=0, "NA", INDEX(Table4[],(MATCH(PickedColonies!C172,Table6[Barcode of agar-filled omnitray plate],0)+PickedColonies!J172-1)))</f>
        <v>A1</v>
      </c>
      <c r="E172" s="31" t="s">
        <v>481</v>
      </c>
      <c r="F172" s="29" t="str">
        <f>IF(ISNUMBER(SEARCH("96-well",Import!$B$10)),Sheet1!O171,Sheet1!P171)</f>
        <v>K11</v>
      </c>
      <c r="G172" s="31" t="s">
        <v>661</v>
      </c>
      <c r="H172" s="31" t="s">
        <v>654</v>
      </c>
      <c r="I172" s="31"/>
      <c r="J172" s="32">
        <v>1</v>
      </c>
    </row>
    <row r="173" spans="1:10" x14ac:dyDescent="0.25">
      <c r="A173" s="29" t="str">
        <f>IF(PickedColonies!J173=0, "NA",INDEX(Table5[Strain name],(MATCH(PickedColonies!C173,Table6[Barcode of agar-filled omnitray plate],0)+PickedColonies!J173-1)))</f>
        <v>GeneArt lib</v>
      </c>
      <c r="B173" s="29">
        <f>IF(PickedColonies!J173=0, "NA", INDEX(Table1[Modifications],(MATCH(PickedColonies!C173,Table6[Barcode of agar-filled omnitray plate],0)+PickedColonies!J173-1)))</f>
        <v>0</v>
      </c>
      <c r="C173" s="31" t="s">
        <v>465</v>
      </c>
      <c r="D173" s="29" t="str">
        <f>IF(PickedColonies!J173=0, "NA", INDEX(Table4[],(MATCH(PickedColonies!C173,Table6[Barcode of agar-filled omnitray plate],0)+PickedColonies!J173-1)))</f>
        <v>A1</v>
      </c>
      <c r="E173" s="31" t="s">
        <v>481</v>
      </c>
      <c r="F173" s="29" t="str">
        <f>IF(ISNUMBER(SEARCH("96-well",Import!$B$10)),Sheet1!O172,Sheet1!P172)</f>
        <v>L11</v>
      </c>
      <c r="G173" s="31" t="s">
        <v>662</v>
      </c>
      <c r="H173" s="31" t="s">
        <v>654</v>
      </c>
      <c r="I173" s="31"/>
      <c r="J173" s="32">
        <v>1</v>
      </c>
    </row>
    <row r="174" spans="1:10" x14ac:dyDescent="0.25">
      <c r="A174" s="29" t="str">
        <f>IF(PickedColonies!J174=0, "NA",INDEX(Table5[Strain name],(MATCH(PickedColonies!C174,Table6[Barcode of agar-filled omnitray plate],0)+PickedColonies!J174-1)))</f>
        <v>GeneArt lib</v>
      </c>
      <c r="B174" s="29">
        <f>IF(PickedColonies!J174=0, "NA", INDEX(Table1[Modifications],(MATCH(PickedColonies!C174,Table6[Barcode of agar-filled omnitray plate],0)+PickedColonies!J174-1)))</f>
        <v>0</v>
      </c>
      <c r="C174" s="31" t="s">
        <v>465</v>
      </c>
      <c r="D174" s="29" t="str">
        <f>IF(PickedColonies!J174=0, "NA", INDEX(Table4[],(MATCH(PickedColonies!C174,Table6[Barcode of agar-filled omnitray plate],0)+PickedColonies!J174-1)))</f>
        <v>A1</v>
      </c>
      <c r="E174" s="31" t="s">
        <v>481</v>
      </c>
      <c r="F174" s="29" t="str">
        <f>IF(ISNUMBER(SEARCH("96-well",Import!$B$10)),Sheet1!O173,Sheet1!P173)</f>
        <v>M11</v>
      </c>
      <c r="G174" s="31" t="s">
        <v>664</v>
      </c>
      <c r="H174" s="31" t="s">
        <v>663</v>
      </c>
      <c r="I174" s="31"/>
      <c r="J174" s="32">
        <v>1</v>
      </c>
    </row>
    <row r="175" spans="1:10" x14ac:dyDescent="0.25">
      <c r="A175" s="29" t="str">
        <f>IF(PickedColonies!J175=0, "NA",INDEX(Table5[Strain name],(MATCH(PickedColonies!C175,Table6[Barcode of agar-filled omnitray plate],0)+PickedColonies!J175-1)))</f>
        <v>GeneArt lib</v>
      </c>
      <c r="B175" s="29">
        <f>IF(PickedColonies!J175=0, "NA", INDEX(Table1[Modifications],(MATCH(PickedColonies!C175,Table6[Barcode of agar-filled omnitray plate],0)+PickedColonies!J175-1)))</f>
        <v>0</v>
      </c>
      <c r="C175" s="31" t="s">
        <v>465</v>
      </c>
      <c r="D175" s="29" t="str">
        <f>IF(PickedColonies!J175=0, "NA", INDEX(Table4[],(MATCH(PickedColonies!C175,Table6[Barcode of agar-filled omnitray plate],0)+PickedColonies!J175-1)))</f>
        <v>A1</v>
      </c>
      <c r="E175" s="31" t="s">
        <v>481</v>
      </c>
      <c r="F175" s="29" t="str">
        <f>IF(ISNUMBER(SEARCH("96-well",Import!$B$10)),Sheet1!O174,Sheet1!P174)</f>
        <v>N11</v>
      </c>
      <c r="G175" s="31" t="s">
        <v>665</v>
      </c>
      <c r="H175" s="31" t="s">
        <v>663</v>
      </c>
      <c r="I175" s="31"/>
      <c r="J175" s="32">
        <v>1</v>
      </c>
    </row>
    <row r="176" spans="1:10" x14ac:dyDescent="0.25">
      <c r="A176" s="29" t="str">
        <f>IF(PickedColonies!J176=0, "NA",INDEX(Table5[Strain name],(MATCH(PickedColonies!C176,Table6[Barcode of agar-filled omnitray plate],0)+PickedColonies!J176-1)))</f>
        <v>GeneArt lib</v>
      </c>
      <c r="B176" s="29">
        <f>IF(PickedColonies!J176=0, "NA", INDEX(Table1[Modifications],(MATCH(PickedColonies!C176,Table6[Barcode of agar-filled omnitray plate],0)+PickedColonies!J176-1)))</f>
        <v>0</v>
      </c>
      <c r="C176" s="31" t="s">
        <v>465</v>
      </c>
      <c r="D176" s="29" t="str">
        <f>IF(PickedColonies!J176=0, "NA", INDEX(Table4[],(MATCH(PickedColonies!C176,Table6[Barcode of agar-filled omnitray plate],0)+PickedColonies!J176-1)))</f>
        <v>A1</v>
      </c>
      <c r="E176" s="31" t="s">
        <v>481</v>
      </c>
      <c r="F176" s="29" t="str">
        <f>IF(ISNUMBER(SEARCH("96-well",Import!$B$10)),Sheet1!O175,Sheet1!P175)</f>
        <v>O11</v>
      </c>
      <c r="G176" s="31" t="s">
        <v>666</v>
      </c>
      <c r="H176" s="31" t="s">
        <v>663</v>
      </c>
      <c r="I176" s="31"/>
      <c r="J176" s="32">
        <v>1</v>
      </c>
    </row>
    <row r="177" spans="1:10" x14ac:dyDescent="0.25">
      <c r="A177" s="29" t="str">
        <f>IF(PickedColonies!J177=0, "NA",INDEX(Table5[Strain name],(MATCH(PickedColonies!C177,Table6[Barcode of agar-filled omnitray plate],0)+PickedColonies!J177-1)))</f>
        <v>GeneArt lib</v>
      </c>
      <c r="B177" s="29">
        <f>IF(PickedColonies!J177=0, "NA", INDEX(Table1[Modifications],(MATCH(PickedColonies!C177,Table6[Barcode of agar-filled omnitray plate],0)+PickedColonies!J177-1)))</f>
        <v>0</v>
      </c>
      <c r="C177" s="31" t="s">
        <v>465</v>
      </c>
      <c r="D177" s="29" t="str">
        <f>IF(PickedColonies!J177=0, "NA", INDEX(Table4[],(MATCH(PickedColonies!C177,Table6[Barcode of agar-filled omnitray plate],0)+PickedColonies!J177-1)))</f>
        <v>A1</v>
      </c>
      <c r="E177" s="31" t="s">
        <v>481</v>
      </c>
      <c r="F177" s="29" t="str">
        <f>IF(ISNUMBER(SEARCH("96-well",Import!$B$10)),Sheet1!O176,Sheet1!P176)</f>
        <v>P11</v>
      </c>
      <c r="G177" s="31" t="s">
        <v>667</v>
      </c>
      <c r="H177" s="31" t="s">
        <v>663</v>
      </c>
      <c r="I177" s="31"/>
      <c r="J177" s="32">
        <v>1</v>
      </c>
    </row>
    <row r="178" spans="1:10" x14ac:dyDescent="0.25">
      <c r="A178" s="29" t="str">
        <f>IF(PickedColonies!J178=0, "NA",INDEX(Table5[Strain name],(MATCH(PickedColonies!C178,Table6[Barcode of agar-filled omnitray plate],0)+PickedColonies!J178-1)))</f>
        <v>GeneArt lib</v>
      </c>
      <c r="B178" s="29">
        <f>IF(PickedColonies!J178=0, "NA", INDEX(Table1[Modifications],(MATCH(PickedColonies!C178,Table6[Barcode of agar-filled omnitray plate],0)+PickedColonies!J178-1)))</f>
        <v>0</v>
      </c>
      <c r="C178" s="31" t="s">
        <v>465</v>
      </c>
      <c r="D178" s="29" t="str">
        <f>IF(PickedColonies!J178=0, "NA", INDEX(Table4[],(MATCH(PickedColonies!C178,Table6[Barcode of agar-filled omnitray plate],0)+PickedColonies!J178-1)))</f>
        <v>A1</v>
      </c>
      <c r="E178" s="31" t="s">
        <v>481</v>
      </c>
      <c r="F178" s="29" t="str">
        <f>IF(ISNUMBER(SEARCH("96-well",Import!$B$10)),Sheet1!O177,Sheet1!P177)</f>
        <v>A12</v>
      </c>
      <c r="G178" s="31" t="s">
        <v>668</v>
      </c>
      <c r="H178" s="31" t="s">
        <v>663</v>
      </c>
      <c r="I178" s="31"/>
      <c r="J178" s="32">
        <v>1</v>
      </c>
    </row>
    <row r="179" spans="1:10" x14ac:dyDescent="0.25">
      <c r="A179" s="29" t="str">
        <f>IF(PickedColonies!J179=0, "NA",INDEX(Table5[Strain name],(MATCH(PickedColonies!C179,Table6[Barcode of agar-filled omnitray plate],0)+PickedColonies!J179-1)))</f>
        <v>GeneArt lib</v>
      </c>
      <c r="B179" s="29">
        <f>IF(PickedColonies!J179=0, "NA", INDEX(Table1[Modifications],(MATCH(PickedColonies!C179,Table6[Barcode of agar-filled omnitray plate],0)+PickedColonies!J179-1)))</f>
        <v>0</v>
      </c>
      <c r="C179" s="31" t="s">
        <v>465</v>
      </c>
      <c r="D179" s="29" t="str">
        <f>IF(PickedColonies!J179=0, "NA", INDEX(Table4[],(MATCH(PickedColonies!C179,Table6[Barcode of agar-filled omnitray plate],0)+PickedColonies!J179-1)))</f>
        <v>A1</v>
      </c>
      <c r="E179" s="31" t="s">
        <v>481</v>
      </c>
      <c r="F179" s="29" t="str">
        <f>IF(ISNUMBER(SEARCH("96-well",Import!$B$10)),Sheet1!O178,Sheet1!P178)</f>
        <v>B12</v>
      </c>
      <c r="G179" s="31" t="s">
        <v>669</v>
      </c>
      <c r="H179" s="31" t="s">
        <v>663</v>
      </c>
      <c r="I179" s="31"/>
      <c r="J179" s="32">
        <v>1</v>
      </c>
    </row>
    <row r="180" spans="1:10" x14ac:dyDescent="0.25">
      <c r="A180" s="29" t="str">
        <f>IF(PickedColonies!J180=0, "NA",INDEX(Table5[Strain name],(MATCH(PickedColonies!C180,Table6[Barcode of agar-filled omnitray plate],0)+PickedColonies!J180-1)))</f>
        <v>GeneArt lib</v>
      </c>
      <c r="B180" s="29">
        <f>IF(PickedColonies!J180=0, "NA", INDEX(Table1[Modifications],(MATCH(PickedColonies!C180,Table6[Barcode of agar-filled omnitray plate],0)+PickedColonies!J180-1)))</f>
        <v>0</v>
      </c>
      <c r="C180" s="31" t="s">
        <v>465</v>
      </c>
      <c r="D180" s="29" t="str">
        <f>IF(PickedColonies!J180=0, "NA", INDEX(Table4[],(MATCH(PickedColonies!C180,Table6[Barcode of agar-filled omnitray plate],0)+PickedColonies!J180-1)))</f>
        <v>A1</v>
      </c>
      <c r="E180" s="31" t="s">
        <v>481</v>
      </c>
      <c r="F180" s="29" t="str">
        <f>IF(ISNUMBER(SEARCH("96-well",Import!$B$10)),Sheet1!O179,Sheet1!P179)</f>
        <v>C12</v>
      </c>
      <c r="G180" s="31" t="s">
        <v>670</v>
      </c>
      <c r="H180" s="31" t="s">
        <v>663</v>
      </c>
      <c r="I180" s="31"/>
      <c r="J180" s="32">
        <v>1</v>
      </c>
    </row>
    <row r="181" spans="1:10" x14ac:dyDescent="0.25">
      <c r="A181" s="29" t="str">
        <f>IF(PickedColonies!J181=0, "NA",INDEX(Table5[Strain name],(MATCH(PickedColonies!C181,Table6[Barcode of agar-filled omnitray plate],0)+PickedColonies!J181-1)))</f>
        <v>GeneArt lib</v>
      </c>
      <c r="B181" s="29">
        <f>IF(PickedColonies!J181=0, "NA", INDEX(Table1[Modifications],(MATCH(PickedColonies!C181,Table6[Barcode of agar-filled omnitray plate],0)+PickedColonies!J181-1)))</f>
        <v>0</v>
      </c>
      <c r="C181" s="31" t="s">
        <v>465</v>
      </c>
      <c r="D181" s="29" t="str">
        <f>IF(PickedColonies!J181=0, "NA", INDEX(Table4[],(MATCH(PickedColonies!C181,Table6[Barcode of agar-filled omnitray plate],0)+PickedColonies!J181-1)))</f>
        <v>A1</v>
      </c>
      <c r="E181" s="31" t="s">
        <v>481</v>
      </c>
      <c r="F181" s="29" t="str">
        <f>IF(ISNUMBER(SEARCH("96-well",Import!$B$10)),Sheet1!O180,Sheet1!P180)</f>
        <v>D12</v>
      </c>
      <c r="G181" s="31" t="s">
        <v>671</v>
      </c>
      <c r="H181" s="31" t="s">
        <v>663</v>
      </c>
      <c r="I181" s="31"/>
      <c r="J181" s="32">
        <v>1</v>
      </c>
    </row>
    <row r="182" spans="1:10" x14ac:dyDescent="0.25">
      <c r="A182" s="29" t="str">
        <f>IF(PickedColonies!J182=0, "NA",INDEX(Table5[Strain name],(MATCH(PickedColonies!C182,Table6[Barcode of agar-filled omnitray plate],0)+PickedColonies!J182-1)))</f>
        <v>GeneArt lib</v>
      </c>
      <c r="B182" s="29">
        <f>IF(PickedColonies!J182=0, "NA", INDEX(Table1[Modifications],(MATCH(PickedColonies!C182,Table6[Barcode of agar-filled omnitray plate],0)+PickedColonies!J182-1)))</f>
        <v>0</v>
      </c>
      <c r="C182" s="31" t="s">
        <v>465</v>
      </c>
      <c r="D182" s="29" t="str">
        <f>IF(PickedColonies!J182=0, "NA", INDEX(Table4[],(MATCH(PickedColonies!C182,Table6[Barcode of agar-filled omnitray plate],0)+PickedColonies!J182-1)))</f>
        <v>A1</v>
      </c>
      <c r="E182" s="31" t="s">
        <v>481</v>
      </c>
      <c r="F182" s="29" t="str">
        <f>IF(ISNUMBER(SEARCH("96-well",Import!$B$10)),Sheet1!O181,Sheet1!P181)</f>
        <v>E12</v>
      </c>
      <c r="G182" s="31" t="s">
        <v>673</v>
      </c>
      <c r="H182" s="31" t="s">
        <v>672</v>
      </c>
      <c r="I182" s="31"/>
      <c r="J182" s="32">
        <v>1</v>
      </c>
    </row>
    <row r="183" spans="1:10" x14ac:dyDescent="0.25">
      <c r="A183" s="29" t="str">
        <f>IF(PickedColonies!J183=0, "NA",INDEX(Table5[Strain name],(MATCH(PickedColonies!C183,Table6[Barcode of agar-filled omnitray plate],0)+PickedColonies!J183-1)))</f>
        <v>GeneArt lib</v>
      </c>
      <c r="B183" s="29">
        <f>IF(PickedColonies!J183=0, "NA", INDEX(Table1[Modifications],(MATCH(PickedColonies!C183,Table6[Barcode of agar-filled omnitray plate],0)+PickedColonies!J183-1)))</f>
        <v>0</v>
      </c>
      <c r="C183" s="31" t="s">
        <v>465</v>
      </c>
      <c r="D183" s="29" t="str">
        <f>IF(PickedColonies!J183=0, "NA", INDEX(Table4[],(MATCH(PickedColonies!C183,Table6[Barcode of agar-filled omnitray plate],0)+PickedColonies!J183-1)))</f>
        <v>A1</v>
      </c>
      <c r="E183" s="31" t="s">
        <v>481</v>
      </c>
      <c r="F183" s="29" t="str">
        <f>IF(ISNUMBER(SEARCH("96-well",Import!$B$10)),Sheet1!O182,Sheet1!P182)</f>
        <v>F12</v>
      </c>
      <c r="G183" s="31" t="s">
        <v>674</v>
      </c>
      <c r="H183" s="31" t="s">
        <v>672</v>
      </c>
      <c r="I183" s="31"/>
      <c r="J183" s="32">
        <v>1</v>
      </c>
    </row>
    <row r="184" spans="1:10" x14ac:dyDescent="0.25">
      <c r="A184" s="29" t="str">
        <f>IF(PickedColonies!J184=0, "NA",INDEX(Table5[Strain name],(MATCH(PickedColonies!C184,Table6[Barcode of agar-filled omnitray plate],0)+PickedColonies!J184-1)))</f>
        <v>GeneArt lib</v>
      </c>
      <c r="B184" s="29">
        <f>IF(PickedColonies!J184=0, "NA", INDEX(Table1[Modifications],(MATCH(PickedColonies!C184,Table6[Barcode of agar-filled omnitray plate],0)+PickedColonies!J184-1)))</f>
        <v>0</v>
      </c>
      <c r="C184" s="31" t="s">
        <v>465</v>
      </c>
      <c r="D184" s="29" t="str">
        <f>IF(PickedColonies!J184=0, "NA", INDEX(Table4[],(MATCH(PickedColonies!C184,Table6[Barcode of agar-filled omnitray plate],0)+PickedColonies!J184-1)))</f>
        <v>A1</v>
      </c>
      <c r="E184" s="31" t="s">
        <v>481</v>
      </c>
      <c r="F184" s="29" t="str">
        <f>IF(ISNUMBER(SEARCH("96-well",Import!$B$10)),Sheet1!O183,Sheet1!P183)</f>
        <v>G12</v>
      </c>
      <c r="G184" s="31" t="s">
        <v>675</v>
      </c>
      <c r="H184" s="31" t="s">
        <v>672</v>
      </c>
      <c r="I184" s="31"/>
      <c r="J184" s="32">
        <v>1</v>
      </c>
    </row>
    <row r="185" spans="1:10" x14ac:dyDescent="0.25">
      <c r="A185" s="29" t="str">
        <f>IF(PickedColonies!J185=0, "NA",INDEX(Table5[Strain name],(MATCH(PickedColonies!C185,Table6[Barcode of agar-filled omnitray plate],0)+PickedColonies!J185-1)))</f>
        <v>GeneArt lib</v>
      </c>
      <c r="B185" s="29">
        <f>IF(PickedColonies!J185=0, "NA", INDEX(Table1[Modifications],(MATCH(PickedColonies!C185,Table6[Barcode of agar-filled omnitray plate],0)+PickedColonies!J185-1)))</f>
        <v>0</v>
      </c>
      <c r="C185" s="31" t="s">
        <v>465</v>
      </c>
      <c r="D185" s="29" t="str">
        <f>IF(PickedColonies!J185=0, "NA", INDEX(Table4[],(MATCH(PickedColonies!C185,Table6[Barcode of agar-filled omnitray plate],0)+PickedColonies!J185-1)))</f>
        <v>A1</v>
      </c>
      <c r="E185" s="31" t="s">
        <v>481</v>
      </c>
      <c r="F185" s="29" t="str">
        <f>IF(ISNUMBER(SEARCH("96-well",Import!$B$10)),Sheet1!O184,Sheet1!P184)</f>
        <v>H12</v>
      </c>
      <c r="G185" s="31" t="s">
        <v>676</v>
      </c>
      <c r="H185" s="31" t="s">
        <v>672</v>
      </c>
      <c r="I185" s="31"/>
      <c r="J185" s="32">
        <v>1</v>
      </c>
    </row>
    <row r="186" spans="1:10" x14ac:dyDescent="0.25">
      <c r="A186" s="29" t="str">
        <f>IF(PickedColonies!J186=0, "NA",INDEX(Table5[Strain name],(MATCH(PickedColonies!C186,Table6[Barcode of agar-filled omnitray plate],0)+PickedColonies!J186-1)))</f>
        <v>GeneArt lib</v>
      </c>
      <c r="B186" s="29">
        <f>IF(PickedColonies!J186=0, "NA", INDEX(Table1[Modifications],(MATCH(PickedColonies!C186,Table6[Barcode of agar-filled omnitray plate],0)+PickedColonies!J186-1)))</f>
        <v>0</v>
      </c>
      <c r="C186" s="31" t="s">
        <v>465</v>
      </c>
      <c r="D186" s="29" t="str">
        <f>IF(PickedColonies!J186=0, "NA", INDEX(Table4[],(MATCH(PickedColonies!C186,Table6[Barcode of agar-filled omnitray plate],0)+PickedColonies!J186-1)))</f>
        <v>A1</v>
      </c>
      <c r="E186" s="31" t="s">
        <v>481</v>
      </c>
      <c r="F186" s="29" t="str">
        <f>IF(ISNUMBER(SEARCH("96-well",Import!$B$10)),Sheet1!O185,Sheet1!P185)</f>
        <v>I12</v>
      </c>
      <c r="G186" s="31" t="s">
        <v>677</v>
      </c>
      <c r="H186" s="31" t="s">
        <v>672</v>
      </c>
      <c r="I186" s="31"/>
      <c r="J186" s="32">
        <v>1</v>
      </c>
    </row>
    <row r="187" spans="1:10" x14ac:dyDescent="0.25">
      <c r="A187" s="29" t="str">
        <f>IF(PickedColonies!J187=0, "NA",INDEX(Table5[Strain name],(MATCH(PickedColonies!C187,Table6[Barcode of agar-filled omnitray plate],0)+PickedColonies!J187-1)))</f>
        <v>GeneArt lib</v>
      </c>
      <c r="B187" s="29">
        <f>IF(PickedColonies!J187=0, "NA", INDEX(Table1[Modifications],(MATCH(PickedColonies!C187,Table6[Barcode of agar-filled omnitray plate],0)+PickedColonies!J187-1)))</f>
        <v>0</v>
      </c>
      <c r="C187" s="31" t="s">
        <v>465</v>
      </c>
      <c r="D187" s="29" t="str">
        <f>IF(PickedColonies!J187=0, "NA", INDEX(Table4[],(MATCH(PickedColonies!C187,Table6[Barcode of agar-filled omnitray plate],0)+PickedColonies!J187-1)))</f>
        <v>A1</v>
      </c>
      <c r="E187" s="31" t="s">
        <v>481</v>
      </c>
      <c r="F187" s="29" t="str">
        <f>IF(ISNUMBER(SEARCH("96-well",Import!$B$10)),Sheet1!O186,Sheet1!P186)</f>
        <v>J12</v>
      </c>
      <c r="G187" s="31" t="s">
        <v>678</v>
      </c>
      <c r="H187" s="31" t="s">
        <v>672</v>
      </c>
      <c r="I187" s="31"/>
      <c r="J187" s="32">
        <v>1</v>
      </c>
    </row>
    <row r="188" spans="1:10" x14ac:dyDescent="0.25">
      <c r="A188" s="29" t="str">
        <f>IF(PickedColonies!J188=0, "NA",INDEX(Table5[Strain name],(MATCH(PickedColonies!C188,Table6[Barcode of agar-filled omnitray plate],0)+PickedColonies!J188-1)))</f>
        <v>GeneArt lib</v>
      </c>
      <c r="B188" s="29">
        <f>IF(PickedColonies!J188=0, "NA", INDEX(Table1[Modifications],(MATCH(PickedColonies!C188,Table6[Barcode of agar-filled omnitray plate],0)+PickedColonies!J188-1)))</f>
        <v>0</v>
      </c>
      <c r="C188" s="31" t="s">
        <v>465</v>
      </c>
      <c r="D188" s="29" t="str">
        <f>IF(PickedColonies!J188=0, "NA", INDEX(Table4[],(MATCH(PickedColonies!C188,Table6[Barcode of agar-filled omnitray plate],0)+PickedColonies!J188-1)))</f>
        <v>A1</v>
      </c>
      <c r="E188" s="31" t="s">
        <v>481</v>
      </c>
      <c r="F188" s="29" t="str">
        <f>IF(ISNUMBER(SEARCH("96-well",Import!$B$10)),Sheet1!O187,Sheet1!P187)</f>
        <v>K12</v>
      </c>
      <c r="G188" s="31" t="s">
        <v>679</v>
      </c>
      <c r="H188" s="31" t="s">
        <v>672</v>
      </c>
      <c r="I188" s="31"/>
      <c r="J188" s="32">
        <v>1</v>
      </c>
    </row>
    <row r="189" spans="1:10" x14ac:dyDescent="0.25">
      <c r="A189" s="29" t="str">
        <f>IF(PickedColonies!J189=0, "NA",INDEX(Table5[Strain name],(MATCH(PickedColonies!C189,Table6[Barcode of agar-filled omnitray plate],0)+PickedColonies!J189-1)))</f>
        <v>GeneArt lib</v>
      </c>
      <c r="B189" s="29">
        <f>IF(PickedColonies!J189=0, "NA", INDEX(Table1[Modifications],(MATCH(PickedColonies!C189,Table6[Barcode of agar-filled omnitray plate],0)+PickedColonies!J189-1)))</f>
        <v>0</v>
      </c>
      <c r="C189" s="31" t="s">
        <v>465</v>
      </c>
      <c r="D189" s="29" t="str">
        <f>IF(PickedColonies!J189=0, "NA", INDEX(Table4[],(MATCH(PickedColonies!C189,Table6[Barcode of agar-filled omnitray plate],0)+PickedColonies!J189-1)))</f>
        <v>A1</v>
      </c>
      <c r="E189" s="31" t="s">
        <v>481</v>
      </c>
      <c r="F189" s="29" t="str">
        <f>IF(ISNUMBER(SEARCH("96-well",Import!$B$10)),Sheet1!O188,Sheet1!P188)</f>
        <v>L12</v>
      </c>
      <c r="G189" s="31" t="s">
        <v>680</v>
      </c>
      <c r="H189" s="31" t="s">
        <v>672</v>
      </c>
      <c r="I189" s="31"/>
      <c r="J189" s="32">
        <v>1</v>
      </c>
    </row>
    <row r="190" spans="1:10" x14ac:dyDescent="0.25">
      <c r="A190" s="29" t="str">
        <f>IF(PickedColonies!J190=0, "NA",INDEX(Table5[Strain name],(MATCH(PickedColonies!C190,Table6[Barcode of agar-filled omnitray plate],0)+PickedColonies!J190-1)))</f>
        <v>GeneArt lib</v>
      </c>
      <c r="B190" s="29">
        <f>IF(PickedColonies!J190=0, "NA", INDEX(Table1[Modifications],(MATCH(PickedColonies!C190,Table6[Barcode of agar-filled omnitray plate],0)+PickedColonies!J190-1)))</f>
        <v>0</v>
      </c>
      <c r="C190" s="31" t="s">
        <v>465</v>
      </c>
      <c r="D190" s="29" t="str">
        <f>IF(PickedColonies!J190=0, "NA", INDEX(Table4[],(MATCH(PickedColonies!C190,Table6[Barcode of agar-filled omnitray plate],0)+PickedColonies!J190-1)))</f>
        <v>A1</v>
      </c>
      <c r="E190" s="31" t="s">
        <v>481</v>
      </c>
      <c r="F190" s="29" t="str">
        <f>IF(ISNUMBER(SEARCH("96-well",Import!$B$10)),Sheet1!O189,Sheet1!P189)</f>
        <v>M12</v>
      </c>
      <c r="G190" s="31" t="s">
        <v>682</v>
      </c>
      <c r="H190" s="31" t="s">
        <v>681</v>
      </c>
      <c r="I190" s="31"/>
      <c r="J190" s="32">
        <v>1</v>
      </c>
    </row>
    <row r="191" spans="1:10" x14ac:dyDescent="0.25">
      <c r="A191" s="29" t="str">
        <f>IF(PickedColonies!J191=0, "NA",INDEX(Table5[Strain name],(MATCH(PickedColonies!C191,Table6[Barcode of agar-filled omnitray plate],0)+PickedColonies!J191-1)))</f>
        <v>GeneArt lib</v>
      </c>
      <c r="B191" s="29">
        <f>IF(PickedColonies!J191=0, "NA", INDEX(Table1[Modifications],(MATCH(PickedColonies!C191,Table6[Barcode of agar-filled omnitray plate],0)+PickedColonies!J191-1)))</f>
        <v>0</v>
      </c>
      <c r="C191" s="31" t="s">
        <v>465</v>
      </c>
      <c r="D191" s="29" t="str">
        <f>IF(PickedColonies!J191=0, "NA", INDEX(Table4[],(MATCH(PickedColonies!C191,Table6[Barcode of agar-filled omnitray plate],0)+PickedColonies!J191-1)))</f>
        <v>A1</v>
      </c>
      <c r="E191" s="31" t="s">
        <v>481</v>
      </c>
      <c r="F191" s="29" t="str">
        <f>IF(ISNUMBER(SEARCH("96-well",Import!$B$10)),Sheet1!O190,Sheet1!P190)</f>
        <v>N12</v>
      </c>
      <c r="G191" s="31" t="s">
        <v>683</v>
      </c>
      <c r="H191" s="31" t="s">
        <v>681</v>
      </c>
      <c r="I191" s="31"/>
      <c r="J191" s="32">
        <v>1</v>
      </c>
    </row>
    <row r="192" spans="1:10" x14ac:dyDescent="0.25">
      <c r="A192" s="29" t="str">
        <f>IF(PickedColonies!J192=0, "NA",INDEX(Table5[Strain name],(MATCH(PickedColonies!C192,Table6[Barcode of agar-filled omnitray plate],0)+PickedColonies!J192-1)))</f>
        <v>GeneArt lib</v>
      </c>
      <c r="B192" s="29">
        <f>IF(PickedColonies!J192=0, "NA", INDEX(Table1[Modifications],(MATCH(PickedColonies!C192,Table6[Barcode of agar-filled omnitray plate],0)+PickedColonies!J192-1)))</f>
        <v>0</v>
      </c>
      <c r="C192" s="31" t="s">
        <v>465</v>
      </c>
      <c r="D192" s="29" t="str">
        <f>IF(PickedColonies!J192=0, "NA", INDEX(Table4[],(MATCH(PickedColonies!C192,Table6[Barcode of agar-filled omnitray plate],0)+PickedColonies!J192-1)))</f>
        <v>A1</v>
      </c>
      <c r="E192" s="31" t="s">
        <v>481</v>
      </c>
      <c r="F192" s="29" t="str">
        <f>IF(ISNUMBER(SEARCH("96-well",Import!$B$10)),Sheet1!O191,Sheet1!P191)</f>
        <v>O12</v>
      </c>
      <c r="G192" s="31" t="s">
        <v>684</v>
      </c>
      <c r="H192" s="31" t="s">
        <v>681</v>
      </c>
      <c r="I192" s="31"/>
      <c r="J192" s="32">
        <v>1</v>
      </c>
    </row>
    <row r="193" spans="1:10" x14ac:dyDescent="0.25">
      <c r="A193" s="29" t="str">
        <f>IF(PickedColonies!J193=0, "NA",INDEX(Table5[Strain name],(MATCH(PickedColonies!C193,Table6[Barcode of agar-filled omnitray plate],0)+PickedColonies!J193-1)))</f>
        <v>GeneArt lib</v>
      </c>
      <c r="B193" s="29">
        <f>IF(PickedColonies!J193=0, "NA", INDEX(Table1[Modifications],(MATCH(PickedColonies!C193,Table6[Barcode of agar-filled omnitray plate],0)+PickedColonies!J193-1)))</f>
        <v>0</v>
      </c>
      <c r="C193" s="31" t="s">
        <v>465</v>
      </c>
      <c r="D193" s="29" t="str">
        <f>IF(PickedColonies!J193=0, "NA", INDEX(Table4[],(MATCH(PickedColonies!C193,Table6[Barcode of agar-filled omnitray plate],0)+PickedColonies!J193-1)))</f>
        <v>A1</v>
      </c>
      <c r="E193" s="31" t="s">
        <v>481</v>
      </c>
      <c r="F193" s="29" t="str">
        <f>IF(ISNUMBER(SEARCH("96-well",Import!$B$10)),Sheet1!O192,Sheet1!P192)</f>
        <v>P12</v>
      </c>
      <c r="G193" s="31" t="s">
        <v>685</v>
      </c>
      <c r="H193" s="31" t="s">
        <v>681</v>
      </c>
      <c r="I193" s="31"/>
      <c r="J193" s="32">
        <v>1</v>
      </c>
    </row>
    <row r="194" spans="1:10" x14ac:dyDescent="0.25">
      <c r="A194" s="29" t="str">
        <f>IF(PickedColonies!J194=0, "NA",INDEX(Table5[Strain name],(MATCH(PickedColonies!C194,Table6[Barcode of agar-filled omnitray plate],0)+PickedColonies!J194-1)))</f>
        <v>GeneArt lib</v>
      </c>
      <c r="B194" s="29">
        <f>IF(PickedColonies!J194=0, "NA", INDEX(Table1[Modifications],(MATCH(PickedColonies!C194,Table6[Barcode of agar-filled omnitray plate],0)+PickedColonies!J194-1)))</f>
        <v>0</v>
      </c>
      <c r="C194" s="31" t="s">
        <v>465</v>
      </c>
      <c r="D194" s="29" t="str">
        <f>IF(PickedColonies!J194=0, "NA", INDEX(Table4[],(MATCH(PickedColonies!C194,Table6[Barcode of agar-filled omnitray plate],0)+PickedColonies!J194-1)))</f>
        <v>A1</v>
      </c>
      <c r="E194" s="31" t="s">
        <v>481</v>
      </c>
      <c r="F194" s="29" t="str">
        <f>IF(ISNUMBER(SEARCH("96-well",Import!$B$10)),Sheet1!O193,Sheet1!P193)</f>
        <v>A13</v>
      </c>
      <c r="G194" s="31" t="s">
        <v>686</v>
      </c>
      <c r="H194" s="31" t="s">
        <v>681</v>
      </c>
      <c r="I194" s="31"/>
      <c r="J194" s="32">
        <v>1</v>
      </c>
    </row>
    <row r="195" spans="1:10" x14ac:dyDescent="0.25">
      <c r="A195" s="29" t="str">
        <f>IF(PickedColonies!J195=0, "NA",INDEX(Table5[Strain name],(MATCH(PickedColonies!C195,Table6[Barcode of agar-filled omnitray plate],0)+PickedColonies!J195-1)))</f>
        <v>GeneArt lib</v>
      </c>
      <c r="B195" s="29">
        <f>IF(PickedColonies!J195=0, "NA", INDEX(Table1[Modifications],(MATCH(PickedColonies!C195,Table6[Barcode of agar-filled omnitray plate],0)+PickedColonies!J195-1)))</f>
        <v>0</v>
      </c>
      <c r="C195" s="31" t="s">
        <v>465</v>
      </c>
      <c r="D195" s="29" t="str">
        <f>IF(PickedColonies!J195=0, "NA", INDEX(Table4[],(MATCH(PickedColonies!C195,Table6[Barcode of agar-filled omnitray plate],0)+PickedColonies!J195-1)))</f>
        <v>A1</v>
      </c>
      <c r="E195" s="31" t="s">
        <v>481</v>
      </c>
      <c r="F195" s="29" t="str">
        <f>IF(ISNUMBER(SEARCH("96-well",Import!$B$10)),Sheet1!O194,Sheet1!P194)</f>
        <v>B13</v>
      </c>
      <c r="G195" s="31" t="s">
        <v>687</v>
      </c>
      <c r="H195" s="31" t="s">
        <v>681</v>
      </c>
      <c r="I195" s="31"/>
      <c r="J195" s="32">
        <v>1</v>
      </c>
    </row>
    <row r="196" spans="1:10" x14ac:dyDescent="0.25">
      <c r="A196" s="29" t="str">
        <f>IF(PickedColonies!J196=0, "NA",INDEX(Table5[Strain name],(MATCH(PickedColonies!C196,Table6[Barcode of agar-filled omnitray plate],0)+PickedColonies!J196-1)))</f>
        <v>GeneArt lib</v>
      </c>
      <c r="B196" s="29">
        <f>IF(PickedColonies!J196=0, "NA", INDEX(Table1[Modifications],(MATCH(PickedColonies!C196,Table6[Barcode of agar-filled omnitray plate],0)+PickedColonies!J196-1)))</f>
        <v>0</v>
      </c>
      <c r="C196" s="31" t="s">
        <v>465</v>
      </c>
      <c r="D196" s="29" t="str">
        <f>IF(PickedColonies!J196=0, "NA", INDEX(Table4[],(MATCH(PickedColonies!C196,Table6[Barcode of agar-filled omnitray plate],0)+PickedColonies!J196-1)))</f>
        <v>A1</v>
      </c>
      <c r="E196" s="31" t="s">
        <v>481</v>
      </c>
      <c r="F196" s="29" t="str">
        <f>IF(ISNUMBER(SEARCH("96-well",Import!$B$10)),Sheet1!O195,Sheet1!P195)</f>
        <v>C13</v>
      </c>
      <c r="G196" s="31" t="s">
        <v>688</v>
      </c>
      <c r="H196" s="31" t="s">
        <v>681</v>
      </c>
      <c r="I196" s="31"/>
      <c r="J196" s="32">
        <v>1</v>
      </c>
    </row>
    <row r="197" spans="1:10" x14ac:dyDescent="0.25">
      <c r="A197" s="29" t="str">
        <f>IF(PickedColonies!J197=0, "NA",INDEX(Table5[Strain name],(MATCH(PickedColonies!C197,Table6[Barcode of agar-filled omnitray plate],0)+PickedColonies!J197-1)))</f>
        <v>GeneArt lib</v>
      </c>
      <c r="B197" s="29">
        <f>IF(PickedColonies!J197=0, "NA", INDEX(Table1[Modifications],(MATCH(PickedColonies!C197,Table6[Barcode of agar-filled omnitray plate],0)+PickedColonies!J197-1)))</f>
        <v>0</v>
      </c>
      <c r="C197" s="31" t="s">
        <v>465</v>
      </c>
      <c r="D197" s="29" t="str">
        <f>IF(PickedColonies!J197=0, "NA", INDEX(Table4[],(MATCH(PickedColonies!C197,Table6[Barcode of agar-filled omnitray plate],0)+PickedColonies!J197-1)))</f>
        <v>A1</v>
      </c>
      <c r="E197" s="31" t="s">
        <v>481</v>
      </c>
      <c r="F197" s="29" t="str">
        <f>IF(ISNUMBER(SEARCH("96-well",Import!$B$10)),Sheet1!O196,Sheet1!P196)</f>
        <v>D13</v>
      </c>
      <c r="G197" s="31" t="s">
        <v>689</v>
      </c>
      <c r="H197" s="31" t="s">
        <v>681</v>
      </c>
      <c r="I197" s="31"/>
      <c r="J197" s="32">
        <v>1</v>
      </c>
    </row>
    <row r="198" spans="1:10" x14ac:dyDescent="0.25">
      <c r="A198" s="29" t="str">
        <f>IF(PickedColonies!J198=0, "NA",INDEX(Table5[Strain name],(MATCH(PickedColonies!C198,Table6[Barcode of agar-filled omnitray plate],0)+PickedColonies!J198-1)))</f>
        <v>GeneArt lib</v>
      </c>
      <c r="B198" s="29">
        <f>IF(PickedColonies!J198=0, "NA", INDEX(Table1[Modifications],(MATCH(PickedColonies!C198,Table6[Barcode of agar-filled omnitray plate],0)+PickedColonies!J198-1)))</f>
        <v>0</v>
      </c>
      <c r="C198" s="31" t="s">
        <v>465</v>
      </c>
      <c r="D198" s="29" t="str">
        <f>IF(PickedColonies!J198=0, "NA", INDEX(Table4[],(MATCH(PickedColonies!C198,Table6[Barcode of agar-filled omnitray plate],0)+PickedColonies!J198-1)))</f>
        <v>A1</v>
      </c>
      <c r="E198" s="31" t="s">
        <v>481</v>
      </c>
      <c r="F198" s="29" t="str">
        <f>IF(ISNUMBER(SEARCH("96-well",Import!$B$10)),Sheet1!O197,Sheet1!P197)</f>
        <v>E13</v>
      </c>
      <c r="G198" s="31" t="s">
        <v>691</v>
      </c>
      <c r="H198" s="31" t="s">
        <v>690</v>
      </c>
      <c r="I198" s="31"/>
      <c r="J198" s="32">
        <v>1</v>
      </c>
    </row>
    <row r="199" spans="1:10" x14ac:dyDescent="0.25">
      <c r="A199" s="29" t="str">
        <f>IF(PickedColonies!J199=0, "NA",INDEX(Table5[Strain name],(MATCH(PickedColonies!C199,Table6[Barcode of agar-filled omnitray plate],0)+PickedColonies!J199-1)))</f>
        <v>GeneArt lib</v>
      </c>
      <c r="B199" s="29">
        <f>IF(PickedColonies!J199=0, "NA", INDEX(Table1[Modifications],(MATCH(PickedColonies!C199,Table6[Barcode of agar-filled omnitray plate],0)+PickedColonies!J199-1)))</f>
        <v>0</v>
      </c>
      <c r="C199" s="31" t="s">
        <v>465</v>
      </c>
      <c r="D199" s="29" t="str">
        <f>IF(PickedColonies!J199=0, "NA", INDEX(Table4[],(MATCH(PickedColonies!C199,Table6[Barcode of agar-filled omnitray plate],0)+PickedColonies!J199-1)))</f>
        <v>A1</v>
      </c>
      <c r="E199" s="31" t="s">
        <v>481</v>
      </c>
      <c r="F199" s="29" t="str">
        <f>IF(ISNUMBER(SEARCH("96-well",Import!$B$10)),Sheet1!O198,Sheet1!P198)</f>
        <v>F13</v>
      </c>
      <c r="G199" s="31" t="s">
        <v>692</v>
      </c>
      <c r="H199" s="31" t="s">
        <v>690</v>
      </c>
      <c r="I199" s="31"/>
      <c r="J199" s="32">
        <v>1</v>
      </c>
    </row>
    <row r="200" spans="1:10" x14ac:dyDescent="0.25">
      <c r="A200" s="29" t="str">
        <f>IF(PickedColonies!J200=0, "NA",INDEX(Table5[Strain name],(MATCH(PickedColonies!C200,Table6[Barcode of agar-filled omnitray plate],0)+PickedColonies!J200-1)))</f>
        <v>GeneArt lib</v>
      </c>
      <c r="B200" s="29">
        <f>IF(PickedColonies!J200=0, "NA", INDEX(Table1[Modifications],(MATCH(PickedColonies!C200,Table6[Barcode of agar-filled omnitray plate],0)+PickedColonies!J200-1)))</f>
        <v>0</v>
      </c>
      <c r="C200" s="31" t="s">
        <v>465</v>
      </c>
      <c r="D200" s="29" t="str">
        <f>IF(PickedColonies!J200=0, "NA", INDEX(Table4[],(MATCH(PickedColonies!C200,Table6[Barcode of agar-filled omnitray plate],0)+PickedColonies!J200-1)))</f>
        <v>A1</v>
      </c>
      <c r="E200" s="31" t="s">
        <v>481</v>
      </c>
      <c r="F200" s="29" t="str">
        <f>IF(ISNUMBER(SEARCH("96-well",Import!$B$10)),Sheet1!O199,Sheet1!P199)</f>
        <v>G13</v>
      </c>
      <c r="G200" s="31" t="s">
        <v>693</v>
      </c>
      <c r="H200" s="31" t="s">
        <v>690</v>
      </c>
      <c r="I200" s="31"/>
      <c r="J200" s="32">
        <v>1</v>
      </c>
    </row>
    <row r="201" spans="1:10" x14ac:dyDescent="0.25">
      <c r="A201" s="29" t="str">
        <f>IF(PickedColonies!J201=0, "NA",INDEX(Table5[Strain name],(MATCH(PickedColonies!C201,Table6[Barcode of agar-filled omnitray plate],0)+PickedColonies!J201-1)))</f>
        <v>GeneArt lib</v>
      </c>
      <c r="B201" s="29">
        <f>IF(PickedColonies!J201=0, "NA", INDEX(Table1[Modifications],(MATCH(PickedColonies!C201,Table6[Barcode of agar-filled omnitray plate],0)+PickedColonies!J201-1)))</f>
        <v>0</v>
      </c>
      <c r="C201" s="31" t="s">
        <v>465</v>
      </c>
      <c r="D201" s="29" t="str">
        <f>IF(PickedColonies!J201=0, "NA", INDEX(Table4[],(MATCH(PickedColonies!C201,Table6[Barcode of agar-filled omnitray plate],0)+PickedColonies!J201-1)))</f>
        <v>A1</v>
      </c>
      <c r="E201" s="31" t="s">
        <v>481</v>
      </c>
      <c r="F201" s="29" t="str">
        <f>IF(ISNUMBER(SEARCH("96-well",Import!$B$10)),Sheet1!O200,Sheet1!P200)</f>
        <v>H13</v>
      </c>
      <c r="G201" s="31" t="s">
        <v>694</v>
      </c>
      <c r="H201" s="31" t="s">
        <v>690</v>
      </c>
      <c r="I201" s="31"/>
      <c r="J201" s="32">
        <v>1</v>
      </c>
    </row>
    <row r="202" spans="1:10" x14ac:dyDescent="0.25">
      <c r="A202" s="29" t="str">
        <f>IF(PickedColonies!J202=0, "NA",INDEX(Table5[Strain name],(MATCH(PickedColonies!C202,Table6[Barcode of agar-filled omnitray plate],0)+PickedColonies!J202-1)))</f>
        <v>GeneArt lib</v>
      </c>
      <c r="B202" s="29">
        <f>IF(PickedColonies!J202=0, "NA", INDEX(Table1[Modifications],(MATCH(PickedColonies!C202,Table6[Barcode of agar-filled omnitray plate],0)+PickedColonies!J202-1)))</f>
        <v>0</v>
      </c>
      <c r="C202" s="31" t="s">
        <v>465</v>
      </c>
      <c r="D202" s="29" t="str">
        <f>IF(PickedColonies!J202=0, "NA", INDEX(Table4[],(MATCH(PickedColonies!C202,Table6[Barcode of agar-filled omnitray plate],0)+PickedColonies!J202-1)))</f>
        <v>A1</v>
      </c>
      <c r="E202" s="31" t="s">
        <v>481</v>
      </c>
      <c r="F202" s="29" t="str">
        <f>IF(ISNUMBER(SEARCH("96-well",Import!$B$10)),Sheet1!O201,Sheet1!P201)</f>
        <v>I13</v>
      </c>
      <c r="G202" s="31" t="s">
        <v>695</v>
      </c>
      <c r="H202" s="31" t="s">
        <v>690</v>
      </c>
      <c r="I202" s="31"/>
      <c r="J202" s="32">
        <v>1</v>
      </c>
    </row>
    <row r="203" spans="1:10" x14ac:dyDescent="0.25">
      <c r="A203" s="29" t="str">
        <f>IF(PickedColonies!J203=0, "NA",INDEX(Table5[Strain name],(MATCH(PickedColonies!C203,Table6[Barcode of agar-filled omnitray plate],0)+PickedColonies!J203-1)))</f>
        <v>GeneArt lib</v>
      </c>
      <c r="B203" s="29">
        <f>IF(PickedColonies!J203=0, "NA", INDEX(Table1[Modifications],(MATCH(PickedColonies!C203,Table6[Barcode of agar-filled omnitray plate],0)+PickedColonies!J203-1)))</f>
        <v>0</v>
      </c>
      <c r="C203" s="31" t="s">
        <v>465</v>
      </c>
      <c r="D203" s="29" t="str">
        <f>IF(PickedColonies!J203=0, "NA", INDEX(Table4[],(MATCH(PickedColonies!C203,Table6[Barcode of agar-filled omnitray plate],0)+PickedColonies!J203-1)))</f>
        <v>A1</v>
      </c>
      <c r="E203" s="31" t="s">
        <v>481</v>
      </c>
      <c r="F203" s="29" t="str">
        <f>IF(ISNUMBER(SEARCH("96-well",Import!$B$10)),Sheet1!O202,Sheet1!P202)</f>
        <v>J13</v>
      </c>
      <c r="G203" s="31" t="s">
        <v>696</v>
      </c>
      <c r="H203" s="31" t="s">
        <v>690</v>
      </c>
      <c r="I203" s="31"/>
      <c r="J203" s="32">
        <v>1</v>
      </c>
    </row>
    <row r="204" spans="1:10" x14ac:dyDescent="0.25">
      <c r="A204" s="29" t="str">
        <f>IF(PickedColonies!J204=0, "NA",INDEX(Table5[Strain name],(MATCH(PickedColonies!C204,Table6[Barcode of agar-filled omnitray plate],0)+PickedColonies!J204-1)))</f>
        <v>GeneArt lib</v>
      </c>
      <c r="B204" s="29">
        <f>IF(PickedColonies!J204=0, "NA", INDEX(Table1[Modifications],(MATCH(PickedColonies!C204,Table6[Barcode of agar-filled omnitray plate],0)+PickedColonies!J204-1)))</f>
        <v>0</v>
      </c>
      <c r="C204" s="31" t="s">
        <v>465</v>
      </c>
      <c r="D204" s="29" t="str">
        <f>IF(PickedColonies!J204=0, "NA", INDEX(Table4[],(MATCH(PickedColonies!C204,Table6[Barcode of agar-filled omnitray plate],0)+PickedColonies!J204-1)))</f>
        <v>A1</v>
      </c>
      <c r="E204" s="31" t="s">
        <v>481</v>
      </c>
      <c r="F204" s="29" t="str">
        <f>IF(ISNUMBER(SEARCH("96-well",Import!$B$10)),Sheet1!O203,Sheet1!P203)</f>
        <v>K13</v>
      </c>
      <c r="G204" s="31" t="s">
        <v>697</v>
      </c>
      <c r="H204" s="31" t="s">
        <v>690</v>
      </c>
      <c r="I204" s="31"/>
      <c r="J204" s="32">
        <v>1</v>
      </c>
    </row>
    <row r="205" spans="1:10" x14ac:dyDescent="0.25">
      <c r="A205" s="29" t="str">
        <f>IF(PickedColonies!J205=0, "NA",INDEX(Table5[Strain name],(MATCH(PickedColonies!C205,Table6[Barcode of agar-filled omnitray plate],0)+PickedColonies!J205-1)))</f>
        <v>GeneArt lib</v>
      </c>
      <c r="B205" s="29">
        <f>IF(PickedColonies!J205=0, "NA", INDEX(Table1[Modifications],(MATCH(PickedColonies!C205,Table6[Barcode of agar-filled omnitray plate],0)+PickedColonies!J205-1)))</f>
        <v>0</v>
      </c>
      <c r="C205" s="31" t="s">
        <v>465</v>
      </c>
      <c r="D205" s="29" t="str">
        <f>IF(PickedColonies!J205=0, "NA", INDEX(Table4[],(MATCH(PickedColonies!C205,Table6[Barcode of agar-filled omnitray plate],0)+PickedColonies!J205-1)))</f>
        <v>A1</v>
      </c>
      <c r="E205" s="31" t="s">
        <v>481</v>
      </c>
      <c r="F205" s="29" t="str">
        <f>IF(ISNUMBER(SEARCH("96-well",Import!$B$10)),Sheet1!O204,Sheet1!P204)</f>
        <v>L13</v>
      </c>
      <c r="G205" s="31" t="s">
        <v>698</v>
      </c>
      <c r="H205" s="31" t="s">
        <v>690</v>
      </c>
      <c r="I205" s="31"/>
      <c r="J205" s="32">
        <v>1</v>
      </c>
    </row>
    <row r="206" spans="1:10" x14ac:dyDescent="0.25">
      <c r="A206" s="29" t="str">
        <f>IF(PickedColonies!J206=0, "NA",INDEX(Table5[Strain name],(MATCH(PickedColonies!C206,Table6[Barcode of agar-filled omnitray plate],0)+PickedColonies!J206-1)))</f>
        <v>GeneArt lib</v>
      </c>
      <c r="B206" s="29">
        <f>IF(PickedColonies!J206=0, "NA", INDEX(Table1[Modifications],(MATCH(PickedColonies!C206,Table6[Barcode of agar-filled omnitray plate],0)+PickedColonies!J206-1)))</f>
        <v>0</v>
      </c>
      <c r="C206" s="31" t="s">
        <v>465</v>
      </c>
      <c r="D206" s="29" t="str">
        <f>IF(PickedColonies!J206=0, "NA", INDEX(Table4[],(MATCH(PickedColonies!C206,Table6[Barcode of agar-filled omnitray plate],0)+PickedColonies!J206-1)))</f>
        <v>A1</v>
      </c>
      <c r="E206" s="31" t="s">
        <v>481</v>
      </c>
      <c r="F206" s="29" t="str">
        <f>IF(ISNUMBER(SEARCH("96-well",Import!$B$10)),Sheet1!O205,Sheet1!P205)</f>
        <v>M13</v>
      </c>
      <c r="G206" s="31" t="s">
        <v>700</v>
      </c>
      <c r="H206" s="31" t="s">
        <v>699</v>
      </c>
      <c r="I206" s="31"/>
      <c r="J206" s="32">
        <v>1</v>
      </c>
    </row>
    <row r="207" spans="1:10" x14ac:dyDescent="0.25">
      <c r="A207" s="29" t="str">
        <f>IF(PickedColonies!J207=0, "NA",INDEX(Table5[Strain name],(MATCH(PickedColonies!C207,Table6[Barcode of agar-filled omnitray plate],0)+PickedColonies!J207-1)))</f>
        <v>GeneArt lib</v>
      </c>
      <c r="B207" s="29">
        <f>IF(PickedColonies!J207=0, "NA", INDEX(Table1[Modifications],(MATCH(PickedColonies!C207,Table6[Barcode of agar-filled omnitray plate],0)+PickedColonies!J207-1)))</f>
        <v>0</v>
      </c>
      <c r="C207" s="31" t="s">
        <v>465</v>
      </c>
      <c r="D207" s="29" t="str">
        <f>IF(PickedColonies!J207=0, "NA", INDEX(Table4[],(MATCH(PickedColonies!C207,Table6[Barcode of agar-filled omnitray plate],0)+PickedColonies!J207-1)))</f>
        <v>A1</v>
      </c>
      <c r="E207" s="31" t="s">
        <v>481</v>
      </c>
      <c r="F207" s="29" t="str">
        <f>IF(ISNUMBER(SEARCH("96-well",Import!$B$10)),Sheet1!O206,Sheet1!P206)</f>
        <v>N13</v>
      </c>
      <c r="G207" s="31" t="s">
        <v>701</v>
      </c>
      <c r="H207" s="31" t="s">
        <v>699</v>
      </c>
      <c r="I207" s="31"/>
      <c r="J207" s="32">
        <v>1</v>
      </c>
    </row>
    <row r="208" spans="1:10" x14ac:dyDescent="0.25">
      <c r="A208" s="29" t="str">
        <f>IF(PickedColonies!J208=0, "NA",INDEX(Table5[Strain name],(MATCH(PickedColonies!C208,Table6[Barcode of agar-filled omnitray plate],0)+PickedColonies!J208-1)))</f>
        <v>GeneArt lib</v>
      </c>
      <c r="B208" s="29">
        <f>IF(PickedColonies!J208=0, "NA", INDEX(Table1[Modifications],(MATCH(PickedColonies!C208,Table6[Barcode of agar-filled omnitray plate],0)+PickedColonies!J208-1)))</f>
        <v>0</v>
      </c>
      <c r="C208" s="31" t="s">
        <v>465</v>
      </c>
      <c r="D208" s="29" t="str">
        <f>IF(PickedColonies!J208=0, "NA", INDEX(Table4[],(MATCH(PickedColonies!C208,Table6[Barcode of agar-filled omnitray plate],0)+PickedColonies!J208-1)))</f>
        <v>A1</v>
      </c>
      <c r="E208" s="31" t="s">
        <v>481</v>
      </c>
      <c r="F208" s="29" t="str">
        <f>IF(ISNUMBER(SEARCH("96-well",Import!$B$10)),Sheet1!O207,Sheet1!P207)</f>
        <v>O13</v>
      </c>
      <c r="G208" s="31" t="s">
        <v>702</v>
      </c>
      <c r="H208" s="31" t="s">
        <v>699</v>
      </c>
      <c r="I208" s="31"/>
      <c r="J208" s="32">
        <v>1</v>
      </c>
    </row>
    <row r="209" spans="1:10" x14ac:dyDescent="0.25">
      <c r="A209" s="29" t="str">
        <f>IF(PickedColonies!J209=0, "NA",INDEX(Table5[Strain name],(MATCH(PickedColonies!C209,Table6[Barcode of agar-filled omnitray plate],0)+PickedColonies!J209-1)))</f>
        <v>GeneArt lib</v>
      </c>
      <c r="B209" s="29">
        <f>IF(PickedColonies!J209=0, "NA", INDEX(Table1[Modifications],(MATCH(PickedColonies!C209,Table6[Barcode of agar-filled omnitray plate],0)+PickedColonies!J209-1)))</f>
        <v>0</v>
      </c>
      <c r="C209" s="31" t="s">
        <v>465</v>
      </c>
      <c r="D209" s="29" t="str">
        <f>IF(PickedColonies!J209=0, "NA", INDEX(Table4[],(MATCH(PickedColonies!C209,Table6[Barcode of agar-filled omnitray plate],0)+PickedColonies!J209-1)))</f>
        <v>A1</v>
      </c>
      <c r="E209" s="31" t="s">
        <v>481</v>
      </c>
      <c r="F209" s="29" t="str">
        <f>IF(ISNUMBER(SEARCH("96-well",Import!$B$10)),Sheet1!O208,Sheet1!P208)</f>
        <v>P13</v>
      </c>
      <c r="G209" s="31" t="s">
        <v>703</v>
      </c>
      <c r="H209" s="31" t="s">
        <v>699</v>
      </c>
      <c r="I209" s="31"/>
      <c r="J209" s="32">
        <v>1</v>
      </c>
    </row>
    <row r="210" spans="1:10" x14ac:dyDescent="0.25">
      <c r="A210" s="29" t="str">
        <f>IF(PickedColonies!J210=0, "NA",INDEX(Table5[Strain name],(MATCH(PickedColonies!C210,Table6[Barcode of agar-filled omnitray plate],0)+PickedColonies!J210-1)))</f>
        <v>GeneArt lib</v>
      </c>
      <c r="B210" s="29">
        <f>IF(PickedColonies!J210=0, "NA", INDEX(Table1[Modifications],(MATCH(PickedColonies!C210,Table6[Barcode of agar-filled omnitray plate],0)+PickedColonies!J210-1)))</f>
        <v>0</v>
      </c>
      <c r="C210" s="31" t="s">
        <v>465</v>
      </c>
      <c r="D210" s="29" t="str">
        <f>IF(PickedColonies!J210=0, "NA", INDEX(Table4[],(MATCH(PickedColonies!C210,Table6[Barcode of agar-filled omnitray plate],0)+PickedColonies!J210-1)))</f>
        <v>A1</v>
      </c>
      <c r="E210" s="31" t="s">
        <v>481</v>
      </c>
      <c r="F210" s="29" t="str">
        <f>IF(ISNUMBER(SEARCH("96-well",Import!$B$10)),Sheet1!O209,Sheet1!P209)</f>
        <v>A14</v>
      </c>
      <c r="G210" s="31" t="s">
        <v>704</v>
      </c>
      <c r="H210" s="31" t="s">
        <v>699</v>
      </c>
      <c r="I210" s="31"/>
      <c r="J210" s="32">
        <v>1</v>
      </c>
    </row>
    <row r="211" spans="1:10" x14ac:dyDescent="0.25">
      <c r="A211" s="29" t="str">
        <f>IF(PickedColonies!J211=0, "NA",INDEX(Table5[Strain name],(MATCH(PickedColonies!C211,Table6[Barcode of agar-filled omnitray plate],0)+PickedColonies!J211-1)))</f>
        <v>GeneArt lib</v>
      </c>
      <c r="B211" s="29">
        <f>IF(PickedColonies!J211=0, "NA", INDEX(Table1[Modifications],(MATCH(PickedColonies!C211,Table6[Barcode of agar-filled omnitray plate],0)+PickedColonies!J211-1)))</f>
        <v>0</v>
      </c>
      <c r="C211" s="31" t="s">
        <v>465</v>
      </c>
      <c r="D211" s="29" t="str">
        <f>IF(PickedColonies!J211=0, "NA", INDEX(Table4[],(MATCH(PickedColonies!C211,Table6[Barcode of agar-filled omnitray plate],0)+PickedColonies!J211-1)))</f>
        <v>A1</v>
      </c>
      <c r="E211" s="31" t="s">
        <v>481</v>
      </c>
      <c r="F211" s="29" t="str">
        <f>IF(ISNUMBER(SEARCH("96-well",Import!$B$10)),Sheet1!O210,Sheet1!P210)</f>
        <v>B14</v>
      </c>
      <c r="G211" s="31" t="s">
        <v>705</v>
      </c>
      <c r="H211" s="31" t="s">
        <v>699</v>
      </c>
      <c r="I211" s="31"/>
      <c r="J211" s="32">
        <v>1</v>
      </c>
    </row>
    <row r="212" spans="1:10" x14ac:dyDescent="0.25">
      <c r="A212" s="29" t="str">
        <f>IF(PickedColonies!J212=0, "NA",INDEX(Table5[Strain name],(MATCH(PickedColonies!C212,Table6[Barcode of agar-filled omnitray plate],0)+PickedColonies!J212-1)))</f>
        <v>GeneArt lib</v>
      </c>
      <c r="B212" s="29">
        <f>IF(PickedColonies!J212=0, "NA", INDEX(Table1[Modifications],(MATCH(PickedColonies!C212,Table6[Barcode of agar-filled omnitray plate],0)+PickedColonies!J212-1)))</f>
        <v>0</v>
      </c>
      <c r="C212" s="31" t="s">
        <v>465</v>
      </c>
      <c r="D212" s="29" t="str">
        <f>IF(PickedColonies!J212=0, "NA", INDEX(Table4[],(MATCH(PickedColonies!C212,Table6[Barcode of agar-filled omnitray plate],0)+PickedColonies!J212-1)))</f>
        <v>A1</v>
      </c>
      <c r="E212" s="31" t="s">
        <v>481</v>
      </c>
      <c r="F212" s="29" t="str">
        <f>IF(ISNUMBER(SEARCH("96-well",Import!$B$10)),Sheet1!O211,Sheet1!P211)</f>
        <v>C14</v>
      </c>
      <c r="G212" s="31" t="s">
        <v>706</v>
      </c>
      <c r="H212" s="31" t="s">
        <v>699</v>
      </c>
      <c r="I212" s="31"/>
      <c r="J212" s="32">
        <v>1</v>
      </c>
    </row>
    <row r="213" spans="1:10" x14ac:dyDescent="0.25">
      <c r="A213" s="29" t="str">
        <f>IF(PickedColonies!J213=0, "NA",INDEX(Table5[Strain name],(MATCH(PickedColonies!C213,Table6[Barcode of agar-filled omnitray plate],0)+PickedColonies!J213-1)))</f>
        <v>GeneArt lib</v>
      </c>
      <c r="B213" s="29">
        <f>IF(PickedColonies!J213=0, "NA", INDEX(Table1[Modifications],(MATCH(PickedColonies!C213,Table6[Barcode of agar-filled omnitray plate],0)+PickedColonies!J213-1)))</f>
        <v>0</v>
      </c>
      <c r="C213" s="31" t="s">
        <v>465</v>
      </c>
      <c r="D213" s="29" t="str">
        <f>IF(PickedColonies!J213=0, "NA", INDEX(Table4[],(MATCH(PickedColonies!C213,Table6[Barcode of agar-filled omnitray plate],0)+PickedColonies!J213-1)))</f>
        <v>A1</v>
      </c>
      <c r="E213" s="31" t="s">
        <v>481</v>
      </c>
      <c r="F213" s="29" t="str">
        <f>IF(ISNUMBER(SEARCH("96-well",Import!$B$10)),Sheet1!O212,Sheet1!P212)</f>
        <v>D14</v>
      </c>
      <c r="G213" s="31" t="s">
        <v>707</v>
      </c>
      <c r="H213" s="31" t="s">
        <v>699</v>
      </c>
      <c r="I213" s="31"/>
      <c r="J213" s="32">
        <v>1</v>
      </c>
    </row>
    <row r="214" spans="1:10" x14ac:dyDescent="0.25">
      <c r="A214" s="29" t="str">
        <f>IF(PickedColonies!J214=0, "NA",INDEX(Table5[Strain name],(MATCH(PickedColonies!C214,Table6[Barcode of agar-filled omnitray plate],0)+PickedColonies!J214-1)))</f>
        <v>GeneArt lib</v>
      </c>
      <c r="B214" s="29">
        <f>IF(PickedColonies!J214=0, "NA", INDEX(Table1[Modifications],(MATCH(PickedColonies!C214,Table6[Barcode of agar-filled omnitray plate],0)+PickedColonies!J214-1)))</f>
        <v>0</v>
      </c>
      <c r="C214" s="31" t="s">
        <v>465</v>
      </c>
      <c r="D214" s="29" t="str">
        <f>IF(PickedColonies!J214=0, "NA", INDEX(Table4[],(MATCH(PickedColonies!C214,Table6[Barcode of agar-filled omnitray plate],0)+PickedColonies!J214-1)))</f>
        <v>A1</v>
      </c>
      <c r="E214" s="31" t="s">
        <v>481</v>
      </c>
      <c r="F214" s="29" t="str">
        <f>IF(ISNUMBER(SEARCH("96-well",Import!$B$10)),Sheet1!O213,Sheet1!P213)</f>
        <v>E14</v>
      </c>
      <c r="G214" s="31" t="s">
        <v>709</v>
      </c>
      <c r="H214" s="31" t="s">
        <v>708</v>
      </c>
      <c r="I214" s="31"/>
      <c r="J214" s="32">
        <v>1</v>
      </c>
    </row>
    <row r="215" spans="1:10" x14ac:dyDescent="0.25">
      <c r="A215" s="29" t="str">
        <f>IF(PickedColonies!J215=0, "NA",INDEX(Table5[Strain name],(MATCH(PickedColonies!C215,Table6[Barcode of agar-filled omnitray plate],0)+PickedColonies!J215-1)))</f>
        <v>GeneArt lib</v>
      </c>
      <c r="B215" s="29">
        <f>IF(PickedColonies!J215=0, "NA", INDEX(Table1[Modifications],(MATCH(PickedColonies!C215,Table6[Barcode of agar-filled omnitray plate],0)+PickedColonies!J215-1)))</f>
        <v>0</v>
      </c>
      <c r="C215" s="31" t="s">
        <v>465</v>
      </c>
      <c r="D215" s="29" t="str">
        <f>IF(PickedColonies!J215=0, "NA", INDEX(Table4[],(MATCH(PickedColonies!C215,Table6[Barcode of agar-filled omnitray plate],0)+PickedColonies!J215-1)))</f>
        <v>A1</v>
      </c>
      <c r="E215" s="31" t="s">
        <v>481</v>
      </c>
      <c r="F215" s="29" t="str">
        <f>IF(ISNUMBER(SEARCH("96-well",Import!$B$10)),Sheet1!O214,Sheet1!P214)</f>
        <v>F14</v>
      </c>
      <c r="G215" s="31" t="s">
        <v>710</v>
      </c>
      <c r="H215" s="31" t="s">
        <v>708</v>
      </c>
      <c r="I215" s="31"/>
      <c r="J215" s="32">
        <v>1</v>
      </c>
    </row>
    <row r="216" spans="1:10" x14ac:dyDescent="0.25">
      <c r="A216" s="29" t="str">
        <f>IF(PickedColonies!J216=0, "NA",INDEX(Table5[Strain name],(MATCH(PickedColonies!C216,Table6[Barcode of agar-filled omnitray plate],0)+PickedColonies!J216-1)))</f>
        <v>GeneArt lib</v>
      </c>
      <c r="B216" s="29">
        <f>IF(PickedColonies!J216=0, "NA", INDEX(Table1[Modifications],(MATCH(PickedColonies!C216,Table6[Barcode of agar-filled omnitray plate],0)+PickedColonies!J216-1)))</f>
        <v>0</v>
      </c>
      <c r="C216" s="31" t="s">
        <v>465</v>
      </c>
      <c r="D216" s="29" t="str">
        <f>IF(PickedColonies!J216=0, "NA", INDEX(Table4[],(MATCH(PickedColonies!C216,Table6[Barcode of agar-filled omnitray plate],0)+PickedColonies!J216-1)))</f>
        <v>A1</v>
      </c>
      <c r="E216" s="31" t="s">
        <v>481</v>
      </c>
      <c r="F216" s="29" t="str">
        <f>IF(ISNUMBER(SEARCH("96-well",Import!$B$10)),Sheet1!O215,Sheet1!P215)</f>
        <v>G14</v>
      </c>
      <c r="G216" s="31" t="s">
        <v>711</v>
      </c>
      <c r="H216" s="31" t="s">
        <v>708</v>
      </c>
      <c r="I216" s="31"/>
      <c r="J216" s="32">
        <v>1</v>
      </c>
    </row>
    <row r="217" spans="1:10" x14ac:dyDescent="0.25">
      <c r="A217" s="29" t="str">
        <f>IF(PickedColonies!J217=0, "NA",INDEX(Table5[Strain name],(MATCH(PickedColonies!C217,Table6[Barcode of agar-filled omnitray plate],0)+PickedColonies!J217-1)))</f>
        <v>GeneArt lib</v>
      </c>
      <c r="B217" s="29">
        <f>IF(PickedColonies!J217=0, "NA", INDEX(Table1[Modifications],(MATCH(PickedColonies!C217,Table6[Barcode of agar-filled omnitray plate],0)+PickedColonies!J217-1)))</f>
        <v>0</v>
      </c>
      <c r="C217" s="31" t="s">
        <v>465</v>
      </c>
      <c r="D217" s="29" t="str">
        <f>IF(PickedColonies!J217=0, "NA", INDEX(Table4[],(MATCH(PickedColonies!C217,Table6[Barcode of agar-filled omnitray plate],0)+PickedColonies!J217-1)))</f>
        <v>A1</v>
      </c>
      <c r="E217" s="31" t="s">
        <v>481</v>
      </c>
      <c r="F217" s="29" t="str">
        <f>IF(ISNUMBER(SEARCH("96-well",Import!$B$10)),Sheet1!O216,Sheet1!P216)</f>
        <v>H14</v>
      </c>
      <c r="G217" s="31" t="s">
        <v>712</v>
      </c>
      <c r="H217" s="31" t="s">
        <v>708</v>
      </c>
      <c r="I217" s="31"/>
      <c r="J217" s="32">
        <v>1</v>
      </c>
    </row>
    <row r="218" spans="1:10" x14ac:dyDescent="0.25">
      <c r="A218" s="29" t="str">
        <f>IF(PickedColonies!J218=0, "NA",INDEX(Table5[Strain name],(MATCH(PickedColonies!C218,Table6[Barcode of agar-filled omnitray plate],0)+PickedColonies!J218-1)))</f>
        <v>GeneArt lib</v>
      </c>
      <c r="B218" s="29">
        <f>IF(PickedColonies!J218=0, "NA", INDEX(Table1[Modifications],(MATCH(PickedColonies!C218,Table6[Barcode of agar-filled omnitray plate],0)+PickedColonies!J218-1)))</f>
        <v>0</v>
      </c>
      <c r="C218" s="31" t="s">
        <v>465</v>
      </c>
      <c r="D218" s="29" t="str">
        <f>IF(PickedColonies!J218=0, "NA", INDEX(Table4[],(MATCH(PickedColonies!C218,Table6[Barcode of agar-filled omnitray plate],0)+PickedColonies!J218-1)))</f>
        <v>A1</v>
      </c>
      <c r="E218" s="31" t="s">
        <v>481</v>
      </c>
      <c r="F218" s="29" t="str">
        <f>IF(ISNUMBER(SEARCH("96-well",Import!$B$10)),Sheet1!O217,Sheet1!P217)</f>
        <v>I14</v>
      </c>
      <c r="G218" s="31" t="s">
        <v>713</v>
      </c>
      <c r="H218" s="31" t="s">
        <v>708</v>
      </c>
      <c r="I218" s="31"/>
      <c r="J218" s="32">
        <v>1</v>
      </c>
    </row>
    <row r="219" spans="1:10" x14ac:dyDescent="0.25">
      <c r="A219" s="29" t="str">
        <f>IF(PickedColonies!J219=0, "NA",INDEX(Table5[Strain name],(MATCH(PickedColonies!C219,Table6[Barcode of agar-filled omnitray plate],0)+PickedColonies!J219-1)))</f>
        <v>GeneArt lib</v>
      </c>
      <c r="B219" s="29">
        <f>IF(PickedColonies!J219=0, "NA", INDEX(Table1[Modifications],(MATCH(PickedColonies!C219,Table6[Barcode of agar-filled omnitray plate],0)+PickedColonies!J219-1)))</f>
        <v>0</v>
      </c>
      <c r="C219" s="31" t="s">
        <v>465</v>
      </c>
      <c r="D219" s="29" t="str">
        <f>IF(PickedColonies!J219=0, "NA", INDEX(Table4[],(MATCH(PickedColonies!C219,Table6[Barcode of agar-filled omnitray plate],0)+PickedColonies!J219-1)))</f>
        <v>A1</v>
      </c>
      <c r="E219" s="31" t="s">
        <v>481</v>
      </c>
      <c r="F219" s="29" t="str">
        <f>IF(ISNUMBER(SEARCH("96-well",Import!$B$10)),Sheet1!O218,Sheet1!P218)</f>
        <v>J14</v>
      </c>
      <c r="G219" s="31" t="s">
        <v>714</v>
      </c>
      <c r="H219" s="31" t="s">
        <v>708</v>
      </c>
      <c r="I219" s="31"/>
      <c r="J219" s="32">
        <v>1</v>
      </c>
    </row>
    <row r="220" spans="1:10" x14ac:dyDescent="0.25">
      <c r="A220" s="29" t="str">
        <f>IF(PickedColonies!J220=0, "NA",INDEX(Table5[Strain name],(MATCH(PickedColonies!C220,Table6[Barcode of agar-filled omnitray plate],0)+PickedColonies!J220-1)))</f>
        <v>GeneArt lib</v>
      </c>
      <c r="B220" s="29">
        <f>IF(PickedColonies!J220=0, "NA", INDEX(Table1[Modifications],(MATCH(PickedColonies!C220,Table6[Barcode of agar-filled omnitray plate],0)+PickedColonies!J220-1)))</f>
        <v>0</v>
      </c>
      <c r="C220" s="31" t="s">
        <v>465</v>
      </c>
      <c r="D220" s="29" t="str">
        <f>IF(PickedColonies!J220=0, "NA", INDEX(Table4[],(MATCH(PickedColonies!C220,Table6[Barcode of agar-filled omnitray plate],0)+PickedColonies!J220-1)))</f>
        <v>A1</v>
      </c>
      <c r="E220" s="31" t="s">
        <v>481</v>
      </c>
      <c r="F220" s="29" t="str">
        <f>IF(ISNUMBER(SEARCH("96-well",Import!$B$10)),Sheet1!O219,Sheet1!P219)</f>
        <v>K14</v>
      </c>
      <c r="G220" s="31" t="s">
        <v>715</v>
      </c>
      <c r="H220" s="31" t="s">
        <v>708</v>
      </c>
      <c r="I220" s="31"/>
      <c r="J220" s="32">
        <v>1</v>
      </c>
    </row>
    <row r="221" spans="1:10" x14ac:dyDescent="0.25">
      <c r="A221" s="29" t="str">
        <f>IF(PickedColonies!J221=0, "NA",INDEX(Table5[Strain name],(MATCH(PickedColonies!C221,Table6[Barcode of agar-filled omnitray plate],0)+PickedColonies!J221-1)))</f>
        <v>GeneArt lib</v>
      </c>
      <c r="B221" s="29">
        <f>IF(PickedColonies!J221=0, "NA", INDEX(Table1[Modifications],(MATCH(PickedColonies!C221,Table6[Barcode of agar-filled omnitray plate],0)+PickedColonies!J221-1)))</f>
        <v>0</v>
      </c>
      <c r="C221" s="31" t="s">
        <v>465</v>
      </c>
      <c r="D221" s="29" t="str">
        <f>IF(PickedColonies!J221=0, "NA", INDEX(Table4[],(MATCH(PickedColonies!C221,Table6[Barcode of agar-filled omnitray plate],0)+PickedColonies!J221-1)))</f>
        <v>A1</v>
      </c>
      <c r="E221" s="31" t="s">
        <v>481</v>
      </c>
      <c r="F221" s="29" t="str">
        <f>IF(ISNUMBER(SEARCH("96-well",Import!$B$10)),Sheet1!O220,Sheet1!P220)</f>
        <v>L14</v>
      </c>
      <c r="G221" s="31" t="s">
        <v>716</v>
      </c>
      <c r="H221" s="31" t="s">
        <v>708</v>
      </c>
      <c r="I221" s="31"/>
      <c r="J221" s="32">
        <v>1</v>
      </c>
    </row>
    <row r="222" spans="1:10" x14ac:dyDescent="0.25">
      <c r="A222" s="29" t="str">
        <f>IF(PickedColonies!J222=0, "NA",INDEX(Table5[Strain name],(MATCH(PickedColonies!C222,Table6[Barcode of agar-filled omnitray plate],0)+PickedColonies!J222-1)))</f>
        <v>GeneArt lib</v>
      </c>
      <c r="B222" s="29">
        <f>IF(PickedColonies!J222=0, "NA", INDEX(Table1[Modifications],(MATCH(PickedColonies!C222,Table6[Barcode of agar-filled omnitray plate],0)+PickedColonies!J222-1)))</f>
        <v>0</v>
      </c>
      <c r="C222" s="31" t="s">
        <v>465</v>
      </c>
      <c r="D222" s="29" t="str">
        <f>IF(PickedColonies!J222=0, "NA", INDEX(Table4[],(MATCH(PickedColonies!C222,Table6[Barcode of agar-filled omnitray plate],0)+PickedColonies!J222-1)))</f>
        <v>A1</v>
      </c>
      <c r="E222" s="31" t="s">
        <v>481</v>
      </c>
      <c r="F222" s="29" t="str">
        <f>IF(ISNUMBER(SEARCH("96-well",Import!$B$10)),Sheet1!O221,Sheet1!P221)</f>
        <v>M14</v>
      </c>
      <c r="G222" s="31" t="s">
        <v>718</v>
      </c>
      <c r="H222" s="31" t="s">
        <v>717</v>
      </c>
      <c r="I222" s="31"/>
      <c r="J222" s="32">
        <v>1</v>
      </c>
    </row>
    <row r="223" spans="1:10" x14ac:dyDescent="0.25">
      <c r="A223" s="29" t="str">
        <f>IF(PickedColonies!J223=0, "NA",INDEX(Table5[Strain name],(MATCH(PickedColonies!C223,Table6[Barcode of agar-filled omnitray plate],0)+PickedColonies!J223-1)))</f>
        <v>GeneArt lib</v>
      </c>
      <c r="B223" s="29">
        <f>IF(PickedColonies!J223=0, "NA", INDEX(Table1[Modifications],(MATCH(PickedColonies!C223,Table6[Barcode of agar-filled omnitray plate],0)+PickedColonies!J223-1)))</f>
        <v>0</v>
      </c>
      <c r="C223" s="31" t="s">
        <v>465</v>
      </c>
      <c r="D223" s="29" t="str">
        <f>IF(PickedColonies!J223=0, "NA", INDEX(Table4[],(MATCH(PickedColonies!C223,Table6[Barcode of agar-filled omnitray plate],0)+PickedColonies!J223-1)))</f>
        <v>A1</v>
      </c>
      <c r="E223" s="31" t="s">
        <v>481</v>
      </c>
      <c r="F223" s="29" t="str">
        <f>IF(ISNUMBER(SEARCH("96-well",Import!$B$10)),Sheet1!O222,Sheet1!P222)</f>
        <v>N14</v>
      </c>
      <c r="G223" s="31" t="s">
        <v>719</v>
      </c>
      <c r="H223" s="31" t="s">
        <v>717</v>
      </c>
      <c r="I223" s="31"/>
      <c r="J223" s="32">
        <v>1</v>
      </c>
    </row>
    <row r="224" spans="1:10" x14ac:dyDescent="0.25">
      <c r="A224" s="29" t="str">
        <f>IF(PickedColonies!J224=0, "NA",INDEX(Table5[Strain name],(MATCH(PickedColonies!C224,Table6[Barcode of agar-filled omnitray plate],0)+PickedColonies!J224-1)))</f>
        <v>GeneArt lib</v>
      </c>
      <c r="B224" s="29">
        <f>IF(PickedColonies!J224=0, "NA", INDEX(Table1[Modifications],(MATCH(PickedColonies!C224,Table6[Barcode of agar-filled omnitray plate],0)+PickedColonies!J224-1)))</f>
        <v>0</v>
      </c>
      <c r="C224" s="31" t="s">
        <v>465</v>
      </c>
      <c r="D224" s="29" t="str">
        <f>IF(PickedColonies!J224=0, "NA", INDEX(Table4[],(MATCH(PickedColonies!C224,Table6[Barcode of agar-filled omnitray plate],0)+PickedColonies!J224-1)))</f>
        <v>A1</v>
      </c>
      <c r="E224" s="31" t="s">
        <v>481</v>
      </c>
      <c r="F224" s="29" t="str">
        <f>IF(ISNUMBER(SEARCH("96-well",Import!$B$10)),Sheet1!O223,Sheet1!P223)</f>
        <v>O14</v>
      </c>
      <c r="G224" s="31" t="s">
        <v>720</v>
      </c>
      <c r="H224" s="31" t="s">
        <v>717</v>
      </c>
      <c r="I224" s="31"/>
      <c r="J224" s="32">
        <v>1</v>
      </c>
    </row>
    <row r="225" spans="1:10" x14ac:dyDescent="0.25">
      <c r="A225" s="29" t="str">
        <f>IF(PickedColonies!J225=0, "NA",INDEX(Table5[Strain name],(MATCH(PickedColonies!C225,Table6[Barcode of agar-filled omnitray plate],0)+PickedColonies!J225-1)))</f>
        <v>GeneArt lib</v>
      </c>
      <c r="B225" s="29">
        <f>IF(PickedColonies!J225=0, "NA", INDEX(Table1[Modifications],(MATCH(PickedColonies!C225,Table6[Barcode of agar-filled omnitray plate],0)+PickedColonies!J225-1)))</f>
        <v>0</v>
      </c>
      <c r="C225" s="31" t="s">
        <v>465</v>
      </c>
      <c r="D225" s="29" t="str">
        <f>IF(PickedColonies!J225=0, "NA", INDEX(Table4[],(MATCH(PickedColonies!C225,Table6[Barcode of agar-filled omnitray plate],0)+PickedColonies!J225-1)))</f>
        <v>A1</v>
      </c>
      <c r="E225" s="31" t="s">
        <v>481</v>
      </c>
      <c r="F225" s="29" t="str">
        <f>IF(ISNUMBER(SEARCH("96-well",Import!$B$10)),Sheet1!O224,Sheet1!P224)</f>
        <v>P14</v>
      </c>
      <c r="G225" s="31" t="s">
        <v>721</v>
      </c>
      <c r="H225" s="31" t="s">
        <v>717</v>
      </c>
      <c r="I225" s="31"/>
      <c r="J225" s="32">
        <v>1</v>
      </c>
    </row>
    <row r="226" spans="1:10" x14ac:dyDescent="0.25">
      <c r="A226" s="29" t="str">
        <f>IF(PickedColonies!J226=0, "NA",INDEX(Table5[Strain name],(MATCH(PickedColonies!C226,Table6[Barcode of agar-filled omnitray plate],0)+PickedColonies!J226-1)))</f>
        <v>GeneArt lib</v>
      </c>
      <c r="B226" s="29">
        <f>IF(PickedColonies!J226=0, "NA", INDEX(Table1[Modifications],(MATCH(PickedColonies!C226,Table6[Barcode of agar-filled omnitray plate],0)+PickedColonies!J226-1)))</f>
        <v>0</v>
      </c>
      <c r="C226" s="31" t="s">
        <v>465</v>
      </c>
      <c r="D226" s="29" t="str">
        <f>IF(PickedColonies!J226=0, "NA", INDEX(Table4[],(MATCH(PickedColonies!C226,Table6[Barcode of agar-filled omnitray plate],0)+PickedColonies!J226-1)))</f>
        <v>A1</v>
      </c>
      <c r="E226" s="31" t="s">
        <v>481</v>
      </c>
      <c r="F226" s="29" t="str">
        <f>IF(ISNUMBER(SEARCH("96-well",Import!$B$10)),Sheet1!O225,Sheet1!P225)</f>
        <v>A15</v>
      </c>
      <c r="G226" s="31" t="s">
        <v>722</v>
      </c>
      <c r="H226" s="31" t="s">
        <v>717</v>
      </c>
      <c r="I226" s="31"/>
      <c r="J226" s="32">
        <v>1</v>
      </c>
    </row>
    <row r="227" spans="1:10" x14ac:dyDescent="0.25">
      <c r="A227" s="29" t="str">
        <f>IF(PickedColonies!J227=0, "NA",INDEX(Table5[Strain name],(MATCH(PickedColonies!C227,Table6[Barcode of agar-filled omnitray plate],0)+PickedColonies!J227-1)))</f>
        <v>GeneArt lib</v>
      </c>
      <c r="B227" s="29">
        <f>IF(PickedColonies!J227=0, "NA", INDEX(Table1[Modifications],(MATCH(PickedColonies!C227,Table6[Barcode of agar-filled omnitray plate],0)+PickedColonies!J227-1)))</f>
        <v>0</v>
      </c>
      <c r="C227" s="31" t="s">
        <v>465</v>
      </c>
      <c r="D227" s="29" t="str">
        <f>IF(PickedColonies!J227=0, "NA", INDEX(Table4[],(MATCH(PickedColonies!C227,Table6[Barcode of agar-filled omnitray plate],0)+PickedColonies!J227-1)))</f>
        <v>A1</v>
      </c>
      <c r="E227" s="31" t="s">
        <v>481</v>
      </c>
      <c r="F227" s="29" t="str">
        <f>IF(ISNUMBER(SEARCH("96-well",Import!$B$10)),Sheet1!O226,Sheet1!P226)</f>
        <v>B15</v>
      </c>
      <c r="G227" s="31" t="s">
        <v>723</v>
      </c>
      <c r="H227" s="31" t="s">
        <v>717</v>
      </c>
      <c r="I227" s="31"/>
      <c r="J227" s="32">
        <v>1</v>
      </c>
    </row>
    <row r="228" spans="1:10" x14ac:dyDescent="0.25">
      <c r="A228" s="29" t="str">
        <f>IF(PickedColonies!J228=0, "NA",INDEX(Table5[Strain name],(MATCH(PickedColonies!C228,Table6[Barcode of agar-filled omnitray plate],0)+PickedColonies!J228-1)))</f>
        <v>GeneArt lib</v>
      </c>
      <c r="B228" s="29">
        <f>IF(PickedColonies!J228=0, "NA", INDEX(Table1[Modifications],(MATCH(PickedColonies!C228,Table6[Barcode of agar-filled omnitray plate],0)+PickedColonies!J228-1)))</f>
        <v>0</v>
      </c>
      <c r="C228" s="31" t="s">
        <v>466</v>
      </c>
      <c r="D228" s="29" t="str">
        <f>IF(PickedColonies!J228=0, "NA", INDEX(Table4[],(MATCH(PickedColonies!C228,Table6[Barcode of agar-filled omnitray plate],0)+PickedColonies!J228-1)))</f>
        <v>A1</v>
      </c>
      <c r="E228" s="31" t="s">
        <v>481</v>
      </c>
      <c r="F228" s="29" t="str">
        <f>IF(ISNUMBER(SEARCH("96-well",Import!$B$10)),Sheet1!O227,Sheet1!P227)</f>
        <v>C15</v>
      </c>
      <c r="G228" s="31" t="s">
        <v>484</v>
      </c>
      <c r="H228" s="31" t="s">
        <v>728</v>
      </c>
      <c r="I228" s="31"/>
      <c r="J228" s="32">
        <v>1</v>
      </c>
    </row>
    <row r="229" spans="1:10" x14ac:dyDescent="0.25">
      <c r="A229" s="29" t="str">
        <f>IF(PickedColonies!J229=0, "NA",INDEX(Table5[Strain name],(MATCH(PickedColonies!C229,Table6[Barcode of agar-filled omnitray plate],0)+PickedColonies!J229-1)))</f>
        <v>GeneArt lib</v>
      </c>
      <c r="B229" s="29">
        <f>IF(PickedColonies!J229=0, "NA", INDEX(Table1[Modifications],(MATCH(PickedColonies!C229,Table6[Barcode of agar-filled omnitray plate],0)+PickedColonies!J229-1)))</f>
        <v>0</v>
      </c>
      <c r="C229" s="31" t="s">
        <v>466</v>
      </c>
      <c r="D229" s="29" t="str">
        <f>IF(PickedColonies!J229=0, "NA", INDEX(Table4[],(MATCH(PickedColonies!C229,Table6[Barcode of agar-filled omnitray plate],0)+PickedColonies!J229-1)))</f>
        <v>A1</v>
      </c>
      <c r="E229" s="31" t="s">
        <v>481</v>
      </c>
      <c r="F229" s="29" t="str">
        <f>IF(ISNUMBER(SEARCH("96-well",Import!$B$10)),Sheet1!O228,Sheet1!P228)</f>
        <v>D15</v>
      </c>
      <c r="G229" s="31" t="s">
        <v>485</v>
      </c>
      <c r="H229" s="31" t="s">
        <v>728</v>
      </c>
      <c r="I229" s="31"/>
      <c r="J229" s="32">
        <v>1</v>
      </c>
    </row>
    <row r="230" spans="1:10" x14ac:dyDescent="0.25">
      <c r="A230" s="29" t="str">
        <f>IF(PickedColonies!J230=0, "NA",INDEX(Table5[Strain name],(MATCH(PickedColonies!C230,Table6[Barcode of agar-filled omnitray plate],0)+PickedColonies!J230-1)))</f>
        <v>GeneArt lib</v>
      </c>
      <c r="B230" s="29">
        <f>IF(PickedColonies!J230=0, "NA", INDEX(Table1[Modifications],(MATCH(PickedColonies!C230,Table6[Barcode of agar-filled omnitray plate],0)+PickedColonies!J230-1)))</f>
        <v>0</v>
      </c>
      <c r="C230" s="31" t="s">
        <v>466</v>
      </c>
      <c r="D230" s="29" t="str">
        <f>IF(PickedColonies!J230=0, "NA", INDEX(Table4[],(MATCH(PickedColonies!C230,Table6[Barcode of agar-filled omnitray plate],0)+PickedColonies!J230-1)))</f>
        <v>A1</v>
      </c>
      <c r="E230" s="31" t="s">
        <v>481</v>
      </c>
      <c r="F230" s="29" t="str">
        <f>IF(ISNUMBER(SEARCH("96-well",Import!$B$10)),Sheet1!O229,Sheet1!P229)</f>
        <v>E15</v>
      </c>
      <c r="G230" s="31" t="s">
        <v>486</v>
      </c>
      <c r="H230" s="31" t="s">
        <v>728</v>
      </c>
      <c r="I230" s="31"/>
      <c r="J230" s="32">
        <v>1</v>
      </c>
    </row>
    <row r="231" spans="1:10" x14ac:dyDescent="0.25">
      <c r="A231" s="29" t="str">
        <f>IF(PickedColonies!J231=0, "NA",INDEX(Table5[Strain name],(MATCH(PickedColonies!C231,Table6[Barcode of agar-filled omnitray plate],0)+PickedColonies!J231-1)))</f>
        <v>GeneArt lib</v>
      </c>
      <c r="B231" s="29">
        <f>IF(PickedColonies!J231=0, "NA", INDEX(Table1[Modifications],(MATCH(PickedColonies!C231,Table6[Barcode of agar-filled omnitray plate],0)+PickedColonies!J231-1)))</f>
        <v>0</v>
      </c>
      <c r="C231" s="31" t="s">
        <v>466</v>
      </c>
      <c r="D231" s="29" t="str">
        <f>IF(PickedColonies!J231=0, "NA", INDEX(Table4[],(MATCH(PickedColonies!C231,Table6[Barcode of agar-filled omnitray plate],0)+PickedColonies!J231-1)))</f>
        <v>A1</v>
      </c>
      <c r="E231" s="31" t="s">
        <v>481</v>
      </c>
      <c r="F231" s="29" t="str">
        <f>IF(ISNUMBER(SEARCH("96-well",Import!$B$10)),Sheet1!O230,Sheet1!P230)</f>
        <v>F15</v>
      </c>
      <c r="G231" s="31" t="s">
        <v>487</v>
      </c>
      <c r="H231" s="31" t="s">
        <v>728</v>
      </c>
      <c r="I231" s="31"/>
      <c r="J231" s="32">
        <v>1</v>
      </c>
    </row>
    <row r="232" spans="1:10" x14ac:dyDescent="0.25">
      <c r="A232" s="29" t="str">
        <f>IF(PickedColonies!J232=0, "NA",INDEX(Table5[Strain name],(MATCH(PickedColonies!C232,Table6[Barcode of agar-filled omnitray plate],0)+PickedColonies!J232-1)))</f>
        <v>GeneArt lib</v>
      </c>
      <c r="B232" s="29">
        <f>IF(PickedColonies!J232=0, "NA", INDEX(Table1[Modifications],(MATCH(PickedColonies!C232,Table6[Barcode of agar-filled omnitray plate],0)+PickedColonies!J232-1)))</f>
        <v>0</v>
      </c>
      <c r="C232" s="31" t="s">
        <v>466</v>
      </c>
      <c r="D232" s="29" t="str">
        <f>IF(PickedColonies!J232=0, "NA", INDEX(Table4[],(MATCH(PickedColonies!C232,Table6[Barcode of agar-filled omnitray plate],0)+PickedColonies!J232-1)))</f>
        <v>A1</v>
      </c>
      <c r="E232" s="31" t="s">
        <v>481</v>
      </c>
      <c r="F232" s="29" t="str">
        <f>IF(ISNUMBER(SEARCH("96-well",Import!$B$10)),Sheet1!O231,Sheet1!P231)</f>
        <v>G15</v>
      </c>
      <c r="G232" s="31" t="s">
        <v>488</v>
      </c>
      <c r="H232" s="31" t="s">
        <v>728</v>
      </c>
      <c r="I232" s="31"/>
      <c r="J232" s="32">
        <v>1</v>
      </c>
    </row>
    <row r="233" spans="1:10" x14ac:dyDescent="0.25">
      <c r="A233" s="29" t="str">
        <f>IF(PickedColonies!J233=0, "NA",INDEX(Table5[Strain name],(MATCH(PickedColonies!C233,Table6[Barcode of agar-filled omnitray plate],0)+PickedColonies!J233-1)))</f>
        <v>GeneArt lib</v>
      </c>
      <c r="B233" s="29">
        <f>IF(PickedColonies!J233=0, "NA", INDEX(Table1[Modifications],(MATCH(PickedColonies!C233,Table6[Barcode of agar-filled omnitray plate],0)+PickedColonies!J233-1)))</f>
        <v>0</v>
      </c>
      <c r="C233" s="31" t="s">
        <v>466</v>
      </c>
      <c r="D233" s="29" t="str">
        <f>IF(PickedColonies!J233=0, "NA", INDEX(Table4[],(MATCH(PickedColonies!C233,Table6[Barcode of agar-filled omnitray plate],0)+PickedColonies!J233-1)))</f>
        <v>A1</v>
      </c>
      <c r="E233" s="31" t="s">
        <v>481</v>
      </c>
      <c r="F233" s="29" t="str">
        <f>IF(ISNUMBER(SEARCH("96-well",Import!$B$10)),Sheet1!O232,Sheet1!P232)</f>
        <v>H15</v>
      </c>
      <c r="G233" s="31" t="s">
        <v>489</v>
      </c>
      <c r="H233" s="31" t="s">
        <v>728</v>
      </c>
      <c r="I233" s="31"/>
      <c r="J233" s="32">
        <v>1</v>
      </c>
    </row>
    <row r="234" spans="1:10" x14ac:dyDescent="0.25">
      <c r="A234" s="29" t="str">
        <f>IF(PickedColonies!J234=0, "NA",INDEX(Table5[Strain name],(MATCH(PickedColonies!C234,Table6[Barcode of agar-filled omnitray plate],0)+PickedColonies!J234-1)))</f>
        <v>GeneArt lib</v>
      </c>
      <c r="B234" s="29">
        <f>IF(PickedColonies!J234=0, "NA", INDEX(Table1[Modifications],(MATCH(PickedColonies!C234,Table6[Barcode of agar-filled omnitray plate],0)+PickedColonies!J234-1)))</f>
        <v>0</v>
      </c>
      <c r="C234" s="31" t="s">
        <v>466</v>
      </c>
      <c r="D234" s="29" t="str">
        <f>IF(PickedColonies!J234=0, "NA", INDEX(Table4[],(MATCH(PickedColonies!C234,Table6[Barcode of agar-filled omnitray plate],0)+PickedColonies!J234-1)))</f>
        <v>A1</v>
      </c>
      <c r="E234" s="31" t="s">
        <v>481</v>
      </c>
      <c r="F234" s="29" t="str">
        <f>IF(ISNUMBER(SEARCH("96-well",Import!$B$10)),Sheet1!O233,Sheet1!P233)</f>
        <v>I15</v>
      </c>
      <c r="G234" s="31" t="s">
        <v>490</v>
      </c>
      <c r="H234" s="31" t="s">
        <v>728</v>
      </c>
      <c r="I234" s="31"/>
      <c r="J234" s="32">
        <v>1</v>
      </c>
    </row>
    <row r="235" spans="1:10" x14ac:dyDescent="0.25">
      <c r="A235" s="29" t="str">
        <f>IF(PickedColonies!J235=0, "NA",INDEX(Table5[Strain name],(MATCH(PickedColonies!C235,Table6[Barcode of agar-filled omnitray plate],0)+PickedColonies!J235-1)))</f>
        <v>GeneArt lib</v>
      </c>
      <c r="B235" s="29">
        <f>IF(PickedColonies!J235=0, "NA", INDEX(Table1[Modifications],(MATCH(PickedColonies!C235,Table6[Barcode of agar-filled omnitray plate],0)+PickedColonies!J235-1)))</f>
        <v>0</v>
      </c>
      <c r="C235" s="31" t="s">
        <v>466</v>
      </c>
      <c r="D235" s="29" t="str">
        <f>IF(PickedColonies!J235=0, "NA", INDEX(Table4[],(MATCH(PickedColonies!C235,Table6[Barcode of agar-filled omnitray plate],0)+PickedColonies!J235-1)))</f>
        <v>A1</v>
      </c>
      <c r="E235" s="31" t="s">
        <v>481</v>
      </c>
      <c r="F235" s="29" t="str">
        <f>IF(ISNUMBER(SEARCH("96-well",Import!$B$10)),Sheet1!O234,Sheet1!P234)</f>
        <v>J15</v>
      </c>
      <c r="G235" s="31" t="s">
        <v>491</v>
      </c>
      <c r="H235" s="31" t="s">
        <v>728</v>
      </c>
      <c r="I235" s="31"/>
      <c r="J235" s="32">
        <v>1</v>
      </c>
    </row>
    <row r="236" spans="1:10" x14ac:dyDescent="0.25">
      <c r="A236" s="29" t="str">
        <f>IF(PickedColonies!J236=0, "NA",INDEX(Table5[Strain name],(MATCH(PickedColonies!C236,Table6[Barcode of agar-filled omnitray plate],0)+PickedColonies!J236-1)))</f>
        <v>GeneArt lib</v>
      </c>
      <c r="B236" s="29">
        <f>IF(PickedColonies!J236=0, "NA", INDEX(Table1[Modifications],(MATCH(PickedColonies!C236,Table6[Barcode of agar-filled omnitray plate],0)+PickedColonies!J236-1)))</f>
        <v>0</v>
      </c>
      <c r="C236" s="31" t="s">
        <v>466</v>
      </c>
      <c r="D236" s="29" t="str">
        <f>IF(PickedColonies!J236=0, "NA", INDEX(Table4[],(MATCH(PickedColonies!C236,Table6[Barcode of agar-filled omnitray plate],0)+PickedColonies!J236-1)))</f>
        <v>A1</v>
      </c>
      <c r="E236" s="31" t="s">
        <v>481</v>
      </c>
      <c r="F236" s="29" t="str">
        <f>IF(ISNUMBER(SEARCH("96-well",Import!$B$10)),Sheet1!O235,Sheet1!P235)</f>
        <v>K15</v>
      </c>
      <c r="G236" s="31" t="s">
        <v>493</v>
      </c>
      <c r="H236" s="31" t="s">
        <v>729</v>
      </c>
      <c r="I236" s="31"/>
      <c r="J236" s="32">
        <v>1</v>
      </c>
    </row>
    <row r="237" spans="1:10" x14ac:dyDescent="0.25">
      <c r="A237" s="29" t="str">
        <f>IF(PickedColonies!J237=0, "NA",INDEX(Table5[Strain name],(MATCH(PickedColonies!C237,Table6[Barcode of agar-filled omnitray plate],0)+PickedColonies!J237-1)))</f>
        <v>GeneArt lib</v>
      </c>
      <c r="B237" s="29">
        <f>IF(PickedColonies!J237=0, "NA", INDEX(Table1[Modifications],(MATCH(PickedColonies!C237,Table6[Barcode of agar-filled omnitray plate],0)+PickedColonies!J237-1)))</f>
        <v>0</v>
      </c>
      <c r="C237" s="31" t="s">
        <v>466</v>
      </c>
      <c r="D237" s="29" t="str">
        <f>IF(PickedColonies!J237=0, "NA", INDEX(Table4[],(MATCH(PickedColonies!C237,Table6[Barcode of agar-filled omnitray plate],0)+PickedColonies!J237-1)))</f>
        <v>A1</v>
      </c>
      <c r="E237" s="31" t="s">
        <v>481</v>
      </c>
      <c r="F237" s="29" t="str">
        <f>IF(ISNUMBER(SEARCH("96-well",Import!$B$10)),Sheet1!O236,Sheet1!P236)</f>
        <v>L15</v>
      </c>
      <c r="G237" s="31" t="s">
        <v>494</v>
      </c>
      <c r="H237" s="31" t="s">
        <v>729</v>
      </c>
      <c r="I237" s="31"/>
      <c r="J237" s="32">
        <v>1</v>
      </c>
    </row>
    <row r="238" spans="1:10" x14ac:dyDescent="0.25">
      <c r="A238" s="29" t="str">
        <f>IF(PickedColonies!J238=0, "NA",INDEX(Table5[Strain name],(MATCH(PickedColonies!C238,Table6[Barcode of agar-filled omnitray plate],0)+PickedColonies!J238-1)))</f>
        <v>GeneArt lib</v>
      </c>
      <c r="B238" s="29">
        <f>IF(PickedColonies!J238=0, "NA", INDEX(Table1[Modifications],(MATCH(PickedColonies!C238,Table6[Barcode of agar-filled omnitray plate],0)+PickedColonies!J238-1)))</f>
        <v>0</v>
      </c>
      <c r="C238" s="31" t="s">
        <v>466</v>
      </c>
      <c r="D238" s="29" t="str">
        <f>IF(PickedColonies!J238=0, "NA", INDEX(Table4[],(MATCH(PickedColonies!C238,Table6[Barcode of agar-filled omnitray plate],0)+PickedColonies!J238-1)))</f>
        <v>A1</v>
      </c>
      <c r="E238" s="31" t="s">
        <v>481</v>
      </c>
      <c r="F238" s="29" t="str">
        <f>IF(ISNUMBER(SEARCH("96-well",Import!$B$10)),Sheet1!O237,Sheet1!P237)</f>
        <v>M15</v>
      </c>
      <c r="G238" s="31" t="s">
        <v>495</v>
      </c>
      <c r="H238" s="31" t="s">
        <v>729</v>
      </c>
      <c r="I238" s="31"/>
      <c r="J238" s="32">
        <v>1</v>
      </c>
    </row>
    <row r="239" spans="1:10" x14ac:dyDescent="0.25">
      <c r="A239" s="29" t="str">
        <f>IF(PickedColonies!J239=0, "NA",INDEX(Table5[Strain name],(MATCH(PickedColonies!C239,Table6[Barcode of agar-filled omnitray plate],0)+PickedColonies!J239-1)))</f>
        <v>GeneArt lib</v>
      </c>
      <c r="B239" s="29">
        <f>IF(PickedColonies!J239=0, "NA", INDEX(Table1[Modifications],(MATCH(PickedColonies!C239,Table6[Barcode of agar-filled omnitray plate],0)+PickedColonies!J239-1)))</f>
        <v>0</v>
      </c>
      <c r="C239" s="31" t="s">
        <v>466</v>
      </c>
      <c r="D239" s="29" t="str">
        <f>IF(PickedColonies!J239=0, "NA", INDEX(Table4[],(MATCH(PickedColonies!C239,Table6[Barcode of agar-filled omnitray plate],0)+PickedColonies!J239-1)))</f>
        <v>A1</v>
      </c>
      <c r="E239" s="31" t="s">
        <v>481</v>
      </c>
      <c r="F239" s="29" t="str">
        <f>IF(ISNUMBER(SEARCH("96-well",Import!$B$10)),Sheet1!O238,Sheet1!P238)</f>
        <v>N15</v>
      </c>
      <c r="G239" s="31" t="s">
        <v>496</v>
      </c>
      <c r="H239" s="31" t="s">
        <v>729</v>
      </c>
      <c r="I239" s="31"/>
      <c r="J239" s="32">
        <v>1</v>
      </c>
    </row>
    <row r="240" spans="1:10" x14ac:dyDescent="0.25">
      <c r="A240" s="29" t="str">
        <f>IF(PickedColonies!J240=0, "NA",INDEX(Table5[Strain name],(MATCH(PickedColonies!C240,Table6[Barcode of agar-filled omnitray plate],0)+PickedColonies!J240-1)))</f>
        <v>GeneArt lib</v>
      </c>
      <c r="B240" s="29">
        <f>IF(PickedColonies!J240=0, "NA", INDEX(Table1[Modifications],(MATCH(PickedColonies!C240,Table6[Barcode of agar-filled omnitray plate],0)+PickedColonies!J240-1)))</f>
        <v>0</v>
      </c>
      <c r="C240" s="31" t="s">
        <v>466</v>
      </c>
      <c r="D240" s="29" t="str">
        <f>IF(PickedColonies!J240=0, "NA", INDEX(Table4[],(MATCH(PickedColonies!C240,Table6[Barcode of agar-filled omnitray plate],0)+PickedColonies!J240-1)))</f>
        <v>A1</v>
      </c>
      <c r="E240" s="31" t="s">
        <v>481</v>
      </c>
      <c r="F240" s="29" t="str">
        <f>IF(ISNUMBER(SEARCH("96-well",Import!$B$10)),Sheet1!O239,Sheet1!P239)</f>
        <v>O15</v>
      </c>
      <c r="G240" s="31" t="s">
        <v>497</v>
      </c>
      <c r="H240" s="31" t="s">
        <v>729</v>
      </c>
      <c r="I240" s="31"/>
      <c r="J240" s="32">
        <v>1</v>
      </c>
    </row>
    <row r="241" spans="1:10" x14ac:dyDescent="0.25">
      <c r="A241" s="29" t="str">
        <f>IF(PickedColonies!J241=0, "NA",INDEX(Table5[Strain name],(MATCH(PickedColonies!C241,Table6[Barcode of agar-filled omnitray plate],0)+PickedColonies!J241-1)))</f>
        <v>GeneArt lib</v>
      </c>
      <c r="B241" s="29">
        <f>IF(PickedColonies!J241=0, "NA", INDEX(Table1[Modifications],(MATCH(PickedColonies!C241,Table6[Barcode of agar-filled omnitray plate],0)+PickedColonies!J241-1)))</f>
        <v>0</v>
      </c>
      <c r="C241" s="31" t="s">
        <v>466</v>
      </c>
      <c r="D241" s="29" t="str">
        <f>IF(PickedColonies!J241=0, "NA", INDEX(Table4[],(MATCH(PickedColonies!C241,Table6[Barcode of agar-filled omnitray plate],0)+PickedColonies!J241-1)))</f>
        <v>A1</v>
      </c>
      <c r="E241" s="31" t="s">
        <v>481</v>
      </c>
      <c r="F241" s="29" t="str">
        <f>IF(ISNUMBER(SEARCH("96-well",Import!$B$10)),Sheet1!O240,Sheet1!P240)</f>
        <v>P15</v>
      </c>
      <c r="G241" s="31" t="s">
        <v>498</v>
      </c>
      <c r="H241" s="31" t="s">
        <v>729</v>
      </c>
      <c r="I241" s="31"/>
      <c r="J241" s="32">
        <v>1</v>
      </c>
    </row>
    <row r="242" spans="1:10" x14ac:dyDescent="0.25">
      <c r="A242" s="29" t="str">
        <f>IF(PickedColonies!J242=0, "NA",INDEX(Table5[Strain name],(MATCH(PickedColonies!C242,Table6[Barcode of agar-filled omnitray plate],0)+PickedColonies!J242-1)))</f>
        <v>GeneArt lib</v>
      </c>
      <c r="B242" s="29">
        <f>IF(PickedColonies!J242=0, "NA", INDEX(Table1[Modifications],(MATCH(PickedColonies!C242,Table6[Barcode of agar-filled omnitray plate],0)+PickedColonies!J242-1)))</f>
        <v>0</v>
      </c>
      <c r="C242" s="31" t="s">
        <v>466</v>
      </c>
      <c r="D242" s="29" t="str">
        <f>IF(PickedColonies!J242=0, "NA", INDEX(Table4[],(MATCH(PickedColonies!C242,Table6[Barcode of agar-filled omnitray plate],0)+PickedColonies!J242-1)))</f>
        <v>A1</v>
      </c>
      <c r="E242" s="31" t="s">
        <v>481</v>
      </c>
      <c r="F242" s="29" t="str">
        <f>IF(ISNUMBER(SEARCH("96-well",Import!$B$10)),Sheet1!O241,Sheet1!P241)</f>
        <v>A16</v>
      </c>
      <c r="G242" s="31" t="s">
        <v>499</v>
      </c>
      <c r="H242" s="31" t="s">
        <v>729</v>
      </c>
      <c r="I242" s="31"/>
      <c r="J242" s="32">
        <v>1</v>
      </c>
    </row>
    <row r="243" spans="1:10" x14ac:dyDescent="0.25">
      <c r="A243" s="29" t="str">
        <f>IF(PickedColonies!J243=0, "NA",INDEX(Table5[Strain name],(MATCH(PickedColonies!C243,Table6[Barcode of agar-filled omnitray plate],0)+PickedColonies!J243-1)))</f>
        <v>GeneArt lib</v>
      </c>
      <c r="B243" s="29">
        <f>IF(PickedColonies!J243=0, "NA", INDEX(Table1[Modifications],(MATCH(PickedColonies!C243,Table6[Barcode of agar-filled omnitray plate],0)+PickedColonies!J243-1)))</f>
        <v>0</v>
      </c>
      <c r="C243" s="31" t="s">
        <v>466</v>
      </c>
      <c r="D243" s="29" t="str">
        <f>IF(PickedColonies!J243=0, "NA", INDEX(Table4[],(MATCH(PickedColonies!C243,Table6[Barcode of agar-filled omnitray plate],0)+PickedColonies!J243-1)))</f>
        <v>A1</v>
      </c>
      <c r="E243" s="31" t="s">
        <v>481</v>
      </c>
      <c r="F243" s="29" t="str">
        <f>IF(ISNUMBER(SEARCH("96-well",Import!$B$10)),Sheet1!O242,Sheet1!P242)</f>
        <v>B16</v>
      </c>
      <c r="G243" s="31" t="s">
        <v>500</v>
      </c>
      <c r="H243" s="31" t="s">
        <v>729</v>
      </c>
      <c r="I243" s="31"/>
      <c r="J243" s="32">
        <v>1</v>
      </c>
    </row>
    <row r="244" spans="1:10" x14ac:dyDescent="0.25">
      <c r="A244" s="29" t="str">
        <f>IF(PickedColonies!J244=0, "NA",INDEX(Table5[Strain name],(MATCH(PickedColonies!C244,Table6[Barcode of agar-filled omnitray plate],0)+PickedColonies!J244-1)))</f>
        <v>GeneArt lib</v>
      </c>
      <c r="B244" s="29">
        <f>IF(PickedColonies!J244=0, "NA", INDEX(Table1[Modifications],(MATCH(PickedColonies!C244,Table6[Barcode of agar-filled omnitray plate],0)+PickedColonies!J244-1)))</f>
        <v>0</v>
      </c>
      <c r="C244" s="31" t="s">
        <v>466</v>
      </c>
      <c r="D244" s="29" t="str">
        <f>IF(PickedColonies!J244=0, "NA", INDEX(Table4[],(MATCH(PickedColonies!C244,Table6[Barcode of agar-filled omnitray plate],0)+PickedColonies!J244-1)))</f>
        <v>A1</v>
      </c>
      <c r="E244" s="31" t="s">
        <v>481</v>
      </c>
      <c r="F244" s="29" t="str">
        <f>IF(ISNUMBER(SEARCH("96-well",Import!$B$10)),Sheet1!O243,Sheet1!P243)</f>
        <v>C16</v>
      </c>
      <c r="G244" s="31" t="s">
        <v>502</v>
      </c>
      <c r="H244" s="31" t="s">
        <v>730</v>
      </c>
      <c r="I244" s="31"/>
      <c r="J244" s="32">
        <v>1</v>
      </c>
    </row>
    <row r="245" spans="1:10" x14ac:dyDescent="0.25">
      <c r="A245" s="29" t="str">
        <f>IF(PickedColonies!J245=0, "NA",INDEX(Table5[Strain name],(MATCH(PickedColonies!C245,Table6[Barcode of agar-filled omnitray plate],0)+PickedColonies!J245-1)))</f>
        <v>GeneArt lib</v>
      </c>
      <c r="B245" s="29">
        <f>IF(PickedColonies!J245=0, "NA", INDEX(Table1[Modifications],(MATCH(PickedColonies!C245,Table6[Barcode of agar-filled omnitray plate],0)+PickedColonies!J245-1)))</f>
        <v>0</v>
      </c>
      <c r="C245" s="31" t="s">
        <v>466</v>
      </c>
      <c r="D245" s="29" t="str">
        <f>IF(PickedColonies!J245=0, "NA", INDEX(Table4[],(MATCH(PickedColonies!C245,Table6[Barcode of agar-filled omnitray plate],0)+PickedColonies!J245-1)))</f>
        <v>A1</v>
      </c>
      <c r="E245" s="31" t="s">
        <v>481</v>
      </c>
      <c r="F245" s="29" t="str">
        <f>IF(ISNUMBER(SEARCH("96-well",Import!$B$10)),Sheet1!O244,Sheet1!P244)</f>
        <v>D16</v>
      </c>
      <c r="G245" s="31" t="s">
        <v>503</v>
      </c>
      <c r="H245" s="31" t="s">
        <v>730</v>
      </c>
      <c r="I245" s="31"/>
      <c r="J245" s="32">
        <v>1</v>
      </c>
    </row>
    <row r="246" spans="1:10" x14ac:dyDescent="0.25">
      <c r="A246" s="29" t="str">
        <f>IF(PickedColonies!J246=0, "NA",INDEX(Table5[Strain name],(MATCH(PickedColonies!C246,Table6[Barcode of agar-filled omnitray plate],0)+PickedColonies!J246-1)))</f>
        <v>GeneArt lib</v>
      </c>
      <c r="B246" s="29">
        <f>IF(PickedColonies!J246=0, "NA", INDEX(Table1[Modifications],(MATCH(PickedColonies!C246,Table6[Barcode of agar-filled omnitray plate],0)+PickedColonies!J246-1)))</f>
        <v>0</v>
      </c>
      <c r="C246" s="31" t="s">
        <v>466</v>
      </c>
      <c r="D246" s="29" t="str">
        <f>IF(PickedColonies!J246=0, "NA", INDEX(Table4[],(MATCH(PickedColonies!C246,Table6[Barcode of agar-filled omnitray plate],0)+PickedColonies!J246-1)))</f>
        <v>A1</v>
      </c>
      <c r="E246" s="31" t="s">
        <v>481</v>
      </c>
      <c r="F246" s="29" t="str">
        <f>IF(ISNUMBER(SEARCH("96-well",Import!$B$10)),Sheet1!O245,Sheet1!P245)</f>
        <v>E16</v>
      </c>
      <c r="G246" s="31" t="s">
        <v>504</v>
      </c>
      <c r="H246" s="31" t="s">
        <v>730</v>
      </c>
      <c r="I246" s="31"/>
      <c r="J246" s="32">
        <v>1</v>
      </c>
    </row>
    <row r="247" spans="1:10" x14ac:dyDescent="0.25">
      <c r="A247" s="29" t="str">
        <f>IF(PickedColonies!J247=0, "NA",INDEX(Table5[Strain name],(MATCH(PickedColonies!C247,Table6[Barcode of agar-filled omnitray plate],0)+PickedColonies!J247-1)))</f>
        <v>GeneArt lib</v>
      </c>
      <c r="B247" s="29">
        <f>IF(PickedColonies!J247=0, "NA", INDEX(Table1[Modifications],(MATCH(PickedColonies!C247,Table6[Barcode of agar-filled omnitray plate],0)+PickedColonies!J247-1)))</f>
        <v>0</v>
      </c>
      <c r="C247" s="31" t="s">
        <v>466</v>
      </c>
      <c r="D247" s="29" t="str">
        <f>IF(PickedColonies!J247=0, "NA", INDEX(Table4[],(MATCH(PickedColonies!C247,Table6[Barcode of agar-filled omnitray plate],0)+PickedColonies!J247-1)))</f>
        <v>A1</v>
      </c>
      <c r="E247" s="31" t="s">
        <v>481</v>
      </c>
      <c r="F247" s="29" t="str">
        <f>IF(ISNUMBER(SEARCH("96-well",Import!$B$10)),Sheet1!O246,Sheet1!P246)</f>
        <v>F16</v>
      </c>
      <c r="G247" s="31" t="s">
        <v>505</v>
      </c>
      <c r="H247" s="31" t="s">
        <v>730</v>
      </c>
      <c r="I247" s="31"/>
      <c r="J247" s="32">
        <v>1</v>
      </c>
    </row>
    <row r="248" spans="1:10" x14ac:dyDescent="0.25">
      <c r="A248" s="29" t="str">
        <f>IF(PickedColonies!J248=0, "NA",INDEX(Table5[Strain name],(MATCH(PickedColonies!C248,Table6[Barcode of agar-filled omnitray plate],0)+PickedColonies!J248-1)))</f>
        <v>GeneArt lib</v>
      </c>
      <c r="B248" s="29">
        <f>IF(PickedColonies!J248=0, "NA", INDEX(Table1[Modifications],(MATCH(PickedColonies!C248,Table6[Barcode of agar-filled omnitray plate],0)+PickedColonies!J248-1)))</f>
        <v>0</v>
      </c>
      <c r="C248" s="31" t="s">
        <v>466</v>
      </c>
      <c r="D248" s="29" t="str">
        <f>IF(PickedColonies!J248=0, "NA", INDEX(Table4[],(MATCH(PickedColonies!C248,Table6[Barcode of agar-filled omnitray plate],0)+PickedColonies!J248-1)))</f>
        <v>A1</v>
      </c>
      <c r="E248" s="31" t="s">
        <v>481</v>
      </c>
      <c r="F248" s="29" t="str">
        <f>IF(ISNUMBER(SEARCH("96-well",Import!$B$10)),Sheet1!O247,Sheet1!P247)</f>
        <v>G16</v>
      </c>
      <c r="G248" s="31" t="s">
        <v>506</v>
      </c>
      <c r="H248" s="31" t="s">
        <v>730</v>
      </c>
      <c r="I248" s="31"/>
      <c r="J248" s="32">
        <v>1</v>
      </c>
    </row>
    <row r="249" spans="1:10" x14ac:dyDescent="0.25">
      <c r="A249" s="29" t="str">
        <f>IF(PickedColonies!J249=0, "NA",INDEX(Table5[Strain name],(MATCH(PickedColonies!C249,Table6[Barcode of agar-filled omnitray plate],0)+PickedColonies!J249-1)))</f>
        <v>GeneArt lib</v>
      </c>
      <c r="B249" s="29">
        <f>IF(PickedColonies!J249=0, "NA", INDEX(Table1[Modifications],(MATCH(PickedColonies!C249,Table6[Barcode of agar-filled omnitray plate],0)+PickedColonies!J249-1)))</f>
        <v>0</v>
      </c>
      <c r="C249" s="31" t="s">
        <v>466</v>
      </c>
      <c r="D249" s="29" t="str">
        <f>IF(PickedColonies!J249=0, "NA", INDEX(Table4[],(MATCH(PickedColonies!C249,Table6[Barcode of agar-filled omnitray plate],0)+PickedColonies!J249-1)))</f>
        <v>A1</v>
      </c>
      <c r="E249" s="31" t="s">
        <v>481</v>
      </c>
      <c r="F249" s="29" t="str">
        <f>IF(ISNUMBER(SEARCH("96-well",Import!$B$10)),Sheet1!O248,Sheet1!P248)</f>
        <v>H16</v>
      </c>
      <c r="G249" s="31" t="s">
        <v>507</v>
      </c>
      <c r="H249" s="31" t="s">
        <v>730</v>
      </c>
      <c r="I249" s="31"/>
      <c r="J249" s="32">
        <v>1</v>
      </c>
    </row>
    <row r="250" spans="1:10" x14ac:dyDescent="0.25">
      <c r="A250" s="29" t="str">
        <f>IF(PickedColonies!J250=0, "NA",INDEX(Table5[Strain name],(MATCH(PickedColonies!C250,Table6[Barcode of agar-filled omnitray plate],0)+PickedColonies!J250-1)))</f>
        <v>GeneArt lib</v>
      </c>
      <c r="B250" s="29">
        <f>IF(PickedColonies!J250=0, "NA", INDEX(Table1[Modifications],(MATCH(PickedColonies!C250,Table6[Barcode of agar-filled omnitray plate],0)+PickedColonies!J250-1)))</f>
        <v>0</v>
      </c>
      <c r="C250" s="31" t="s">
        <v>466</v>
      </c>
      <c r="D250" s="29" t="str">
        <f>IF(PickedColonies!J250=0, "NA", INDEX(Table4[],(MATCH(PickedColonies!C250,Table6[Barcode of agar-filled omnitray plate],0)+PickedColonies!J250-1)))</f>
        <v>A1</v>
      </c>
      <c r="E250" s="31" t="s">
        <v>481</v>
      </c>
      <c r="F250" s="29" t="str">
        <f>IF(ISNUMBER(SEARCH("96-well",Import!$B$10)),Sheet1!O249,Sheet1!P249)</f>
        <v>I16</v>
      </c>
      <c r="G250" s="31" t="s">
        <v>508</v>
      </c>
      <c r="H250" s="31" t="s">
        <v>730</v>
      </c>
      <c r="I250" s="31"/>
      <c r="J250" s="32">
        <v>1</v>
      </c>
    </row>
    <row r="251" spans="1:10" x14ac:dyDescent="0.25">
      <c r="A251" s="29" t="str">
        <f>IF(PickedColonies!J251=0, "NA",INDEX(Table5[Strain name],(MATCH(PickedColonies!C251,Table6[Barcode of agar-filled omnitray plate],0)+PickedColonies!J251-1)))</f>
        <v>GeneArt lib</v>
      </c>
      <c r="B251" s="29">
        <f>IF(PickedColonies!J251=0, "NA", INDEX(Table1[Modifications],(MATCH(PickedColonies!C251,Table6[Barcode of agar-filled omnitray plate],0)+PickedColonies!J251-1)))</f>
        <v>0</v>
      </c>
      <c r="C251" s="31" t="s">
        <v>466</v>
      </c>
      <c r="D251" s="29" t="str">
        <f>IF(PickedColonies!J251=0, "NA", INDEX(Table4[],(MATCH(PickedColonies!C251,Table6[Barcode of agar-filled omnitray plate],0)+PickedColonies!J251-1)))</f>
        <v>A1</v>
      </c>
      <c r="E251" s="31" t="s">
        <v>481</v>
      </c>
      <c r="F251" s="29" t="str">
        <f>IF(ISNUMBER(SEARCH("96-well",Import!$B$10)),Sheet1!O250,Sheet1!P250)</f>
        <v>J16</v>
      </c>
      <c r="G251" s="31" t="s">
        <v>509</v>
      </c>
      <c r="H251" s="31" t="s">
        <v>730</v>
      </c>
      <c r="I251" s="31"/>
      <c r="J251" s="32">
        <v>1</v>
      </c>
    </row>
    <row r="252" spans="1:10" x14ac:dyDescent="0.25">
      <c r="A252" s="29" t="str">
        <f>IF(PickedColonies!J252=0, "NA",INDEX(Table5[Strain name],(MATCH(PickedColonies!C252,Table6[Barcode of agar-filled omnitray plate],0)+PickedColonies!J252-1)))</f>
        <v>GeneArt lib</v>
      </c>
      <c r="B252" s="29">
        <f>IF(PickedColonies!J252=0, "NA", INDEX(Table1[Modifications],(MATCH(PickedColonies!C252,Table6[Barcode of agar-filled omnitray plate],0)+PickedColonies!J252-1)))</f>
        <v>0</v>
      </c>
      <c r="C252" s="31" t="s">
        <v>466</v>
      </c>
      <c r="D252" s="29" t="str">
        <f>IF(PickedColonies!J252=0, "NA", INDEX(Table4[],(MATCH(PickedColonies!C252,Table6[Barcode of agar-filled omnitray plate],0)+PickedColonies!J252-1)))</f>
        <v>A1</v>
      </c>
      <c r="E252" s="31" t="s">
        <v>481</v>
      </c>
      <c r="F252" s="29" t="str">
        <f>IF(ISNUMBER(SEARCH("96-well",Import!$B$10)),Sheet1!O251,Sheet1!P251)</f>
        <v>K16</v>
      </c>
      <c r="G252" s="31" t="s">
        <v>511</v>
      </c>
      <c r="H252" s="31" t="s">
        <v>731</v>
      </c>
      <c r="I252" s="31"/>
      <c r="J252" s="32">
        <v>1</v>
      </c>
    </row>
    <row r="253" spans="1:10" x14ac:dyDescent="0.25">
      <c r="A253" s="29" t="str">
        <f>IF(PickedColonies!J253=0, "NA",INDEX(Table5[Strain name],(MATCH(PickedColonies!C253,Table6[Barcode of agar-filled omnitray plate],0)+PickedColonies!J253-1)))</f>
        <v>GeneArt lib</v>
      </c>
      <c r="B253" s="29">
        <f>IF(PickedColonies!J253=0, "NA", INDEX(Table1[Modifications],(MATCH(PickedColonies!C253,Table6[Barcode of agar-filled omnitray plate],0)+PickedColonies!J253-1)))</f>
        <v>0</v>
      </c>
      <c r="C253" s="31" t="s">
        <v>466</v>
      </c>
      <c r="D253" s="29" t="str">
        <f>IF(PickedColonies!J253=0, "NA", INDEX(Table4[],(MATCH(PickedColonies!C253,Table6[Barcode of agar-filled omnitray plate],0)+PickedColonies!J253-1)))</f>
        <v>A1</v>
      </c>
      <c r="E253" s="31" t="s">
        <v>481</v>
      </c>
      <c r="F253" s="29" t="str">
        <f>IF(ISNUMBER(SEARCH("96-well",Import!$B$10)),Sheet1!O252,Sheet1!P252)</f>
        <v>L16</v>
      </c>
      <c r="G253" s="31" t="s">
        <v>512</v>
      </c>
      <c r="H253" s="31" t="s">
        <v>731</v>
      </c>
      <c r="I253" s="31"/>
      <c r="J253" s="32">
        <v>1</v>
      </c>
    </row>
    <row r="254" spans="1:10" x14ac:dyDescent="0.25">
      <c r="A254" s="29" t="str">
        <f>IF(PickedColonies!J254=0, "NA",INDEX(Table5[Strain name],(MATCH(PickedColonies!C254,Table6[Barcode of agar-filled omnitray plate],0)+PickedColonies!J254-1)))</f>
        <v>GeneArt lib</v>
      </c>
      <c r="B254" s="29">
        <f>IF(PickedColonies!J254=0, "NA", INDEX(Table1[Modifications],(MATCH(PickedColonies!C254,Table6[Barcode of agar-filled omnitray plate],0)+PickedColonies!J254-1)))</f>
        <v>0</v>
      </c>
      <c r="C254" s="31" t="s">
        <v>466</v>
      </c>
      <c r="D254" s="29" t="str">
        <f>IF(PickedColonies!J254=0, "NA", INDEX(Table4[],(MATCH(PickedColonies!C254,Table6[Barcode of agar-filled omnitray plate],0)+PickedColonies!J254-1)))</f>
        <v>A1</v>
      </c>
      <c r="E254" s="31" t="s">
        <v>481</v>
      </c>
      <c r="F254" s="29" t="str">
        <f>IF(ISNUMBER(SEARCH("96-well",Import!$B$10)),Sheet1!O253,Sheet1!P253)</f>
        <v>M16</v>
      </c>
      <c r="G254" s="31" t="s">
        <v>513</v>
      </c>
      <c r="H254" s="31" t="s">
        <v>731</v>
      </c>
      <c r="I254" s="31"/>
      <c r="J254" s="32">
        <v>1</v>
      </c>
    </row>
    <row r="255" spans="1:10" x14ac:dyDescent="0.25">
      <c r="A255" s="29" t="str">
        <f>IF(PickedColonies!J255=0, "NA",INDEX(Table5[Strain name],(MATCH(PickedColonies!C255,Table6[Barcode of agar-filled omnitray plate],0)+PickedColonies!J255-1)))</f>
        <v>GeneArt lib</v>
      </c>
      <c r="B255" s="29">
        <f>IF(PickedColonies!J255=0, "NA", INDEX(Table1[Modifications],(MATCH(PickedColonies!C255,Table6[Barcode of agar-filled omnitray plate],0)+PickedColonies!J255-1)))</f>
        <v>0</v>
      </c>
      <c r="C255" s="31" t="s">
        <v>466</v>
      </c>
      <c r="D255" s="29" t="str">
        <f>IF(PickedColonies!J255=0, "NA", INDEX(Table4[],(MATCH(PickedColonies!C255,Table6[Barcode of agar-filled omnitray plate],0)+PickedColonies!J255-1)))</f>
        <v>A1</v>
      </c>
      <c r="E255" s="31" t="s">
        <v>481</v>
      </c>
      <c r="F255" s="29" t="str">
        <f>IF(ISNUMBER(SEARCH("96-well",Import!$B$10)),Sheet1!O254,Sheet1!P254)</f>
        <v>N16</v>
      </c>
      <c r="G255" s="31" t="s">
        <v>514</v>
      </c>
      <c r="H255" s="31" t="s">
        <v>731</v>
      </c>
      <c r="I255" s="31"/>
      <c r="J255" s="32">
        <v>1</v>
      </c>
    </row>
    <row r="256" spans="1:10" x14ac:dyDescent="0.25">
      <c r="A256" s="29" t="str">
        <f>IF(PickedColonies!J256=0, "NA",INDEX(Table5[Strain name],(MATCH(PickedColonies!C256,Table6[Barcode of agar-filled omnitray plate],0)+PickedColonies!J256-1)))</f>
        <v>GeneArt lib</v>
      </c>
      <c r="B256" s="29">
        <f>IF(PickedColonies!J256=0, "NA", INDEX(Table1[Modifications],(MATCH(PickedColonies!C256,Table6[Barcode of agar-filled omnitray plate],0)+PickedColonies!J256-1)))</f>
        <v>0</v>
      </c>
      <c r="C256" s="31" t="s">
        <v>466</v>
      </c>
      <c r="D256" s="29" t="str">
        <f>IF(PickedColonies!J256=0, "NA", INDEX(Table4[],(MATCH(PickedColonies!C256,Table6[Barcode of agar-filled omnitray plate],0)+PickedColonies!J256-1)))</f>
        <v>A1</v>
      </c>
      <c r="E256" s="31" t="s">
        <v>481</v>
      </c>
      <c r="F256" s="29" t="str">
        <f>IF(ISNUMBER(SEARCH("96-well",Import!$B$10)),Sheet1!O255,Sheet1!P255)</f>
        <v>O16</v>
      </c>
      <c r="G256" s="31" t="s">
        <v>515</v>
      </c>
      <c r="H256" s="31" t="s">
        <v>731</v>
      </c>
      <c r="I256" s="31"/>
      <c r="J256" s="32">
        <v>1</v>
      </c>
    </row>
    <row r="257" spans="1:10" x14ac:dyDescent="0.25">
      <c r="A257" s="29" t="str">
        <f>IF(PickedColonies!J257=0, "NA",INDEX(Table5[Strain name],(MATCH(PickedColonies!C257,Table6[Barcode of agar-filled omnitray plate],0)+PickedColonies!J257-1)))</f>
        <v>GeneArt lib</v>
      </c>
      <c r="B257" s="29">
        <f>IF(PickedColonies!J257=0, "NA", INDEX(Table1[Modifications],(MATCH(PickedColonies!C257,Table6[Barcode of agar-filled omnitray plate],0)+PickedColonies!J257-1)))</f>
        <v>0</v>
      </c>
      <c r="C257" s="31" t="s">
        <v>466</v>
      </c>
      <c r="D257" s="29" t="str">
        <f>IF(PickedColonies!J257=0, "NA", INDEX(Table4[],(MATCH(PickedColonies!C257,Table6[Barcode of agar-filled omnitray plate],0)+PickedColonies!J257-1)))</f>
        <v>A1</v>
      </c>
      <c r="E257" s="31" t="s">
        <v>481</v>
      </c>
      <c r="F257" s="29" t="str">
        <f>IF(ISNUMBER(SEARCH("96-well",Import!$B$10)),Sheet1!O256,Sheet1!P256)</f>
        <v>P16</v>
      </c>
      <c r="G257" s="31" t="s">
        <v>516</v>
      </c>
      <c r="H257" s="31" t="s">
        <v>731</v>
      </c>
      <c r="I257" s="31"/>
      <c r="J257" s="32">
        <v>1</v>
      </c>
    </row>
    <row r="258" spans="1:10" x14ac:dyDescent="0.25">
      <c r="A258" s="29" t="str">
        <f>IF(PickedColonies!J258=0, "NA",INDEX(Table5[Strain name],(MATCH(PickedColonies!C258,Table6[Barcode of agar-filled omnitray plate],0)+PickedColonies!J258-1)))</f>
        <v>GeneArt lib</v>
      </c>
      <c r="B258" s="29">
        <f>IF(PickedColonies!J258=0, "NA", INDEX(Table1[Modifications],(MATCH(PickedColonies!C258,Table6[Barcode of agar-filled omnitray plate],0)+PickedColonies!J258-1)))</f>
        <v>0</v>
      </c>
      <c r="C258" s="31" t="s">
        <v>466</v>
      </c>
      <c r="D258" s="29" t="str">
        <f>IF(PickedColonies!J258=0, "NA", INDEX(Table4[],(MATCH(PickedColonies!C258,Table6[Barcode of agar-filled omnitray plate],0)+PickedColonies!J258-1)))</f>
        <v>A1</v>
      </c>
      <c r="E258" s="31" t="s">
        <v>481</v>
      </c>
      <c r="F258" s="29" t="str">
        <f>IF(ISNUMBER(SEARCH("96-well",Import!$B$10)),Sheet1!O257,Sheet1!P257)</f>
        <v>A17</v>
      </c>
      <c r="G258" s="31" t="s">
        <v>517</v>
      </c>
      <c r="H258" s="31" t="s">
        <v>731</v>
      </c>
      <c r="I258" s="31"/>
      <c r="J258" s="32">
        <v>1</v>
      </c>
    </row>
    <row r="259" spans="1:10" x14ac:dyDescent="0.25">
      <c r="A259" s="29" t="str">
        <f>IF(PickedColonies!J259=0, "NA",INDEX(Table5[Strain name],(MATCH(PickedColonies!C259,Table6[Barcode of agar-filled omnitray plate],0)+PickedColonies!J259-1)))</f>
        <v>GeneArt lib</v>
      </c>
      <c r="B259" s="29">
        <f>IF(PickedColonies!J259=0, "NA", INDEX(Table1[Modifications],(MATCH(PickedColonies!C259,Table6[Barcode of agar-filled omnitray plate],0)+PickedColonies!J259-1)))</f>
        <v>0</v>
      </c>
      <c r="C259" s="31" t="s">
        <v>466</v>
      </c>
      <c r="D259" s="29" t="str">
        <f>IF(PickedColonies!J259=0, "NA", INDEX(Table4[],(MATCH(PickedColonies!C259,Table6[Barcode of agar-filled omnitray plate],0)+PickedColonies!J259-1)))</f>
        <v>A1</v>
      </c>
      <c r="E259" s="31" t="s">
        <v>481</v>
      </c>
      <c r="F259" s="29" t="str">
        <f>IF(ISNUMBER(SEARCH("96-well",Import!$B$10)),Sheet1!O258,Sheet1!P258)</f>
        <v>B17</v>
      </c>
      <c r="G259" s="31" t="s">
        <v>518</v>
      </c>
      <c r="H259" s="31" t="s">
        <v>731</v>
      </c>
      <c r="I259" s="31"/>
      <c r="J259" s="32">
        <v>1</v>
      </c>
    </row>
    <row r="260" spans="1:10" x14ac:dyDescent="0.25">
      <c r="A260" s="29" t="str">
        <f>IF(PickedColonies!J260=0, "NA",INDEX(Table5[Strain name],(MATCH(PickedColonies!C260,Table6[Barcode of agar-filled omnitray plate],0)+PickedColonies!J260-1)))</f>
        <v>GeneArt lib</v>
      </c>
      <c r="B260" s="29">
        <f>IF(PickedColonies!J260=0, "NA", INDEX(Table1[Modifications],(MATCH(PickedColonies!C260,Table6[Barcode of agar-filled omnitray plate],0)+PickedColonies!J260-1)))</f>
        <v>0</v>
      </c>
      <c r="C260" s="31" t="s">
        <v>466</v>
      </c>
      <c r="D260" s="29" t="str">
        <f>IF(PickedColonies!J260=0, "NA", INDEX(Table4[],(MATCH(PickedColonies!C260,Table6[Barcode of agar-filled omnitray plate],0)+PickedColonies!J260-1)))</f>
        <v>A1</v>
      </c>
      <c r="E260" s="31" t="s">
        <v>481</v>
      </c>
      <c r="F260" s="29" t="str">
        <f>IF(ISNUMBER(SEARCH("96-well",Import!$B$10)),Sheet1!O259,Sheet1!P259)</f>
        <v>C17</v>
      </c>
      <c r="G260" s="31" t="s">
        <v>520</v>
      </c>
      <c r="H260" s="31" t="s">
        <v>732</v>
      </c>
      <c r="I260" s="31"/>
      <c r="J260" s="32">
        <v>1</v>
      </c>
    </row>
    <row r="261" spans="1:10" x14ac:dyDescent="0.25">
      <c r="A261" s="29" t="str">
        <f>IF(PickedColonies!J261=0, "NA",INDEX(Table5[Strain name],(MATCH(PickedColonies!C261,Table6[Barcode of agar-filled omnitray plate],0)+PickedColonies!J261-1)))</f>
        <v>GeneArt lib</v>
      </c>
      <c r="B261" s="29">
        <f>IF(PickedColonies!J261=0, "NA", INDEX(Table1[Modifications],(MATCH(PickedColonies!C261,Table6[Barcode of agar-filled omnitray plate],0)+PickedColonies!J261-1)))</f>
        <v>0</v>
      </c>
      <c r="C261" s="31" t="s">
        <v>466</v>
      </c>
      <c r="D261" s="29" t="str">
        <f>IF(PickedColonies!J261=0, "NA", INDEX(Table4[],(MATCH(PickedColonies!C261,Table6[Barcode of agar-filled omnitray plate],0)+PickedColonies!J261-1)))</f>
        <v>A1</v>
      </c>
      <c r="E261" s="31" t="s">
        <v>481</v>
      </c>
      <c r="F261" s="29" t="str">
        <f>IF(ISNUMBER(SEARCH("96-well",Import!$B$10)),Sheet1!O260,Sheet1!P260)</f>
        <v>D17</v>
      </c>
      <c r="G261" s="31" t="s">
        <v>521</v>
      </c>
      <c r="H261" s="31" t="s">
        <v>732</v>
      </c>
      <c r="I261" s="31"/>
      <c r="J261" s="32">
        <v>1</v>
      </c>
    </row>
    <row r="262" spans="1:10" x14ac:dyDescent="0.25">
      <c r="A262" s="29" t="str">
        <f>IF(PickedColonies!J262=0, "NA",INDEX(Table5[Strain name],(MATCH(PickedColonies!C262,Table6[Barcode of agar-filled omnitray plate],0)+PickedColonies!J262-1)))</f>
        <v>GeneArt lib</v>
      </c>
      <c r="B262" s="29">
        <f>IF(PickedColonies!J262=0, "NA", INDEX(Table1[Modifications],(MATCH(PickedColonies!C262,Table6[Barcode of agar-filled omnitray plate],0)+PickedColonies!J262-1)))</f>
        <v>0</v>
      </c>
      <c r="C262" s="31" t="s">
        <v>466</v>
      </c>
      <c r="D262" s="29" t="str">
        <f>IF(PickedColonies!J262=0, "NA", INDEX(Table4[],(MATCH(PickedColonies!C262,Table6[Barcode of agar-filled omnitray plate],0)+PickedColonies!J262-1)))</f>
        <v>A1</v>
      </c>
      <c r="E262" s="31" t="s">
        <v>481</v>
      </c>
      <c r="F262" s="29" t="str">
        <f>IF(ISNUMBER(SEARCH("96-well",Import!$B$10)),Sheet1!O261,Sheet1!P261)</f>
        <v>E17</v>
      </c>
      <c r="G262" s="31" t="s">
        <v>522</v>
      </c>
      <c r="H262" s="31" t="s">
        <v>732</v>
      </c>
      <c r="I262" s="31"/>
      <c r="J262" s="32">
        <v>1</v>
      </c>
    </row>
    <row r="263" spans="1:10" x14ac:dyDescent="0.25">
      <c r="A263" s="29" t="str">
        <f>IF(PickedColonies!J263=0, "NA",INDEX(Table5[Strain name],(MATCH(PickedColonies!C263,Table6[Barcode of agar-filled omnitray plate],0)+PickedColonies!J263-1)))</f>
        <v>GeneArt lib</v>
      </c>
      <c r="B263" s="29">
        <f>IF(PickedColonies!J263=0, "NA", INDEX(Table1[Modifications],(MATCH(PickedColonies!C263,Table6[Barcode of agar-filled omnitray plate],0)+PickedColonies!J263-1)))</f>
        <v>0</v>
      </c>
      <c r="C263" s="31" t="s">
        <v>466</v>
      </c>
      <c r="D263" s="29" t="str">
        <f>IF(PickedColonies!J263=0, "NA", INDEX(Table4[],(MATCH(PickedColonies!C263,Table6[Barcode of agar-filled omnitray plate],0)+PickedColonies!J263-1)))</f>
        <v>A1</v>
      </c>
      <c r="E263" s="31" t="s">
        <v>481</v>
      </c>
      <c r="F263" s="29" t="str">
        <f>IF(ISNUMBER(SEARCH("96-well",Import!$B$10)),Sheet1!O262,Sheet1!P262)</f>
        <v>F17</v>
      </c>
      <c r="G263" s="31" t="s">
        <v>523</v>
      </c>
      <c r="H263" s="31" t="s">
        <v>732</v>
      </c>
      <c r="I263" s="31"/>
      <c r="J263" s="32">
        <v>1</v>
      </c>
    </row>
    <row r="264" spans="1:10" x14ac:dyDescent="0.25">
      <c r="A264" s="29" t="str">
        <f>IF(PickedColonies!J264=0, "NA",INDEX(Table5[Strain name],(MATCH(PickedColonies!C264,Table6[Barcode of agar-filled omnitray plate],0)+PickedColonies!J264-1)))</f>
        <v>GeneArt lib</v>
      </c>
      <c r="B264" s="29">
        <f>IF(PickedColonies!J264=0, "NA", INDEX(Table1[Modifications],(MATCH(PickedColonies!C264,Table6[Barcode of agar-filled omnitray plate],0)+PickedColonies!J264-1)))</f>
        <v>0</v>
      </c>
      <c r="C264" s="31" t="s">
        <v>466</v>
      </c>
      <c r="D264" s="29" t="str">
        <f>IF(PickedColonies!J264=0, "NA", INDEX(Table4[],(MATCH(PickedColonies!C264,Table6[Barcode of agar-filled omnitray plate],0)+PickedColonies!J264-1)))</f>
        <v>A1</v>
      </c>
      <c r="E264" s="31" t="s">
        <v>481</v>
      </c>
      <c r="F264" s="29" t="str">
        <f>IF(ISNUMBER(SEARCH("96-well",Import!$B$10)),Sheet1!O263,Sheet1!P263)</f>
        <v>G17</v>
      </c>
      <c r="G264" s="31" t="s">
        <v>524</v>
      </c>
      <c r="H264" s="31" t="s">
        <v>732</v>
      </c>
      <c r="I264" s="31"/>
      <c r="J264" s="32">
        <v>1</v>
      </c>
    </row>
    <row r="265" spans="1:10" x14ac:dyDescent="0.25">
      <c r="A265" s="29" t="str">
        <f>IF(PickedColonies!J265=0, "NA",INDEX(Table5[Strain name],(MATCH(PickedColonies!C265,Table6[Barcode of agar-filled omnitray plate],0)+PickedColonies!J265-1)))</f>
        <v>GeneArt lib</v>
      </c>
      <c r="B265" s="29">
        <f>IF(PickedColonies!J265=0, "NA", INDEX(Table1[Modifications],(MATCH(PickedColonies!C265,Table6[Barcode of agar-filled omnitray plate],0)+PickedColonies!J265-1)))</f>
        <v>0</v>
      </c>
      <c r="C265" s="31" t="s">
        <v>466</v>
      </c>
      <c r="D265" s="29" t="str">
        <f>IF(PickedColonies!J265=0, "NA", INDEX(Table4[],(MATCH(PickedColonies!C265,Table6[Barcode of agar-filled omnitray plate],0)+PickedColonies!J265-1)))</f>
        <v>A1</v>
      </c>
      <c r="E265" s="31" t="s">
        <v>481</v>
      </c>
      <c r="F265" s="29" t="str">
        <f>IF(ISNUMBER(SEARCH("96-well",Import!$B$10)),Sheet1!O264,Sheet1!P264)</f>
        <v>H17</v>
      </c>
      <c r="G265" s="31" t="s">
        <v>525</v>
      </c>
      <c r="H265" s="31" t="s">
        <v>732</v>
      </c>
      <c r="I265" s="31"/>
      <c r="J265" s="32">
        <v>1</v>
      </c>
    </row>
    <row r="266" spans="1:10" x14ac:dyDescent="0.25">
      <c r="A266" s="29" t="str">
        <f>IF(PickedColonies!J266=0, "NA",INDEX(Table5[Strain name],(MATCH(PickedColonies!C266,Table6[Barcode of agar-filled omnitray plate],0)+PickedColonies!J266-1)))</f>
        <v>GeneArt lib</v>
      </c>
      <c r="B266" s="29">
        <f>IF(PickedColonies!J266=0, "NA", INDEX(Table1[Modifications],(MATCH(PickedColonies!C266,Table6[Barcode of agar-filled omnitray plate],0)+PickedColonies!J266-1)))</f>
        <v>0</v>
      </c>
      <c r="C266" s="31" t="s">
        <v>466</v>
      </c>
      <c r="D266" s="29" t="str">
        <f>IF(PickedColonies!J266=0, "NA", INDEX(Table4[],(MATCH(PickedColonies!C266,Table6[Barcode of agar-filled omnitray plate],0)+PickedColonies!J266-1)))</f>
        <v>A1</v>
      </c>
      <c r="E266" s="31" t="s">
        <v>481</v>
      </c>
      <c r="F266" s="29" t="str">
        <f>IF(ISNUMBER(SEARCH("96-well",Import!$B$10)),Sheet1!O265,Sheet1!P265)</f>
        <v>I17</v>
      </c>
      <c r="G266" s="31" t="s">
        <v>526</v>
      </c>
      <c r="H266" s="31" t="s">
        <v>732</v>
      </c>
      <c r="I266" s="31"/>
      <c r="J266" s="32">
        <v>1</v>
      </c>
    </row>
    <row r="267" spans="1:10" x14ac:dyDescent="0.25">
      <c r="A267" s="29" t="str">
        <f>IF(PickedColonies!J267=0, "NA",INDEX(Table5[Strain name],(MATCH(PickedColonies!C267,Table6[Barcode of agar-filled omnitray plate],0)+PickedColonies!J267-1)))</f>
        <v>GeneArt lib</v>
      </c>
      <c r="B267" s="29">
        <f>IF(PickedColonies!J267=0, "NA", INDEX(Table1[Modifications],(MATCH(PickedColonies!C267,Table6[Barcode of agar-filled omnitray plate],0)+PickedColonies!J267-1)))</f>
        <v>0</v>
      </c>
      <c r="C267" s="31" t="s">
        <v>466</v>
      </c>
      <c r="D267" s="29" t="str">
        <f>IF(PickedColonies!J267=0, "NA", INDEX(Table4[],(MATCH(PickedColonies!C267,Table6[Barcode of agar-filled omnitray plate],0)+PickedColonies!J267-1)))</f>
        <v>A1</v>
      </c>
      <c r="E267" s="31" t="s">
        <v>481</v>
      </c>
      <c r="F267" s="29" t="str">
        <f>IF(ISNUMBER(SEARCH("96-well",Import!$B$10)),Sheet1!O266,Sheet1!P266)</f>
        <v>J17</v>
      </c>
      <c r="G267" s="31" t="s">
        <v>527</v>
      </c>
      <c r="H267" s="31" t="s">
        <v>732</v>
      </c>
      <c r="I267" s="31"/>
      <c r="J267" s="32">
        <v>1</v>
      </c>
    </row>
    <row r="268" spans="1:10" x14ac:dyDescent="0.25">
      <c r="A268" s="29" t="str">
        <f>IF(PickedColonies!J268=0, "NA",INDEX(Table5[Strain name],(MATCH(PickedColonies!C268,Table6[Barcode of agar-filled omnitray plate],0)+PickedColonies!J268-1)))</f>
        <v>GeneArt lib</v>
      </c>
      <c r="B268" s="29">
        <f>IF(PickedColonies!J268=0, "NA", INDEX(Table1[Modifications],(MATCH(PickedColonies!C268,Table6[Barcode of agar-filled omnitray plate],0)+PickedColonies!J268-1)))</f>
        <v>0</v>
      </c>
      <c r="C268" s="31" t="s">
        <v>466</v>
      </c>
      <c r="D268" s="29" t="str">
        <f>IF(PickedColonies!J268=0, "NA", INDEX(Table4[],(MATCH(PickedColonies!C268,Table6[Barcode of agar-filled omnitray plate],0)+PickedColonies!J268-1)))</f>
        <v>A1</v>
      </c>
      <c r="E268" s="31" t="s">
        <v>481</v>
      </c>
      <c r="F268" s="29" t="str">
        <f>IF(ISNUMBER(SEARCH("96-well",Import!$B$10)),Sheet1!O267,Sheet1!P267)</f>
        <v>K17</v>
      </c>
      <c r="G268" s="31" t="s">
        <v>529</v>
      </c>
      <c r="H268" s="31" t="s">
        <v>733</v>
      </c>
      <c r="I268" s="31"/>
      <c r="J268" s="32">
        <v>1</v>
      </c>
    </row>
    <row r="269" spans="1:10" x14ac:dyDescent="0.25">
      <c r="A269" s="29" t="str">
        <f>IF(PickedColonies!J269=0, "NA",INDEX(Table5[Strain name],(MATCH(PickedColonies!C269,Table6[Barcode of agar-filled omnitray plate],0)+PickedColonies!J269-1)))</f>
        <v>GeneArt lib</v>
      </c>
      <c r="B269" s="29">
        <f>IF(PickedColonies!J269=0, "NA", INDEX(Table1[Modifications],(MATCH(PickedColonies!C269,Table6[Barcode of agar-filled omnitray plate],0)+PickedColonies!J269-1)))</f>
        <v>0</v>
      </c>
      <c r="C269" s="31" t="s">
        <v>466</v>
      </c>
      <c r="D269" s="29" t="str">
        <f>IF(PickedColonies!J269=0, "NA", INDEX(Table4[],(MATCH(PickedColonies!C269,Table6[Barcode of agar-filled omnitray plate],0)+PickedColonies!J269-1)))</f>
        <v>A1</v>
      </c>
      <c r="E269" s="31" t="s">
        <v>481</v>
      </c>
      <c r="F269" s="29" t="str">
        <f>IF(ISNUMBER(SEARCH("96-well",Import!$B$10)),Sheet1!O268,Sheet1!P268)</f>
        <v>L17</v>
      </c>
      <c r="G269" s="31" t="s">
        <v>530</v>
      </c>
      <c r="H269" s="31" t="s">
        <v>733</v>
      </c>
      <c r="I269" s="31"/>
      <c r="J269" s="32">
        <v>1</v>
      </c>
    </row>
    <row r="270" spans="1:10" x14ac:dyDescent="0.25">
      <c r="A270" s="29" t="str">
        <f>IF(PickedColonies!J270=0, "NA",INDEX(Table5[Strain name],(MATCH(PickedColonies!C270,Table6[Barcode of agar-filled omnitray plate],0)+PickedColonies!J270-1)))</f>
        <v>GeneArt lib</v>
      </c>
      <c r="B270" s="29">
        <f>IF(PickedColonies!J270=0, "NA", INDEX(Table1[Modifications],(MATCH(PickedColonies!C270,Table6[Barcode of agar-filled omnitray plate],0)+PickedColonies!J270-1)))</f>
        <v>0</v>
      </c>
      <c r="C270" s="31" t="s">
        <v>466</v>
      </c>
      <c r="D270" s="29" t="str">
        <f>IF(PickedColonies!J270=0, "NA", INDEX(Table4[],(MATCH(PickedColonies!C270,Table6[Barcode of agar-filled omnitray plate],0)+PickedColonies!J270-1)))</f>
        <v>A1</v>
      </c>
      <c r="E270" s="31" t="s">
        <v>481</v>
      </c>
      <c r="F270" s="29" t="str">
        <f>IF(ISNUMBER(SEARCH("96-well",Import!$B$10)),Sheet1!O269,Sheet1!P269)</f>
        <v>M17</v>
      </c>
      <c r="G270" s="31" t="s">
        <v>531</v>
      </c>
      <c r="H270" s="31" t="s">
        <v>733</v>
      </c>
      <c r="I270" s="31"/>
      <c r="J270" s="32">
        <v>1</v>
      </c>
    </row>
    <row r="271" spans="1:10" x14ac:dyDescent="0.25">
      <c r="A271" s="29" t="str">
        <f>IF(PickedColonies!J271=0, "NA",INDEX(Table5[Strain name],(MATCH(PickedColonies!C271,Table6[Barcode of agar-filled omnitray plate],0)+PickedColonies!J271-1)))</f>
        <v>GeneArt lib</v>
      </c>
      <c r="B271" s="29">
        <f>IF(PickedColonies!J271=0, "NA", INDEX(Table1[Modifications],(MATCH(PickedColonies!C271,Table6[Barcode of agar-filled omnitray plate],0)+PickedColonies!J271-1)))</f>
        <v>0</v>
      </c>
      <c r="C271" s="31" t="s">
        <v>466</v>
      </c>
      <c r="D271" s="29" t="str">
        <f>IF(PickedColonies!J271=0, "NA", INDEX(Table4[],(MATCH(PickedColonies!C271,Table6[Barcode of agar-filled omnitray plate],0)+PickedColonies!J271-1)))</f>
        <v>A1</v>
      </c>
      <c r="E271" s="31" t="s">
        <v>481</v>
      </c>
      <c r="F271" s="29" t="str">
        <f>IF(ISNUMBER(SEARCH("96-well",Import!$B$10)),Sheet1!O270,Sheet1!P270)</f>
        <v>N17</v>
      </c>
      <c r="G271" s="31" t="s">
        <v>532</v>
      </c>
      <c r="H271" s="31" t="s">
        <v>733</v>
      </c>
      <c r="I271" s="31"/>
      <c r="J271" s="32">
        <v>1</v>
      </c>
    </row>
    <row r="272" spans="1:10" x14ac:dyDescent="0.25">
      <c r="A272" s="29" t="str">
        <f>IF(PickedColonies!J272=0, "NA",INDEX(Table5[Strain name],(MATCH(PickedColonies!C272,Table6[Barcode of agar-filled omnitray plate],0)+PickedColonies!J272-1)))</f>
        <v>GeneArt lib</v>
      </c>
      <c r="B272" s="29">
        <f>IF(PickedColonies!J272=0, "NA", INDEX(Table1[Modifications],(MATCH(PickedColonies!C272,Table6[Barcode of agar-filled omnitray plate],0)+PickedColonies!J272-1)))</f>
        <v>0</v>
      </c>
      <c r="C272" s="31" t="s">
        <v>466</v>
      </c>
      <c r="D272" s="29" t="str">
        <f>IF(PickedColonies!J272=0, "NA", INDEX(Table4[],(MATCH(PickedColonies!C272,Table6[Barcode of agar-filled omnitray plate],0)+PickedColonies!J272-1)))</f>
        <v>A1</v>
      </c>
      <c r="E272" s="31" t="s">
        <v>481</v>
      </c>
      <c r="F272" s="29" t="str">
        <f>IF(ISNUMBER(SEARCH("96-well",Import!$B$10)),Sheet1!O271,Sheet1!P271)</f>
        <v>O17</v>
      </c>
      <c r="G272" s="31" t="s">
        <v>533</v>
      </c>
      <c r="H272" s="31" t="s">
        <v>733</v>
      </c>
      <c r="I272" s="31"/>
      <c r="J272" s="32">
        <v>1</v>
      </c>
    </row>
    <row r="273" spans="1:10" x14ac:dyDescent="0.25">
      <c r="A273" s="29" t="str">
        <f>IF(PickedColonies!J273=0, "NA",INDEX(Table5[Strain name],(MATCH(PickedColonies!C273,Table6[Barcode of agar-filled omnitray plate],0)+PickedColonies!J273-1)))</f>
        <v>GeneArt lib</v>
      </c>
      <c r="B273" s="29">
        <f>IF(PickedColonies!J273=0, "NA", INDEX(Table1[Modifications],(MATCH(PickedColonies!C273,Table6[Barcode of agar-filled omnitray plate],0)+PickedColonies!J273-1)))</f>
        <v>0</v>
      </c>
      <c r="C273" s="31" t="s">
        <v>466</v>
      </c>
      <c r="D273" s="29" t="str">
        <f>IF(PickedColonies!J273=0, "NA", INDEX(Table4[],(MATCH(PickedColonies!C273,Table6[Barcode of agar-filled omnitray plate],0)+PickedColonies!J273-1)))</f>
        <v>A1</v>
      </c>
      <c r="E273" s="31" t="s">
        <v>481</v>
      </c>
      <c r="F273" s="29" t="str">
        <f>IF(ISNUMBER(SEARCH("96-well",Import!$B$10)),Sheet1!O272,Sheet1!P272)</f>
        <v>P17</v>
      </c>
      <c r="G273" s="31" t="s">
        <v>534</v>
      </c>
      <c r="H273" s="31" t="s">
        <v>733</v>
      </c>
      <c r="I273" s="31"/>
      <c r="J273" s="32">
        <v>1</v>
      </c>
    </row>
    <row r="274" spans="1:10" x14ac:dyDescent="0.25">
      <c r="A274" s="29" t="str">
        <f>IF(PickedColonies!J274=0, "NA",INDEX(Table5[Strain name],(MATCH(PickedColonies!C274,Table6[Barcode of agar-filled omnitray plate],0)+PickedColonies!J274-1)))</f>
        <v>GeneArt lib</v>
      </c>
      <c r="B274" s="29">
        <f>IF(PickedColonies!J274=0, "NA", INDEX(Table1[Modifications],(MATCH(PickedColonies!C274,Table6[Barcode of agar-filled omnitray plate],0)+PickedColonies!J274-1)))</f>
        <v>0</v>
      </c>
      <c r="C274" s="31" t="s">
        <v>466</v>
      </c>
      <c r="D274" s="29" t="str">
        <f>IF(PickedColonies!J274=0, "NA", INDEX(Table4[],(MATCH(PickedColonies!C274,Table6[Barcode of agar-filled omnitray plate],0)+PickedColonies!J274-1)))</f>
        <v>A1</v>
      </c>
      <c r="E274" s="31" t="s">
        <v>481</v>
      </c>
      <c r="F274" s="29" t="str">
        <f>IF(ISNUMBER(SEARCH("96-well",Import!$B$10)),Sheet1!O273,Sheet1!P273)</f>
        <v>A18</v>
      </c>
      <c r="G274" s="31" t="s">
        <v>535</v>
      </c>
      <c r="H274" s="31" t="s">
        <v>733</v>
      </c>
      <c r="I274" s="31"/>
      <c r="J274" s="32">
        <v>1</v>
      </c>
    </row>
    <row r="275" spans="1:10" x14ac:dyDescent="0.25">
      <c r="A275" s="29" t="str">
        <f>IF(PickedColonies!J275=0, "NA",INDEX(Table5[Strain name],(MATCH(PickedColonies!C275,Table6[Barcode of agar-filled omnitray plate],0)+PickedColonies!J275-1)))</f>
        <v>GeneArt lib</v>
      </c>
      <c r="B275" s="29">
        <f>IF(PickedColonies!J275=0, "NA", INDEX(Table1[Modifications],(MATCH(PickedColonies!C275,Table6[Barcode of agar-filled omnitray plate],0)+PickedColonies!J275-1)))</f>
        <v>0</v>
      </c>
      <c r="C275" s="31" t="s">
        <v>466</v>
      </c>
      <c r="D275" s="29" t="str">
        <f>IF(PickedColonies!J275=0, "NA", INDEX(Table4[],(MATCH(PickedColonies!C275,Table6[Barcode of agar-filled omnitray plate],0)+PickedColonies!J275-1)))</f>
        <v>A1</v>
      </c>
      <c r="E275" s="31" t="s">
        <v>481</v>
      </c>
      <c r="F275" s="29" t="str">
        <f>IF(ISNUMBER(SEARCH("96-well",Import!$B$10)),Sheet1!O274,Sheet1!P274)</f>
        <v>B18</v>
      </c>
      <c r="G275" s="31" t="s">
        <v>536</v>
      </c>
      <c r="H275" s="31" t="s">
        <v>733</v>
      </c>
      <c r="I275" s="31"/>
      <c r="J275" s="32">
        <v>1</v>
      </c>
    </row>
    <row r="276" spans="1:10" x14ac:dyDescent="0.25">
      <c r="A276" s="29" t="str">
        <f>IF(PickedColonies!J276=0, "NA",INDEX(Table5[Strain name],(MATCH(PickedColonies!C276,Table6[Barcode of agar-filled omnitray plate],0)+PickedColonies!J276-1)))</f>
        <v>GeneArt lib</v>
      </c>
      <c r="B276" s="29">
        <f>IF(PickedColonies!J276=0, "NA", INDEX(Table1[Modifications],(MATCH(PickedColonies!C276,Table6[Barcode of agar-filled omnitray plate],0)+PickedColonies!J276-1)))</f>
        <v>0</v>
      </c>
      <c r="C276" s="31" t="s">
        <v>466</v>
      </c>
      <c r="D276" s="29" t="str">
        <f>IF(PickedColonies!J276=0, "NA", INDEX(Table4[],(MATCH(PickedColonies!C276,Table6[Barcode of agar-filled omnitray plate],0)+PickedColonies!J276-1)))</f>
        <v>A1</v>
      </c>
      <c r="E276" s="31" t="s">
        <v>481</v>
      </c>
      <c r="F276" s="29" t="str">
        <f>IF(ISNUMBER(SEARCH("96-well",Import!$B$10)),Sheet1!O275,Sheet1!P275)</f>
        <v>C18</v>
      </c>
      <c r="G276" s="31" t="s">
        <v>538</v>
      </c>
      <c r="H276" s="31" t="s">
        <v>734</v>
      </c>
      <c r="I276" s="31"/>
      <c r="J276" s="32">
        <v>1</v>
      </c>
    </row>
    <row r="277" spans="1:10" x14ac:dyDescent="0.25">
      <c r="A277" s="29" t="str">
        <f>IF(PickedColonies!J277=0, "NA",INDEX(Table5[Strain name],(MATCH(PickedColonies!C277,Table6[Barcode of agar-filled omnitray plate],0)+PickedColonies!J277-1)))</f>
        <v>GeneArt lib</v>
      </c>
      <c r="B277" s="29">
        <f>IF(PickedColonies!J277=0, "NA", INDEX(Table1[Modifications],(MATCH(PickedColonies!C277,Table6[Barcode of agar-filled omnitray plate],0)+PickedColonies!J277-1)))</f>
        <v>0</v>
      </c>
      <c r="C277" s="31" t="s">
        <v>466</v>
      </c>
      <c r="D277" s="29" t="str">
        <f>IF(PickedColonies!J277=0, "NA", INDEX(Table4[],(MATCH(PickedColonies!C277,Table6[Barcode of agar-filled omnitray plate],0)+PickedColonies!J277-1)))</f>
        <v>A1</v>
      </c>
      <c r="E277" s="31" t="s">
        <v>481</v>
      </c>
      <c r="F277" s="29" t="str">
        <f>IF(ISNUMBER(SEARCH("96-well",Import!$B$10)),Sheet1!O276,Sheet1!P276)</f>
        <v>D18</v>
      </c>
      <c r="G277" s="31" t="s">
        <v>539</v>
      </c>
      <c r="H277" s="31" t="s">
        <v>734</v>
      </c>
      <c r="I277" s="31"/>
      <c r="J277" s="32">
        <v>1</v>
      </c>
    </row>
    <row r="278" spans="1:10" x14ac:dyDescent="0.25">
      <c r="A278" s="29" t="str">
        <f>IF(PickedColonies!J278=0, "NA",INDEX(Table5[Strain name],(MATCH(PickedColonies!C278,Table6[Barcode of agar-filled omnitray plate],0)+PickedColonies!J278-1)))</f>
        <v>GeneArt lib</v>
      </c>
      <c r="B278" s="29">
        <f>IF(PickedColonies!J278=0, "NA", INDEX(Table1[Modifications],(MATCH(PickedColonies!C278,Table6[Barcode of agar-filled omnitray plate],0)+PickedColonies!J278-1)))</f>
        <v>0</v>
      </c>
      <c r="C278" s="31" t="s">
        <v>466</v>
      </c>
      <c r="D278" s="29" t="str">
        <f>IF(PickedColonies!J278=0, "NA", INDEX(Table4[],(MATCH(PickedColonies!C278,Table6[Barcode of agar-filled omnitray plate],0)+PickedColonies!J278-1)))</f>
        <v>A1</v>
      </c>
      <c r="E278" s="31" t="s">
        <v>481</v>
      </c>
      <c r="F278" s="29" t="str">
        <f>IF(ISNUMBER(SEARCH("96-well",Import!$B$10)),Sheet1!O277,Sheet1!P277)</f>
        <v>E18</v>
      </c>
      <c r="G278" s="31" t="s">
        <v>540</v>
      </c>
      <c r="H278" s="31" t="s">
        <v>734</v>
      </c>
      <c r="I278" s="31"/>
      <c r="J278" s="32">
        <v>1</v>
      </c>
    </row>
    <row r="279" spans="1:10" x14ac:dyDescent="0.25">
      <c r="A279" s="29" t="str">
        <f>IF(PickedColonies!J279=0, "NA",INDEX(Table5[Strain name],(MATCH(PickedColonies!C279,Table6[Barcode of agar-filled omnitray plate],0)+PickedColonies!J279-1)))</f>
        <v>GeneArt lib</v>
      </c>
      <c r="B279" s="29">
        <f>IF(PickedColonies!J279=0, "NA", INDEX(Table1[Modifications],(MATCH(PickedColonies!C279,Table6[Barcode of agar-filled omnitray plate],0)+PickedColonies!J279-1)))</f>
        <v>0</v>
      </c>
      <c r="C279" s="31" t="s">
        <v>466</v>
      </c>
      <c r="D279" s="29" t="str">
        <f>IF(PickedColonies!J279=0, "NA", INDEX(Table4[],(MATCH(PickedColonies!C279,Table6[Barcode of agar-filled omnitray plate],0)+PickedColonies!J279-1)))</f>
        <v>A1</v>
      </c>
      <c r="E279" s="31" t="s">
        <v>481</v>
      </c>
      <c r="F279" s="29" t="str">
        <f>IF(ISNUMBER(SEARCH("96-well",Import!$B$10)),Sheet1!O278,Sheet1!P278)</f>
        <v>F18</v>
      </c>
      <c r="G279" s="31" t="s">
        <v>541</v>
      </c>
      <c r="H279" s="31" t="s">
        <v>734</v>
      </c>
      <c r="I279" s="31"/>
      <c r="J279" s="32">
        <v>1</v>
      </c>
    </row>
    <row r="280" spans="1:10" x14ac:dyDescent="0.25">
      <c r="A280" s="29" t="str">
        <f>IF(PickedColonies!J280=0, "NA",INDEX(Table5[Strain name],(MATCH(PickedColonies!C280,Table6[Barcode of agar-filled omnitray plate],0)+PickedColonies!J280-1)))</f>
        <v>GeneArt lib</v>
      </c>
      <c r="B280" s="29">
        <f>IF(PickedColonies!J280=0, "NA", INDEX(Table1[Modifications],(MATCH(PickedColonies!C280,Table6[Barcode of agar-filled omnitray plate],0)+PickedColonies!J280-1)))</f>
        <v>0</v>
      </c>
      <c r="C280" s="31" t="s">
        <v>466</v>
      </c>
      <c r="D280" s="29" t="str">
        <f>IF(PickedColonies!J280=0, "NA", INDEX(Table4[],(MATCH(PickedColonies!C280,Table6[Barcode of agar-filled omnitray plate],0)+PickedColonies!J280-1)))</f>
        <v>A1</v>
      </c>
      <c r="E280" s="31" t="s">
        <v>481</v>
      </c>
      <c r="F280" s="29" t="str">
        <f>IF(ISNUMBER(SEARCH("96-well",Import!$B$10)),Sheet1!O279,Sheet1!P279)</f>
        <v>G18</v>
      </c>
      <c r="G280" s="31" t="s">
        <v>542</v>
      </c>
      <c r="H280" s="31" t="s">
        <v>734</v>
      </c>
      <c r="I280" s="31"/>
      <c r="J280" s="32">
        <v>1</v>
      </c>
    </row>
    <row r="281" spans="1:10" x14ac:dyDescent="0.25">
      <c r="A281" s="29" t="str">
        <f>IF(PickedColonies!J281=0, "NA",INDEX(Table5[Strain name],(MATCH(PickedColonies!C281,Table6[Barcode of agar-filled omnitray plate],0)+PickedColonies!J281-1)))</f>
        <v>GeneArt lib</v>
      </c>
      <c r="B281" s="29">
        <f>IF(PickedColonies!J281=0, "NA", INDEX(Table1[Modifications],(MATCH(PickedColonies!C281,Table6[Barcode of agar-filled omnitray plate],0)+PickedColonies!J281-1)))</f>
        <v>0</v>
      </c>
      <c r="C281" s="31" t="s">
        <v>466</v>
      </c>
      <c r="D281" s="29" t="str">
        <f>IF(PickedColonies!J281=0, "NA", INDEX(Table4[],(MATCH(PickedColonies!C281,Table6[Barcode of agar-filled omnitray plate],0)+PickedColonies!J281-1)))</f>
        <v>A1</v>
      </c>
      <c r="E281" s="31" t="s">
        <v>481</v>
      </c>
      <c r="F281" s="29" t="str">
        <f>IF(ISNUMBER(SEARCH("96-well",Import!$B$10)),Sheet1!O280,Sheet1!P280)</f>
        <v>H18</v>
      </c>
      <c r="G281" s="31" t="s">
        <v>543</v>
      </c>
      <c r="H281" s="31" t="s">
        <v>734</v>
      </c>
      <c r="I281" s="31"/>
      <c r="J281" s="32">
        <v>1</v>
      </c>
    </row>
    <row r="282" spans="1:10" x14ac:dyDescent="0.25">
      <c r="A282" s="29" t="str">
        <f>IF(PickedColonies!J282=0, "NA",INDEX(Table5[Strain name],(MATCH(PickedColonies!C282,Table6[Barcode of agar-filled omnitray plate],0)+PickedColonies!J282-1)))</f>
        <v>GeneArt lib</v>
      </c>
      <c r="B282" s="29">
        <f>IF(PickedColonies!J282=0, "NA", INDEX(Table1[Modifications],(MATCH(PickedColonies!C282,Table6[Barcode of agar-filled omnitray plate],0)+PickedColonies!J282-1)))</f>
        <v>0</v>
      </c>
      <c r="C282" s="31" t="s">
        <v>466</v>
      </c>
      <c r="D282" s="29" t="str">
        <f>IF(PickedColonies!J282=0, "NA", INDEX(Table4[],(MATCH(PickedColonies!C282,Table6[Barcode of agar-filled omnitray plate],0)+PickedColonies!J282-1)))</f>
        <v>A1</v>
      </c>
      <c r="E282" s="31" t="s">
        <v>481</v>
      </c>
      <c r="F282" s="29" t="str">
        <f>IF(ISNUMBER(SEARCH("96-well",Import!$B$10)),Sheet1!O281,Sheet1!P281)</f>
        <v>I18</v>
      </c>
      <c r="G282" s="31" t="s">
        <v>544</v>
      </c>
      <c r="H282" s="31" t="s">
        <v>734</v>
      </c>
      <c r="I282" s="31"/>
      <c r="J282" s="32">
        <v>1</v>
      </c>
    </row>
    <row r="283" spans="1:10" x14ac:dyDescent="0.25">
      <c r="A283" s="29" t="str">
        <f>IF(PickedColonies!J283=0, "NA",INDEX(Table5[Strain name],(MATCH(PickedColonies!C283,Table6[Barcode of agar-filled omnitray plate],0)+PickedColonies!J283-1)))</f>
        <v>GeneArt lib</v>
      </c>
      <c r="B283" s="29">
        <f>IF(PickedColonies!J283=0, "NA", INDEX(Table1[Modifications],(MATCH(PickedColonies!C283,Table6[Barcode of agar-filled omnitray plate],0)+PickedColonies!J283-1)))</f>
        <v>0</v>
      </c>
      <c r="C283" s="31" t="s">
        <v>466</v>
      </c>
      <c r="D283" s="29" t="str">
        <f>IF(PickedColonies!J283=0, "NA", INDEX(Table4[],(MATCH(PickedColonies!C283,Table6[Barcode of agar-filled omnitray plate],0)+PickedColonies!J283-1)))</f>
        <v>A1</v>
      </c>
      <c r="E283" s="31" t="s">
        <v>481</v>
      </c>
      <c r="F283" s="29" t="str">
        <f>IF(ISNUMBER(SEARCH("96-well",Import!$B$10)),Sheet1!O282,Sheet1!P282)</f>
        <v>J18</v>
      </c>
      <c r="G283" s="31" t="s">
        <v>545</v>
      </c>
      <c r="H283" s="31" t="s">
        <v>734</v>
      </c>
      <c r="I283" s="31"/>
      <c r="J283" s="32">
        <v>1</v>
      </c>
    </row>
    <row r="284" spans="1:10" x14ac:dyDescent="0.25">
      <c r="A284" s="29" t="str">
        <f>IF(PickedColonies!J284=0, "NA",INDEX(Table5[Strain name],(MATCH(PickedColonies!C284,Table6[Barcode of agar-filled omnitray plate],0)+PickedColonies!J284-1)))</f>
        <v>GeneArt lib</v>
      </c>
      <c r="B284" s="29">
        <f>IF(PickedColonies!J284=0, "NA", INDEX(Table1[Modifications],(MATCH(PickedColonies!C284,Table6[Barcode of agar-filled omnitray plate],0)+PickedColonies!J284-1)))</f>
        <v>0</v>
      </c>
      <c r="C284" s="31" t="s">
        <v>466</v>
      </c>
      <c r="D284" s="29" t="str">
        <f>IF(PickedColonies!J284=0, "NA", INDEX(Table4[],(MATCH(PickedColonies!C284,Table6[Barcode of agar-filled omnitray plate],0)+PickedColonies!J284-1)))</f>
        <v>A1</v>
      </c>
      <c r="E284" s="31" t="s">
        <v>481</v>
      </c>
      <c r="F284" s="29" t="str">
        <f>IF(ISNUMBER(SEARCH("96-well",Import!$B$10)),Sheet1!O283,Sheet1!P283)</f>
        <v>K18</v>
      </c>
      <c r="G284" s="31" t="s">
        <v>547</v>
      </c>
      <c r="H284" s="31" t="s">
        <v>735</v>
      </c>
      <c r="I284" s="31"/>
      <c r="J284" s="32">
        <v>1</v>
      </c>
    </row>
    <row r="285" spans="1:10" x14ac:dyDescent="0.25">
      <c r="A285" s="29" t="str">
        <f>IF(PickedColonies!J285=0, "NA",INDEX(Table5[Strain name],(MATCH(PickedColonies!C285,Table6[Barcode of agar-filled omnitray plate],0)+PickedColonies!J285-1)))</f>
        <v>GeneArt lib</v>
      </c>
      <c r="B285" s="29">
        <f>IF(PickedColonies!J285=0, "NA", INDEX(Table1[Modifications],(MATCH(PickedColonies!C285,Table6[Barcode of agar-filled omnitray plate],0)+PickedColonies!J285-1)))</f>
        <v>0</v>
      </c>
      <c r="C285" s="31" t="s">
        <v>466</v>
      </c>
      <c r="D285" s="29" t="str">
        <f>IF(PickedColonies!J285=0, "NA", INDEX(Table4[],(MATCH(PickedColonies!C285,Table6[Barcode of agar-filled omnitray plate],0)+PickedColonies!J285-1)))</f>
        <v>A1</v>
      </c>
      <c r="E285" s="31" t="s">
        <v>481</v>
      </c>
      <c r="F285" s="29" t="str">
        <f>IF(ISNUMBER(SEARCH("96-well",Import!$B$10)),Sheet1!O284,Sheet1!P284)</f>
        <v>L18</v>
      </c>
      <c r="G285" s="31" t="s">
        <v>548</v>
      </c>
      <c r="H285" s="31" t="s">
        <v>735</v>
      </c>
      <c r="I285" s="31"/>
      <c r="J285" s="32">
        <v>1</v>
      </c>
    </row>
    <row r="286" spans="1:10" x14ac:dyDescent="0.25">
      <c r="A286" s="29" t="str">
        <f>IF(PickedColonies!J286=0, "NA",INDEX(Table5[Strain name],(MATCH(PickedColonies!C286,Table6[Barcode of agar-filled omnitray plate],0)+PickedColonies!J286-1)))</f>
        <v>GeneArt lib</v>
      </c>
      <c r="B286" s="29">
        <f>IF(PickedColonies!J286=0, "NA", INDEX(Table1[Modifications],(MATCH(PickedColonies!C286,Table6[Barcode of agar-filled omnitray plate],0)+PickedColonies!J286-1)))</f>
        <v>0</v>
      </c>
      <c r="C286" s="31" t="s">
        <v>466</v>
      </c>
      <c r="D286" s="29" t="str">
        <f>IF(PickedColonies!J286=0, "NA", INDEX(Table4[],(MATCH(PickedColonies!C286,Table6[Barcode of agar-filled omnitray plate],0)+PickedColonies!J286-1)))</f>
        <v>A1</v>
      </c>
      <c r="E286" s="31" t="s">
        <v>481</v>
      </c>
      <c r="F286" s="29" t="str">
        <f>IF(ISNUMBER(SEARCH("96-well",Import!$B$10)),Sheet1!O285,Sheet1!P285)</f>
        <v>M18</v>
      </c>
      <c r="G286" s="31" t="s">
        <v>549</v>
      </c>
      <c r="H286" s="31" t="s">
        <v>735</v>
      </c>
      <c r="I286" s="31"/>
      <c r="J286" s="32">
        <v>1</v>
      </c>
    </row>
    <row r="287" spans="1:10" x14ac:dyDescent="0.25">
      <c r="A287" s="29" t="str">
        <f>IF(PickedColonies!J287=0, "NA",INDEX(Table5[Strain name],(MATCH(PickedColonies!C287,Table6[Barcode of agar-filled omnitray plate],0)+PickedColonies!J287-1)))</f>
        <v>GeneArt lib</v>
      </c>
      <c r="B287" s="29">
        <f>IF(PickedColonies!J287=0, "NA", INDEX(Table1[Modifications],(MATCH(PickedColonies!C287,Table6[Barcode of agar-filled omnitray plate],0)+PickedColonies!J287-1)))</f>
        <v>0</v>
      </c>
      <c r="C287" s="31" t="s">
        <v>466</v>
      </c>
      <c r="D287" s="29" t="str">
        <f>IF(PickedColonies!J287=0, "NA", INDEX(Table4[],(MATCH(PickedColonies!C287,Table6[Barcode of agar-filled omnitray plate],0)+PickedColonies!J287-1)))</f>
        <v>A1</v>
      </c>
      <c r="E287" s="31" t="s">
        <v>481</v>
      </c>
      <c r="F287" s="29" t="str">
        <f>IF(ISNUMBER(SEARCH("96-well",Import!$B$10)),Sheet1!O286,Sheet1!P286)</f>
        <v>N18</v>
      </c>
      <c r="G287" s="31" t="s">
        <v>550</v>
      </c>
      <c r="H287" s="31" t="s">
        <v>735</v>
      </c>
      <c r="I287" s="31"/>
      <c r="J287" s="32">
        <v>1</v>
      </c>
    </row>
    <row r="288" spans="1:10" x14ac:dyDescent="0.25">
      <c r="A288" s="29" t="str">
        <f>IF(PickedColonies!J288=0, "NA",INDEX(Table5[Strain name],(MATCH(PickedColonies!C288,Table6[Barcode of agar-filled omnitray plate],0)+PickedColonies!J288-1)))</f>
        <v>GeneArt lib</v>
      </c>
      <c r="B288" s="29">
        <f>IF(PickedColonies!J288=0, "NA", INDEX(Table1[Modifications],(MATCH(PickedColonies!C288,Table6[Barcode of agar-filled omnitray plate],0)+PickedColonies!J288-1)))</f>
        <v>0</v>
      </c>
      <c r="C288" s="31" t="s">
        <v>466</v>
      </c>
      <c r="D288" s="29" t="str">
        <f>IF(PickedColonies!J288=0, "NA", INDEX(Table4[],(MATCH(PickedColonies!C288,Table6[Barcode of agar-filled omnitray plate],0)+PickedColonies!J288-1)))</f>
        <v>A1</v>
      </c>
      <c r="E288" s="31" t="s">
        <v>481</v>
      </c>
      <c r="F288" s="29" t="str">
        <f>IF(ISNUMBER(SEARCH("96-well",Import!$B$10)),Sheet1!O287,Sheet1!P287)</f>
        <v>O18</v>
      </c>
      <c r="G288" s="31" t="s">
        <v>551</v>
      </c>
      <c r="H288" s="31" t="s">
        <v>735</v>
      </c>
      <c r="I288" s="31"/>
      <c r="J288" s="32">
        <v>1</v>
      </c>
    </row>
    <row r="289" spans="1:10" x14ac:dyDescent="0.25">
      <c r="A289" s="29" t="str">
        <f>IF(PickedColonies!J289=0, "NA",INDEX(Table5[Strain name],(MATCH(PickedColonies!C289,Table6[Barcode of agar-filled omnitray plate],0)+PickedColonies!J289-1)))</f>
        <v>GeneArt lib</v>
      </c>
      <c r="B289" s="29">
        <f>IF(PickedColonies!J289=0, "NA", INDEX(Table1[Modifications],(MATCH(PickedColonies!C289,Table6[Barcode of agar-filled omnitray plate],0)+PickedColonies!J289-1)))</f>
        <v>0</v>
      </c>
      <c r="C289" s="31" t="s">
        <v>466</v>
      </c>
      <c r="D289" s="29" t="str">
        <f>IF(PickedColonies!J289=0, "NA", INDEX(Table4[],(MATCH(PickedColonies!C289,Table6[Barcode of agar-filled omnitray plate],0)+PickedColonies!J289-1)))</f>
        <v>A1</v>
      </c>
      <c r="E289" s="31" t="s">
        <v>481</v>
      </c>
      <c r="F289" s="29" t="str">
        <f>IF(ISNUMBER(SEARCH("96-well",Import!$B$10)),Sheet1!O288,Sheet1!P288)</f>
        <v>P18</v>
      </c>
      <c r="G289" s="31" t="s">
        <v>552</v>
      </c>
      <c r="H289" s="31" t="s">
        <v>735</v>
      </c>
      <c r="I289" s="31"/>
      <c r="J289" s="32">
        <v>1</v>
      </c>
    </row>
    <row r="290" spans="1:10" x14ac:dyDescent="0.25">
      <c r="A290" s="29" t="str">
        <f>IF(PickedColonies!J290=0, "NA",INDEX(Table5[Strain name],(MATCH(PickedColonies!C290,Table6[Barcode of agar-filled omnitray plate],0)+PickedColonies!J290-1)))</f>
        <v>GeneArt lib</v>
      </c>
      <c r="B290" s="29">
        <f>IF(PickedColonies!J290=0, "NA", INDEX(Table1[Modifications],(MATCH(PickedColonies!C290,Table6[Barcode of agar-filled omnitray plate],0)+PickedColonies!J290-1)))</f>
        <v>0</v>
      </c>
      <c r="C290" s="31" t="s">
        <v>466</v>
      </c>
      <c r="D290" s="29" t="str">
        <f>IF(PickedColonies!J290=0, "NA", INDEX(Table4[],(MATCH(PickedColonies!C290,Table6[Barcode of agar-filled omnitray plate],0)+PickedColonies!J290-1)))</f>
        <v>A1</v>
      </c>
      <c r="E290" s="31" t="s">
        <v>481</v>
      </c>
      <c r="F290" s="29" t="str">
        <f>IF(ISNUMBER(SEARCH("96-well",Import!$B$10)),Sheet1!O289,Sheet1!P289)</f>
        <v>A19</v>
      </c>
      <c r="G290" s="31" t="s">
        <v>553</v>
      </c>
      <c r="H290" s="31" t="s">
        <v>735</v>
      </c>
      <c r="I290" s="31"/>
      <c r="J290" s="32">
        <v>1</v>
      </c>
    </row>
    <row r="291" spans="1:10" x14ac:dyDescent="0.25">
      <c r="A291" s="29" t="str">
        <f>IF(PickedColonies!J291=0, "NA",INDEX(Table5[Strain name],(MATCH(PickedColonies!C291,Table6[Barcode of agar-filled omnitray plate],0)+PickedColonies!J291-1)))</f>
        <v>GeneArt lib</v>
      </c>
      <c r="B291" s="29">
        <f>IF(PickedColonies!J291=0, "NA", INDEX(Table1[Modifications],(MATCH(PickedColonies!C291,Table6[Barcode of agar-filled omnitray plate],0)+PickedColonies!J291-1)))</f>
        <v>0</v>
      </c>
      <c r="C291" s="31" t="s">
        <v>466</v>
      </c>
      <c r="D291" s="29" t="str">
        <f>IF(PickedColonies!J291=0, "NA", INDEX(Table4[],(MATCH(PickedColonies!C291,Table6[Barcode of agar-filled omnitray plate],0)+PickedColonies!J291-1)))</f>
        <v>A1</v>
      </c>
      <c r="E291" s="31" t="s">
        <v>481</v>
      </c>
      <c r="F291" s="29" t="str">
        <f>IF(ISNUMBER(SEARCH("96-well",Import!$B$10)),Sheet1!O290,Sheet1!P290)</f>
        <v>B19</v>
      </c>
      <c r="G291" s="31" t="s">
        <v>554</v>
      </c>
      <c r="H291" s="31" t="s">
        <v>735</v>
      </c>
      <c r="I291" s="31"/>
      <c r="J291" s="32">
        <v>1</v>
      </c>
    </row>
    <row r="292" spans="1:10" x14ac:dyDescent="0.25">
      <c r="A292" s="29" t="str">
        <f>IF(PickedColonies!J292=0, "NA",INDEX(Table5[Strain name],(MATCH(PickedColonies!C292,Table6[Barcode of agar-filled omnitray plate],0)+PickedColonies!J292-1)))</f>
        <v>GeneArt lib</v>
      </c>
      <c r="B292" s="29">
        <f>IF(PickedColonies!J292=0, "NA", INDEX(Table1[Modifications],(MATCH(PickedColonies!C292,Table6[Barcode of agar-filled omnitray plate],0)+PickedColonies!J292-1)))</f>
        <v>0</v>
      </c>
      <c r="C292" s="31" t="s">
        <v>466</v>
      </c>
      <c r="D292" s="29" t="str">
        <f>IF(PickedColonies!J292=0, "NA", INDEX(Table4[],(MATCH(PickedColonies!C292,Table6[Barcode of agar-filled omnitray plate],0)+PickedColonies!J292-1)))</f>
        <v>A1</v>
      </c>
      <c r="E292" s="31" t="s">
        <v>481</v>
      </c>
      <c r="F292" s="29" t="str">
        <f>IF(ISNUMBER(SEARCH("96-well",Import!$B$10)),Sheet1!O291,Sheet1!P291)</f>
        <v>C19</v>
      </c>
      <c r="G292" s="31" t="s">
        <v>556</v>
      </c>
      <c r="H292" s="31" t="s">
        <v>736</v>
      </c>
      <c r="I292" s="31"/>
      <c r="J292" s="32">
        <v>1</v>
      </c>
    </row>
    <row r="293" spans="1:10" x14ac:dyDescent="0.25">
      <c r="A293" s="29" t="str">
        <f>IF(PickedColonies!J293=0, "NA",INDEX(Table5[Strain name],(MATCH(PickedColonies!C293,Table6[Barcode of agar-filled omnitray plate],0)+PickedColonies!J293-1)))</f>
        <v>GeneArt lib</v>
      </c>
      <c r="B293" s="29">
        <f>IF(PickedColonies!J293=0, "NA", INDEX(Table1[Modifications],(MATCH(PickedColonies!C293,Table6[Barcode of agar-filled omnitray plate],0)+PickedColonies!J293-1)))</f>
        <v>0</v>
      </c>
      <c r="C293" s="31" t="s">
        <v>466</v>
      </c>
      <c r="D293" s="29" t="str">
        <f>IF(PickedColonies!J293=0, "NA", INDEX(Table4[],(MATCH(PickedColonies!C293,Table6[Barcode of agar-filled omnitray plate],0)+PickedColonies!J293-1)))</f>
        <v>A1</v>
      </c>
      <c r="E293" s="31" t="s">
        <v>481</v>
      </c>
      <c r="F293" s="29" t="str">
        <f>IF(ISNUMBER(SEARCH("96-well",Import!$B$10)),Sheet1!O292,Sheet1!P292)</f>
        <v>D19</v>
      </c>
      <c r="G293" s="31" t="s">
        <v>557</v>
      </c>
      <c r="H293" s="31" t="s">
        <v>736</v>
      </c>
      <c r="I293" s="31"/>
      <c r="J293" s="32">
        <v>1</v>
      </c>
    </row>
    <row r="294" spans="1:10" x14ac:dyDescent="0.25">
      <c r="A294" s="29" t="str">
        <f>IF(PickedColonies!J294=0, "NA",INDEX(Table5[Strain name],(MATCH(PickedColonies!C294,Table6[Barcode of agar-filled omnitray plate],0)+PickedColonies!J294-1)))</f>
        <v>GeneArt lib</v>
      </c>
      <c r="B294" s="29">
        <f>IF(PickedColonies!J294=0, "NA", INDEX(Table1[Modifications],(MATCH(PickedColonies!C294,Table6[Barcode of agar-filled omnitray plate],0)+PickedColonies!J294-1)))</f>
        <v>0</v>
      </c>
      <c r="C294" s="31" t="s">
        <v>466</v>
      </c>
      <c r="D294" s="29" t="str">
        <f>IF(PickedColonies!J294=0, "NA", INDEX(Table4[],(MATCH(PickedColonies!C294,Table6[Barcode of agar-filled omnitray plate],0)+PickedColonies!J294-1)))</f>
        <v>A1</v>
      </c>
      <c r="E294" s="31" t="s">
        <v>481</v>
      </c>
      <c r="F294" s="29" t="str">
        <f>IF(ISNUMBER(SEARCH("96-well",Import!$B$10)),Sheet1!O293,Sheet1!P293)</f>
        <v>E19</v>
      </c>
      <c r="G294" s="31" t="s">
        <v>558</v>
      </c>
      <c r="H294" s="31" t="s">
        <v>736</v>
      </c>
      <c r="I294" s="31"/>
      <c r="J294" s="32">
        <v>1</v>
      </c>
    </row>
    <row r="295" spans="1:10" x14ac:dyDescent="0.25">
      <c r="A295" s="29" t="str">
        <f>IF(PickedColonies!J295=0, "NA",INDEX(Table5[Strain name],(MATCH(PickedColonies!C295,Table6[Barcode of agar-filled omnitray plate],0)+PickedColonies!J295-1)))</f>
        <v>GeneArt lib</v>
      </c>
      <c r="B295" s="29">
        <f>IF(PickedColonies!J295=0, "NA", INDEX(Table1[Modifications],(MATCH(PickedColonies!C295,Table6[Barcode of agar-filled omnitray plate],0)+PickedColonies!J295-1)))</f>
        <v>0</v>
      </c>
      <c r="C295" s="31" t="s">
        <v>466</v>
      </c>
      <c r="D295" s="29" t="str">
        <f>IF(PickedColonies!J295=0, "NA", INDEX(Table4[],(MATCH(PickedColonies!C295,Table6[Barcode of agar-filled omnitray plate],0)+PickedColonies!J295-1)))</f>
        <v>A1</v>
      </c>
      <c r="E295" s="31" t="s">
        <v>481</v>
      </c>
      <c r="F295" s="29" t="str">
        <f>IF(ISNUMBER(SEARCH("96-well",Import!$B$10)),Sheet1!O294,Sheet1!P294)</f>
        <v>F19</v>
      </c>
      <c r="G295" s="31" t="s">
        <v>559</v>
      </c>
      <c r="H295" s="31" t="s">
        <v>736</v>
      </c>
      <c r="I295" s="31"/>
      <c r="J295" s="32">
        <v>1</v>
      </c>
    </row>
    <row r="296" spans="1:10" x14ac:dyDescent="0.25">
      <c r="A296" s="29" t="str">
        <f>IF(PickedColonies!J296=0, "NA",INDEX(Table5[Strain name],(MATCH(PickedColonies!C296,Table6[Barcode of agar-filled omnitray plate],0)+PickedColonies!J296-1)))</f>
        <v>GeneArt lib</v>
      </c>
      <c r="B296" s="29">
        <f>IF(PickedColonies!J296=0, "NA", INDEX(Table1[Modifications],(MATCH(PickedColonies!C296,Table6[Barcode of agar-filled omnitray plate],0)+PickedColonies!J296-1)))</f>
        <v>0</v>
      </c>
      <c r="C296" s="31" t="s">
        <v>466</v>
      </c>
      <c r="D296" s="29" t="str">
        <f>IF(PickedColonies!J296=0, "NA", INDEX(Table4[],(MATCH(PickedColonies!C296,Table6[Barcode of agar-filled omnitray plate],0)+PickedColonies!J296-1)))</f>
        <v>A1</v>
      </c>
      <c r="E296" s="31" t="s">
        <v>481</v>
      </c>
      <c r="F296" s="29" t="str">
        <f>IF(ISNUMBER(SEARCH("96-well",Import!$B$10)),Sheet1!O295,Sheet1!P295)</f>
        <v>G19</v>
      </c>
      <c r="G296" s="31" t="s">
        <v>560</v>
      </c>
      <c r="H296" s="31" t="s">
        <v>736</v>
      </c>
      <c r="I296" s="31"/>
      <c r="J296" s="32">
        <v>1</v>
      </c>
    </row>
    <row r="297" spans="1:10" x14ac:dyDescent="0.25">
      <c r="A297" s="29" t="str">
        <f>IF(PickedColonies!J297=0, "NA",INDEX(Table5[Strain name],(MATCH(PickedColonies!C297,Table6[Barcode of agar-filled omnitray plate],0)+PickedColonies!J297-1)))</f>
        <v>GeneArt lib</v>
      </c>
      <c r="B297" s="29">
        <f>IF(PickedColonies!J297=0, "NA", INDEX(Table1[Modifications],(MATCH(PickedColonies!C297,Table6[Barcode of agar-filled omnitray plate],0)+PickedColonies!J297-1)))</f>
        <v>0</v>
      </c>
      <c r="C297" s="31" t="s">
        <v>466</v>
      </c>
      <c r="D297" s="29" t="str">
        <f>IF(PickedColonies!J297=0, "NA", INDEX(Table4[],(MATCH(PickedColonies!C297,Table6[Barcode of agar-filled omnitray plate],0)+PickedColonies!J297-1)))</f>
        <v>A1</v>
      </c>
      <c r="E297" s="31" t="s">
        <v>481</v>
      </c>
      <c r="F297" s="29" t="str">
        <f>IF(ISNUMBER(SEARCH("96-well",Import!$B$10)),Sheet1!O296,Sheet1!P296)</f>
        <v>H19</v>
      </c>
      <c r="G297" s="31" t="s">
        <v>561</v>
      </c>
      <c r="H297" s="31" t="s">
        <v>736</v>
      </c>
      <c r="I297" s="31"/>
      <c r="J297" s="32">
        <v>1</v>
      </c>
    </row>
    <row r="298" spans="1:10" x14ac:dyDescent="0.25">
      <c r="A298" s="29" t="str">
        <f>IF(PickedColonies!J298=0, "NA",INDEX(Table5[Strain name],(MATCH(PickedColonies!C298,Table6[Barcode of agar-filled omnitray plate],0)+PickedColonies!J298-1)))</f>
        <v>GeneArt lib</v>
      </c>
      <c r="B298" s="29">
        <f>IF(PickedColonies!J298=0, "NA", INDEX(Table1[Modifications],(MATCH(PickedColonies!C298,Table6[Barcode of agar-filled omnitray plate],0)+PickedColonies!J298-1)))</f>
        <v>0</v>
      </c>
      <c r="C298" s="31" t="s">
        <v>466</v>
      </c>
      <c r="D298" s="29" t="str">
        <f>IF(PickedColonies!J298=0, "NA", INDEX(Table4[],(MATCH(PickedColonies!C298,Table6[Barcode of agar-filled omnitray plate],0)+PickedColonies!J298-1)))</f>
        <v>A1</v>
      </c>
      <c r="E298" s="31" t="s">
        <v>481</v>
      </c>
      <c r="F298" s="29" t="str">
        <f>IF(ISNUMBER(SEARCH("96-well",Import!$B$10)),Sheet1!O297,Sheet1!P297)</f>
        <v>I19</v>
      </c>
      <c r="G298" s="31" t="s">
        <v>562</v>
      </c>
      <c r="H298" s="31" t="s">
        <v>736</v>
      </c>
      <c r="I298" s="31"/>
      <c r="J298" s="32">
        <v>1</v>
      </c>
    </row>
    <row r="299" spans="1:10" x14ac:dyDescent="0.25">
      <c r="A299" s="29" t="str">
        <f>IF(PickedColonies!J299=0, "NA",INDEX(Table5[Strain name],(MATCH(PickedColonies!C299,Table6[Barcode of agar-filled omnitray plate],0)+PickedColonies!J299-1)))</f>
        <v>GeneArt lib</v>
      </c>
      <c r="B299" s="29">
        <f>IF(PickedColonies!J299=0, "NA", INDEX(Table1[Modifications],(MATCH(PickedColonies!C299,Table6[Barcode of agar-filled omnitray plate],0)+PickedColonies!J299-1)))</f>
        <v>0</v>
      </c>
      <c r="C299" s="31" t="s">
        <v>466</v>
      </c>
      <c r="D299" s="29" t="str">
        <f>IF(PickedColonies!J299=0, "NA", INDEX(Table4[],(MATCH(PickedColonies!C299,Table6[Barcode of agar-filled omnitray plate],0)+PickedColonies!J299-1)))</f>
        <v>A1</v>
      </c>
      <c r="E299" s="31" t="s">
        <v>481</v>
      </c>
      <c r="F299" s="29" t="str">
        <f>IF(ISNUMBER(SEARCH("96-well",Import!$B$10)),Sheet1!O298,Sheet1!P298)</f>
        <v>J19</v>
      </c>
      <c r="G299" s="31" t="s">
        <v>563</v>
      </c>
      <c r="H299" s="31" t="s">
        <v>736</v>
      </c>
      <c r="I299" s="31"/>
      <c r="J299" s="32">
        <v>1</v>
      </c>
    </row>
    <row r="300" spans="1:10" x14ac:dyDescent="0.25">
      <c r="A300" s="29" t="str">
        <f>IF(PickedColonies!J300=0, "NA",INDEX(Table5[Strain name],(MATCH(PickedColonies!C300,Table6[Barcode of agar-filled omnitray plate],0)+PickedColonies!J300-1)))</f>
        <v>GeneArt lib</v>
      </c>
      <c r="B300" s="29">
        <f>IF(PickedColonies!J300=0, "NA", INDEX(Table1[Modifications],(MATCH(PickedColonies!C300,Table6[Barcode of agar-filled omnitray plate],0)+PickedColonies!J300-1)))</f>
        <v>0</v>
      </c>
      <c r="C300" s="31" t="s">
        <v>466</v>
      </c>
      <c r="D300" s="29" t="str">
        <f>IF(PickedColonies!J300=0, "NA", INDEX(Table4[],(MATCH(PickedColonies!C300,Table6[Barcode of agar-filled omnitray plate],0)+PickedColonies!J300-1)))</f>
        <v>A1</v>
      </c>
      <c r="E300" s="31" t="s">
        <v>481</v>
      </c>
      <c r="F300" s="29" t="str">
        <f>IF(ISNUMBER(SEARCH("96-well",Import!$B$10)),Sheet1!O299,Sheet1!P299)</f>
        <v>K19</v>
      </c>
      <c r="G300" s="31" t="s">
        <v>565</v>
      </c>
      <c r="H300" s="31" t="s">
        <v>737</v>
      </c>
      <c r="I300" s="31"/>
      <c r="J300" s="32">
        <v>1</v>
      </c>
    </row>
    <row r="301" spans="1:10" x14ac:dyDescent="0.25">
      <c r="A301" s="29" t="str">
        <f>IF(PickedColonies!J301=0, "NA",INDEX(Table5[Strain name],(MATCH(PickedColonies!C301,Table6[Barcode of agar-filled omnitray plate],0)+PickedColonies!J301-1)))</f>
        <v>GeneArt lib</v>
      </c>
      <c r="B301" s="29">
        <f>IF(PickedColonies!J301=0, "NA", INDEX(Table1[Modifications],(MATCH(PickedColonies!C301,Table6[Barcode of agar-filled omnitray plate],0)+PickedColonies!J301-1)))</f>
        <v>0</v>
      </c>
      <c r="C301" s="31" t="s">
        <v>466</v>
      </c>
      <c r="D301" s="29" t="str">
        <f>IF(PickedColonies!J301=0, "NA", INDEX(Table4[],(MATCH(PickedColonies!C301,Table6[Barcode of agar-filled omnitray plate],0)+PickedColonies!J301-1)))</f>
        <v>A1</v>
      </c>
      <c r="E301" s="31" t="s">
        <v>481</v>
      </c>
      <c r="F301" s="29" t="str">
        <f>IF(ISNUMBER(SEARCH("96-well",Import!$B$10)),Sheet1!O300,Sheet1!P300)</f>
        <v>L19</v>
      </c>
      <c r="G301" s="31" t="s">
        <v>566</v>
      </c>
      <c r="H301" s="31" t="s">
        <v>737</v>
      </c>
      <c r="I301" s="31"/>
      <c r="J301" s="32">
        <v>1</v>
      </c>
    </row>
    <row r="302" spans="1:10" x14ac:dyDescent="0.25">
      <c r="A302" s="29" t="str">
        <f>IF(PickedColonies!J302=0, "NA",INDEX(Table5[Strain name],(MATCH(PickedColonies!C302,Table6[Barcode of agar-filled omnitray plate],0)+PickedColonies!J302-1)))</f>
        <v>GeneArt lib</v>
      </c>
      <c r="B302" s="29">
        <f>IF(PickedColonies!J302=0, "NA", INDEX(Table1[Modifications],(MATCH(PickedColonies!C302,Table6[Barcode of agar-filled omnitray plate],0)+PickedColonies!J302-1)))</f>
        <v>0</v>
      </c>
      <c r="C302" s="31" t="s">
        <v>466</v>
      </c>
      <c r="D302" s="29" t="str">
        <f>IF(PickedColonies!J302=0, "NA", INDEX(Table4[],(MATCH(PickedColonies!C302,Table6[Barcode of agar-filled omnitray plate],0)+PickedColonies!J302-1)))</f>
        <v>A1</v>
      </c>
      <c r="E302" s="31" t="s">
        <v>481</v>
      </c>
      <c r="F302" s="29" t="str">
        <f>IF(ISNUMBER(SEARCH("96-well",Import!$B$10)),Sheet1!O301,Sheet1!P301)</f>
        <v>M19</v>
      </c>
      <c r="G302" s="31" t="s">
        <v>567</v>
      </c>
      <c r="H302" s="31" t="s">
        <v>737</v>
      </c>
      <c r="I302" s="31"/>
      <c r="J302" s="32">
        <v>1</v>
      </c>
    </row>
    <row r="303" spans="1:10" x14ac:dyDescent="0.25">
      <c r="A303" s="29" t="str">
        <f>IF(PickedColonies!J303=0, "NA",INDEX(Table5[Strain name],(MATCH(PickedColonies!C303,Table6[Barcode of agar-filled omnitray plate],0)+PickedColonies!J303-1)))</f>
        <v>GeneArt lib</v>
      </c>
      <c r="B303" s="29">
        <f>IF(PickedColonies!J303=0, "NA", INDEX(Table1[Modifications],(MATCH(PickedColonies!C303,Table6[Barcode of agar-filled omnitray plate],0)+PickedColonies!J303-1)))</f>
        <v>0</v>
      </c>
      <c r="C303" s="31" t="s">
        <v>466</v>
      </c>
      <c r="D303" s="29" t="str">
        <f>IF(PickedColonies!J303=0, "NA", INDEX(Table4[],(MATCH(PickedColonies!C303,Table6[Barcode of agar-filled omnitray plate],0)+PickedColonies!J303-1)))</f>
        <v>A1</v>
      </c>
      <c r="E303" s="31" t="s">
        <v>481</v>
      </c>
      <c r="F303" s="29" t="str">
        <f>IF(ISNUMBER(SEARCH("96-well",Import!$B$10)),Sheet1!O302,Sheet1!P302)</f>
        <v>N19</v>
      </c>
      <c r="G303" s="31" t="s">
        <v>568</v>
      </c>
      <c r="H303" s="31" t="s">
        <v>737</v>
      </c>
      <c r="I303" s="31"/>
      <c r="J303" s="32">
        <v>1</v>
      </c>
    </row>
    <row r="304" spans="1:10" x14ac:dyDescent="0.25">
      <c r="A304" s="29" t="str">
        <f>IF(PickedColonies!J304=0, "NA",INDEX(Table5[Strain name],(MATCH(PickedColonies!C304,Table6[Barcode of agar-filled omnitray plate],0)+PickedColonies!J304-1)))</f>
        <v>GeneArt lib</v>
      </c>
      <c r="B304" s="29">
        <f>IF(PickedColonies!J304=0, "NA", INDEX(Table1[Modifications],(MATCH(PickedColonies!C304,Table6[Barcode of agar-filled omnitray plate],0)+PickedColonies!J304-1)))</f>
        <v>0</v>
      </c>
      <c r="C304" s="31" t="s">
        <v>466</v>
      </c>
      <c r="D304" s="29" t="str">
        <f>IF(PickedColonies!J304=0, "NA", INDEX(Table4[],(MATCH(PickedColonies!C304,Table6[Barcode of agar-filled omnitray plate],0)+PickedColonies!J304-1)))</f>
        <v>A1</v>
      </c>
      <c r="E304" s="31" t="s">
        <v>481</v>
      </c>
      <c r="F304" s="29" t="str">
        <f>IF(ISNUMBER(SEARCH("96-well",Import!$B$10)),Sheet1!O303,Sheet1!P303)</f>
        <v>O19</v>
      </c>
      <c r="G304" s="31" t="s">
        <v>569</v>
      </c>
      <c r="H304" s="31" t="s">
        <v>737</v>
      </c>
      <c r="I304" s="31"/>
      <c r="J304" s="32">
        <v>1</v>
      </c>
    </row>
    <row r="305" spans="1:10" x14ac:dyDescent="0.25">
      <c r="A305" s="29" t="str">
        <f>IF(PickedColonies!J305=0, "NA",INDEX(Table5[Strain name],(MATCH(PickedColonies!C305,Table6[Barcode of agar-filled omnitray plate],0)+PickedColonies!J305-1)))</f>
        <v>GeneArt lib</v>
      </c>
      <c r="B305" s="29">
        <f>IF(PickedColonies!J305=0, "NA", INDEX(Table1[Modifications],(MATCH(PickedColonies!C305,Table6[Barcode of agar-filled omnitray plate],0)+PickedColonies!J305-1)))</f>
        <v>0</v>
      </c>
      <c r="C305" s="31" t="s">
        <v>466</v>
      </c>
      <c r="D305" s="29" t="str">
        <f>IF(PickedColonies!J305=0, "NA", INDEX(Table4[],(MATCH(PickedColonies!C305,Table6[Barcode of agar-filled omnitray plate],0)+PickedColonies!J305-1)))</f>
        <v>A1</v>
      </c>
      <c r="E305" s="31" t="s">
        <v>481</v>
      </c>
      <c r="F305" s="29" t="str">
        <f>IF(ISNUMBER(SEARCH("96-well",Import!$B$10)),Sheet1!O304,Sheet1!P304)</f>
        <v>P19</v>
      </c>
      <c r="G305" s="31" t="s">
        <v>570</v>
      </c>
      <c r="H305" s="31" t="s">
        <v>737</v>
      </c>
      <c r="I305" s="31"/>
      <c r="J305" s="32">
        <v>1</v>
      </c>
    </row>
    <row r="306" spans="1:10" x14ac:dyDescent="0.25">
      <c r="A306" s="29" t="str">
        <f>IF(PickedColonies!J306=0, "NA",INDEX(Table5[Strain name],(MATCH(PickedColonies!C306,Table6[Barcode of agar-filled omnitray plate],0)+PickedColonies!J306-1)))</f>
        <v>GeneArt lib</v>
      </c>
      <c r="B306" s="29">
        <f>IF(PickedColonies!J306=0, "NA", INDEX(Table1[Modifications],(MATCH(PickedColonies!C306,Table6[Barcode of agar-filled omnitray plate],0)+PickedColonies!J306-1)))</f>
        <v>0</v>
      </c>
      <c r="C306" s="31" t="s">
        <v>466</v>
      </c>
      <c r="D306" s="29" t="str">
        <f>IF(PickedColonies!J306=0, "NA", INDEX(Table4[],(MATCH(PickedColonies!C306,Table6[Barcode of agar-filled omnitray plate],0)+PickedColonies!J306-1)))</f>
        <v>A1</v>
      </c>
      <c r="E306" s="31" t="s">
        <v>481</v>
      </c>
      <c r="F306" s="29" t="str">
        <f>IF(ISNUMBER(SEARCH("96-well",Import!$B$10)),Sheet1!O305,Sheet1!P305)</f>
        <v>A20</v>
      </c>
      <c r="G306" s="31" t="s">
        <v>571</v>
      </c>
      <c r="H306" s="31" t="s">
        <v>737</v>
      </c>
      <c r="I306" s="31"/>
      <c r="J306" s="32">
        <v>1</v>
      </c>
    </row>
    <row r="307" spans="1:10" x14ac:dyDescent="0.25">
      <c r="A307" s="29" t="str">
        <f>IF(PickedColonies!J307=0, "NA",INDEX(Table5[Strain name],(MATCH(PickedColonies!C307,Table6[Barcode of agar-filled omnitray plate],0)+PickedColonies!J307-1)))</f>
        <v>GeneArt lib</v>
      </c>
      <c r="B307" s="29">
        <f>IF(PickedColonies!J307=0, "NA", INDEX(Table1[Modifications],(MATCH(PickedColonies!C307,Table6[Barcode of agar-filled omnitray plate],0)+PickedColonies!J307-1)))</f>
        <v>0</v>
      </c>
      <c r="C307" s="31" t="s">
        <v>466</v>
      </c>
      <c r="D307" s="29" t="str">
        <f>IF(PickedColonies!J307=0, "NA", INDEX(Table4[],(MATCH(PickedColonies!C307,Table6[Barcode of agar-filled omnitray plate],0)+PickedColonies!J307-1)))</f>
        <v>A1</v>
      </c>
      <c r="E307" s="31" t="s">
        <v>481</v>
      </c>
      <c r="F307" s="29" t="str">
        <f>IF(ISNUMBER(SEARCH("96-well",Import!$B$10)),Sheet1!O306,Sheet1!P306)</f>
        <v>B20</v>
      </c>
      <c r="G307" s="31" t="s">
        <v>572</v>
      </c>
      <c r="H307" s="31" t="s">
        <v>737</v>
      </c>
      <c r="I307" s="31"/>
      <c r="J307" s="32">
        <v>1</v>
      </c>
    </row>
    <row r="308" spans="1:10" x14ac:dyDescent="0.25">
      <c r="A308" s="29" t="str">
        <f>IF(PickedColonies!J308=0, "NA",INDEX(Table5[Strain name],(MATCH(PickedColonies!C308,Table6[Barcode of agar-filled omnitray plate],0)+PickedColonies!J308-1)))</f>
        <v>GeneArt lib</v>
      </c>
      <c r="B308" s="29">
        <f>IF(PickedColonies!J308=0, "NA", INDEX(Table1[Modifications],(MATCH(PickedColonies!C308,Table6[Barcode of agar-filled omnitray plate],0)+PickedColonies!J308-1)))</f>
        <v>0</v>
      </c>
      <c r="C308" s="31" t="s">
        <v>466</v>
      </c>
      <c r="D308" s="29" t="str">
        <f>IF(PickedColonies!J308=0, "NA", INDEX(Table4[],(MATCH(PickedColonies!C308,Table6[Barcode of agar-filled omnitray plate],0)+PickedColonies!J308-1)))</f>
        <v>A1</v>
      </c>
      <c r="E308" s="31" t="s">
        <v>481</v>
      </c>
      <c r="F308" s="29" t="str">
        <f>IF(ISNUMBER(SEARCH("96-well",Import!$B$10)),Sheet1!O307,Sheet1!P307)</f>
        <v>C20</v>
      </c>
      <c r="G308" s="31" t="s">
        <v>574</v>
      </c>
      <c r="H308" s="31" t="s">
        <v>738</v>
      </c>
      <c r="I308" s="31"/>
      <c r="J308" s="32">
        <v>1</v>
      </c>
    </row>
    <row r="309" spans="1:10" x14ac:dyDescent="0.25">
      <c r="A309" s="29" t="str">
        <f>IF(PickedColonies!J309=0, "NA",INDEX(Table5[Strain name],(MATCH(PickedColonies!C309,Table6[Barcode of agar-filled omnitray plate],0)+PickedColonies!J309-1)))</f>
        <v>GeneArt lib</v>
      </c>
      <c r="B309" s="29">
        <f>IF(PickedColonies!J309=0, "NA", INDEX(Table1[Modifications],(MATCH(PickedColonies!C309,Table6[Barcode of agar-filled omnitray plate],0)+PickedColonies!J309-1)))</f>
        <v>0</v>
      </c>
      <c r="C309" s="31" t="s">
        <v>466</v>
      </c>
      <c r="D309" s="29" t="str">
        <f>IF(PickedColonies!J309=0, "NA", INDEX(Table4[],(MATCH(PickedColonies!C309,Table6[Barcode of agar-filled omnitray plate],0)+PickedColonies!J309-1)))</f>
        <v>A1</v>
      </c>
      <c r="E309" s="31" t="s">
        <v>481</v>
      </c>
      <c r="F309" s="29" t="str">
        <f>IF(ISNUMBER(SEARCH("96-well",Import!$B$10)),Sheet1!O308,Sheet1!P308)</f>
        <v>D20</v>
      </c>
      <c r="G309" s="31" t="s">
        <v>575</v>
      </c>
      <c r="H309" s="31" t="s">
        <v>738</v>
      </c>
      <c r="I309" s="31"/>
      <c r="J309" s="32">
        <v>1</v>
      </c>
    </row>
    <row r="310" spans="1:10" x14ac:dyDescent="0.25">
      <c r="A310" s="29" t="str">
        <f>IF(PickedColonies!J310=0, "NA",INDEX(Table5[Strain name],(MATCH(PickedColonies!C310,Table6[Barcode of agar-filled omnitray plate],0)+PickedColonies!J310-1)))</f>
        <v>GeneArt lib</v>
      </c>
      <c r="B310" s="29">
        <f>IF(PickedColonies!J310=0, "NA", INDEX(Table1[Modifications],(MATCH(PickedColonies!C310,Table6[Barcode of agar-filled omnitray plate],0)+PickedColonies!J310-1)))</f>
        <v>0</v>
      </c>
      <c r="C310" s="31" t="s">
        <v>466</v>
      </c>
      <c r="D310" s="29" t="str">
        <f>IF(PickedColonies!J310=0, "NA", INDEX(Table4[],(MATCH(PickedColonies!C310,Table6[Barcode of agar-filled omnitray plate],0)+PickedColonies!J310-1)))</f>
        <v>A1</v>
      </c>
      <c r="E310" s="31" t="s">
        <v>481</v>
      </c>
      <c r="F310" s="29" t="str">
        <f>IF(ISNUMBER(SEARCH("96-well",Import!$B$10)),Sheet1!O309,Sheet1!P309)</f>
        <v>E20</v>
      </c>
      <c r="G310" s="31" t="s">
        <v>576</v>
      </c>
      <c r="H310" s="31" t="s">
        <v>738</v>
      </c>
      <c r="I310" s="31"/>
      <c r="J310" s="32">
        <v>1</v>
      </c>
    </row>
    <row r="311" spans="1:10" x14ac:dyDescent="0.25">
      <c r="A311" s="29" t="str">
        <f>IF(PickedColonies!J311=0, "NA",INDEX(Table5[Strain name],(MATCH(PickedColonies!C311,Table6[Barcode of agar-filled omnitray plate],0)+PickedColonies!J311-1)))</f>
        <v>GeneArt lib</v>
      </c>
      <c r="B311" s="29">
        <f>IF(PickedColonies!J311=0, "NA", INDEX(Table1[Modifications],(MATCH(PickedColonies!C311,Table6[Barcode of agar-filled omnitray plate],0)+PickedColonies!J311-1)))</f>
        <v>0</v>
      </c>
      <c r="C311" s="31" t="s">
        <v>466</v>
      </c>
      <c r="D311" s="29" t="str">
        <f>IF(PickedColonies!J311=0, "NA", INDEX(Table4[],(MATCH(PickedColonies!C311,Table6[Barcode of agar-filled omnitray plate],0)+PickedColonies!J311-1)))</f>
        <v>A1</v>
      </c>
      <c r="E311" s="31" t="s">
        <v>481</v>
      </c>
      <c r="F311" s="29" t="str">
        <f>IF(ISNUMBER(SEARCH("96-well",Import!$B$10)),Sheet1!O310,Sheet1!P310)</f>
        <v>F20</v>
      </c>
      <c r="G311" s="31" t="s">
        <v>577</v>
      </c>
      <c r="H311" s="31" t="s">
        <v>738</v>
      </c>
      <c r="I311" s="31"/>
      <c r="J311" s="32">
        <v>1</v>
      </c>
    </row>
    <row r="312" spans="1:10" x14ac:dyDescent="0.25">
      <c r="A312" s="29" t="str">
        <f>IF(PickedColonies!J312=0, "NA",INDEX(Table5[Strain name],(MATCH(PickedColonies!C312,Table6[Barcode of agar-filled omnitray plate],0)+PickedColonies!J312-1)))</f>
        <v>GeneArt lib</v>
      </c>
      <c r="B312" s="29">
        <f>IF(PickedColonies!J312=0, "NA", INDEX(Table1[Modifications],(MATCH(PickedColonies!C312,Table6[Barcode of agar-filled omnitray plate],0)+PickedColonies!J312-1)))</f>
        <v>0</v>
      </c>
      <c r="C312" s="31" t="s">
        <v>466</v>
      </c>
      <c r="D312" s="29" t="str">
        <f>IF(PickedColonies!J312=0, "NA", INDEX(Table4[],(MATCH(PickedColonies!C312,Table6[Barcode of agar-filled omnitray plate],0)+PickedColonies!J312-1)))</f>
        <v>A1</v>
      </c>
      <c r="E312" s="31" t="s">
        <v>481</v>
      </c>
      <c r="F312" s="29" t="str">
        <f>IF(ISNUMBER(SEARCH("96-well",Import!$B$10)),Sheet1!O311,Sheet1!P311)</f>
        <v>G20</v>
      </c>
      <c r="G312" s="31" t="s">
        <v>578</v>
      </c>
      <c r="H312" s="31" t="s">
        <v>738</v>
      </c>
      <c r="I312" s="31"/>
      <c r="J312" s="32">
        <v>1</v>
      </c>
    </row>
    <row r="313" spans="1:10" x14ac:dyDescent="0.25">
      <c r="A313" s="29" t="str">
        <f>IF(PickedColonies!J313=0, "NA",INDEX(Table5[Strain name],(MATCH(PickedColonies!C313,Table6[Barcode of agar-filled omnitray plate],0)+PickedColonies!J313-1)))</f>
        <v>GeneArt lib</v>
      </c>
      <c r="B313" s="29">
        <f>IF(PickedColonies!J313=0, "NA", INDEX(Table1[Modifications],(MATCH(PickedColonies!C313,Table6[Barcode of agar-filled omnitray plate],0)+PickedColonies!J313-1)))</f>
        <v>0</v>
      </c>
      <c r="C313" s="31" t="s">
        <v>466</v>
      </c>
      <c r="D313" s="29" t="str">
        <f>IF(PickedColonies!J313=0, "NA", INDEX(Table4[],(MATCH(PickedColonies!C313,Table6[Barcode of agar-filled omnitray plate],0)+PickedColonies!J313-1)))</f>
        <v>A1</v>
      </c>
      <c r="E313" s="31" t="s">
        <v>481</v>
      </c>
      <c r="F313" s="29" t="str">
        <f>IF(ISNUMBER(SEARCH("96-well",Import!$B$10)),Sheet1!O312,Sheet1!P312)</f>
        <v>H20</v>
      </c>
      <c r="G313" s="31" t="s">
        <v>579</v>
      </c>
      <c r="H313" s="31" t="s">
        <v>738</v>
      </c>
      <c r="I313" s="31"/>
      <c r="J313" s="32">
        <v>1</v>
      </c>
    </row>
    <row r="314" spans="1:10" x14ac:dyDescent="0.25">
      <c r="A314" s="29" t="str">
        <f>IF(PickedColonies!J314=0, "NA",INDEX(Table5[Strain name],(MATCH(PickedColonies!C314,Table6[Barcode of agar-filled omnitray plate],0)+PickedColonies!J314-1)))</f>
        <v>GeneArt lib</v>
      </c>
      <c r="B314" s="29">
        <f>IF(PickedColonies!J314=0, "NA", INDEX(Table1[Modifications],(MATCH(PickedColonies!C314,Table6[Barcode of agar-filled omnitray plate],0)+PickedColonies!J314-1)))</f>
        <v>0</v>
      </c>
      <c r="C314" s="31" t="s">
        <v>466</v>
      </c>
      <c r="D314" s="29" t="str">
        <f>IF(PickedColonies!J314=0, "NA", INDEX(Table4[],(MATCH(PickedColonies!C314,Table6[Barcode of agar-filled omnitray plate],0)+PickedColonies!J314-1)))</f>
        <v>A1</v>
      </c>
      <c r="E314" s="31" t="s">
        <v>481</v>
      </c>
      <c r="F314" s="29" t="str">
        <f>IF(ISNUMBER(SEARCH("96-well",Import!$B$10)),Sheet1!O313,Sheet1!P313)</f>
        <v>I20</v>
      </c>
      <c r="G314" s="31" t="s">
        <v>580</v>
      </c>
      <c r="H314" s="31" t="s">
        <v>738</v>
      </c>
      <c r="I314" s="31"/>
      <c r="J314" s="32">
        <v>1</v>
      </c>
    </row>
    <row r="315" spans="1:10" x14ac:dyDescent="0.25">
      <c r="A315" s="29" t="str">
        <f>IF(PickedColonies!J315=0, "NA",INDEX(Table5[Strain name],(MATCH(PickedColonies!C315,Table6[Barcode of agar-filled omnitray plate],0)+PickedColonies!J315-1)))</f>
        <v>GeneArt lib</v>
      </c>
      <c r="B315" s="29">
        <f>IF(PickedColonies!J315=0, "NA", INDEX(Table1[Modifications],(MATCH(PickedColonies!C315,Table6[Barcode of agar-filled omnitray plate],0)+PickedColonies!J315-1)))</f>
        <v>0</v>
      </c>
      <c r="C315" s="31" t="s">
        <v>466</v>
      </c>
      <c r="D315" s="29" t="str">
        <f>IF(PickedColonies!J315=0, "NA", INDEX(Table4[],(MATCH(PickedColonies!C315,Table6[Barcode of agar-filled omnitray plate],0)+PickedColonies!J315-1)))</f>
        <v>A1</v>
      </c>
      <c r="E315" s="31" t="s">
        <v>481</v>
      </c>
      <c r="F315" s="29" t="str">
        <f>IF(ISNUMBER(SEARCH("96-well",Import!$B$10)),Sheet1!O314,Sheet1!P314)</f>
        <v>J20</v>
      </c>
      <c r="G315" s="31" t="s">
        <v>581</v>
      </c>
      <c r="H315" s="31" t="s">
        <v>738</v>
      </c>
      <c r="I315" s="31"/>
      <c r="J315" s="32">
        <v>1</v>
      </c>
    </row>
    <row r="316" spans="1:10" x14ac:dyDescent="0.25">
      <c r="A316" s="29" t="str">
        <f>IF(PickedColonies!J316=0, "NA",INDEX(Table5[Strain name],(MATCH(PickedColonies!C316,Table6[Barcode of agar-filled omnitray plate],0)+PickedColonies!J316-1)))</f>
        <v>GeneArt lib</v>
      </c>
      <c r="B316" s="29">
        <f>IF(PickedColonies!J316=0, "NA", INDEX(Table1[Modifications],(MATCH(PickedColonies!C316,Table6[Barcode of agar-filled omnitray plate],0)+PickedColonies!J316-1)))</f>
        <v>0</v>
      </c>
      <c r="C316" s="31" t="s">
        <v>466</v>
      </c>
      <c r="D316" s="29" t="str">
        <f>IF(PickedColonies!J316=0, "NA", INDEX(Table4[],(MATCH(PickedColonies!C316,Table6[Barcode of agar-filled omnitray plate],0)+PickedColonies!J316-1)))</f>
        <v>A1</v>
      </c>
      <c r="E316" s="31" t="s">
        <v>481</v>
      </c>
      <c r="F316" s="29" t="str">
        <f>IF(ISNUMBER(SEARCH("96-well",Import!$B$10)),Sheet1!O315,Sheet1!P315)</f>
        <v>K20</v>
      </c>
      <c r="G316" s="31" t="s">
        <v>583</v>
      </c>
      <c r="H316" s="31" t="s">
        <v>739</v>
      </c>
      <c r="I316" s="31"/>
      <c r="J316" s="32">
        <v>1</v>
      </c>
    </row>
    <row r="317" spans="1:10" x14ac:dyDescent="0.25">
      <c r="A317" s="29" t="str">
        <f>IF(PickedColonies!J317=0, "NA",INDEX(Table5[Strain name],(MATCH(PickedColonies!C317,Table6[Barcode of agar-filled omnitray plate],0)+PickedColonies!J317-1)))</f>
        <v>GeneArt lib</v>
      </c>
      <c r="B317" s="29">
        <f>IF(PickedColonies!J317=0, "NA", INDEX(Table1[Modifications],(MATCH(PickedColonies!C317,Table6[Barcode of agar-filled omnitray plate],0)+PickedColonies!J317-1)))</f>
        <v>0</v>
      </c>
      <c r="C317" s="31" t="s">
        <v>466</v>
      </c>
      <c r="D317" s="29" t="str">
        <f>IF(PickedColonies!J317=0, "NA", INDEX(Table4[],(MATCH(PickedColonies!C317,Table6[Barcode of agar-filled omnitray plate],0)+PickedColonies!J317-1)))</f>
        <v>A1</v>
      </c>
      <c r="E317" s="31" t="s">
        <v>481</v>
      </c>
      <c r="F317" s="29" t="str">
        <f>IF(ISNUMBER(SEARCH("96-well",Import!$B$10)),Sheet1!O316,Sheet1!P316)</f>
        <v>L20</v>
      </c>
      <c r="G317" s="31" t="s">
        <v>584</v>
      </c>
      <c r="H317" s="31" t="s">
        <v>739</v>
      </c>
      <c r="I317" s="31"/>
      <c r="J317" s="32">
        <v>1</v>
      </c>
    </row>
    <row r="318" spans="1:10" x14ac:dyDescent="0.25">
      <c r="A318" s="29" t="str">
        <f>IF(PickedColonies!J318=0, "NA",INDEX(Table5[Strain name],(MATCH(PickedColonies!C318,Table6[Barcode of agar-filled omnitray plate],0)+PickedColonies!J318-1)))</f>
        <v>GeneArt lib</v>
      </c>
      <c r="B318" s="29">
        <f>IF(PickedColonies!J318=0, "NA", INDEX(Table1[Modifications],(MATCH(PickedColonies!C318,Table6[Barcode of agar-filled omnitray plate],0)+PickedColonies!J318-1)))</f>
        <v>0</v>
      </c>
      <c r="C318" s="31" t="s">
        <v>466</v>
      </c>
      <c r="D318" s="29" t="str">
        <f>IF(PickedColonies!J318=0, "NA", INDEX(Table4[],(MATCH(PickedColonies!C318,Table6[Barcode of agar-filled omnitray plate],0)+PickedColonies!J318-1)))</f>
        <v>A1</v>
      </c>
      <c r="E318" s="31" t="s">
        <v>481</v>
      </c>
      <c r="F318" s="29" t="str">
        <f>IF(ISNUMBER(SEARCH("96-well",Import!$B$10)),Sheet1!O317,Sheet1!P317)</f>
        <v>M20</v>
      </c>
      <c r="G318" s="31" t="s">
        <v>585</v>
      </c>
      <c r="H318" s="31" t="s">
        <v>739</v>
      </c>
      <c r="I318" s="31"/>
      <c r="J318" s="32">
        <v>1</v>
      </c>
    </row>
    <row r="319" spans="1:10" x14ac:dyDescent="0.25">
      <c r="A319" s="29" t="str">
        <f>IF(PickedColonies!J319=0, "NA",INDEX(Table5[Strain name],(MATCH(PickedColonies!C319,Table6[Barcode of agar-filled omnitray plate],0)+PickedColonies!J319-1)))</f>
        <v>GeneArt lib</v>
      </c>
      <c r="B319" s="29">
        <f>IF(PickedColonies!J319=0, "NA", INDEX(Table1[Modifications],(MATCH(PickedColonies!C319,Table6[Barcode of agar-filled omnitray plate],0)+PickedColonies!J319-1)))</f>
        <v>0</v>
      </c>
      <c r="C319" s="31" t="s">
        <v>466</v>
      </c>
      <c r="D319" s="29" t="str">
        <f>IF(PickedColonies!J319=0, "NA", INDEX(Table4[],(MATCH(PickedColonies!C319,Table6[Barcode of agar-filled omnitray plate],0)+PickedColonies!J319-1)))</f>
        <v>A1</v>
      </c>
      <c r="E319" s="31" t="s">
        <v>481</v>
      </c>
      <c r="F319" s="29" t="str">
        <f>IF(ISNUMBER(SEARCH("96-well",Import!$B$10)),Sheet1!O318,Sheet1!P318)</f>
        <v>N20</v>
      </c>
      <c r="G319" s="31" t="s">
        <v>586</v>
      </c>
      <c r="H319" s="31" t="s">
        <v>739</v>
      </c>
      <c r="I319" s="31"/>
      <c r="J319" s="32">
        <v>1</v>
      </c>
    </row>
    <row r="320" spans="1:10" x14ac:dyDescent="0.25">
      <c r="A320" s="29" t="str">
        <f>IF(PickedColonies!J320=0, "NA",INDEX(Table5[Strain name],(MATCH(PickedColonies!C320,Table6[Barcode of agar-filled omnitray plate],0)+PickedColonies!J320-1)))</f>
        <v>GeneArt lib</v>
      </c>
      <c r="B320" s="29">
        <f>IF(PickedColonies!J320=0, "NA", INDEX(Table1[Modifications],(MATCH(PickedColonies!C320,Table6[Barcode of agar-filled omnitray plate],0)+PickedColonies!J320-1)))</f>
        <v>0</v>
      </c>
      <c r="C320" s="31" t="s">
        <v>466</v>
      </c>
      <c r="D320" s="29" t="str">
        <f>IF(PickedColonies!J320=0, "NA", INDEX(Table4[],(MATCH(PickedColonies!C320,Table6[Barcode of agar-filled omnitray plate],0)+PickedColonies!J320-1)))</f>
        <v>A1</v>
      </c>
      <c r="E320" s="31" t="s">
        <v>481</v>
      </c>
      <c r="F320" s="29" t="str">
        <f>IF(ISNUMBER(SEARCH("96-well",Import!$B$10)),Sheet1!O319,Sheet1!P319)</f>
        <v>O20</v>
      </c>
      <c r="G320" s="31" t="s">
        <v>587</v>
      </c>
      <c r="H320" s="31" t="s">
        <v>739</v>
      </c>
      <c r="I320" s="31"/>
      <c r="J320" s="32">
        <v>1</v>
      </c>
    </row>
    <row r="321" spans="1:10" x14ac:dyDescent="0.25">
      <c r="A321" s="29" t="str">
        <f>IF(PickedColonies!J321=0, "NA",INDEX(Table5[Strain name],(MATCH(PickedColonies!C321,Table6[Barcode of agar-filled omnitray plate],0)+PickedColonies!J321-1)))</f>
        <v>GeneArt lib</v>
      </c>
      <c r="B321" s="29">
        <f>IF(PickedColonies!J321=0, "NA", INDEX(Table1[Modifications],(MATCH(PickedColonies!C321,Table6[Barcode of agar-filled omnitray plate],0)+PickedColonies!J321-1)))</f>
        <v>0</v>
      </c>
      <c r="C321" s="31" t="s">
        <v>466</v>
      </c>
      <c r="D321" s="29" t="str">
        <f>IF(PickedColonies!J321=0, "NA", INDEX(Table4[],(MATCH(PickedColonies!C321,Table6[Barcode of agar-filled omnitray plate],0)+PickedColonies!J321-1)))</f>
        <v>A1</v>
      </c>
      <c r="E321" s="31" t="s">
        <v>481</v>
      </c>
      <c r="F321" s="29" t="str">
        <f>IF(ISNUMBER(SEARCH("96-well",Import!$B$10)),Sheet1!O320,Sheet1!P320)</f>
        <v>P20</v>
      </c>
      <c r="G321" s="31" t="s">
        <v>588</v>
      </c>
      <c r="H321" s="31" t="s">
        <v>739</v>
      </c>
      <c r="I321" s="31"/>
      <c r="J321" s="32">
        <v>1</v>
      </c>
    </row>
    <row r="322" spans="1:10" x14ac:dyDescent="0.25">
      <c r="A322" s="29" t="str">
        <f>IF(PickedColonies!J322=0, "NA",INDEX(Table5[Strain name],(MATCH(PickedColonies!C322,Table6[Barcode of agar-filled omnitray plate],0)+PickedColonies!J322-1)))</f>
        <v>GeneArt lib</v>
      </c>
      <c r="B322" s="29">
        <f>IF(PickedColonies!J322=0, "NA", INDEX(Table1[Modifications],(MATCH(PickedColonies!C322,Table6[Barcode of agar-filled omnitray plate],0)+PickedColonies!J322-1)))</f>
        <v>0</v>
      </c>
      <c r="C322" s="31" t="s">
        <v>466</v>
      </c>
      <c r="D322" s="29" t="str">
        <f>IF(PickedColonies!J322=0, "NA", INDEX(Table4[],(MATCH(PickedColonies!C322,Table6[Barcode of agar-filled omnitray plate],0)+PickedColonies!J322-1)))</f>
        <v>A1</v>
      </c>
      <c r="E322" s="31" t="s">
        <v>481</v>
      </c>
      <c r="F322" s="29" t="str">
        <f>IF(ISNUMBER(SEARCH("96-well",Import!$B$10)),Sheet1!O321,Sheet1!P321)</f>
        <v>A21</v>
      </c>
      <c r="G322" s="31" t="s">
        <v>589</v>
      </c>
      <c r="H322" s="31" t="s">
        <v>739</v>
      </c>
      <c r="I322" s="31"/>
      <c r="J322" s="32">
        <v>1</v>
      </c>
    </row>
    <row r="323" spans="1:10" x14ac:dyDescent="0.25">
      <c r="A323" s="29" t="str">
        <f>IF(PickedColonies!J323=0, "NA",INDEX(Table5[Strain name],(MATCH(PickedColonies!C323,Table6[Barcode of agar-filled omnitray plate],0)+PickedColonies!J323-1)))</f>
        <v>GeneArt lib</v>
      </c>
      <c r="B323" s="29">
        <f>IF(PickedColonies!J323=0, "NA", INDEX(Table1[Modifications],(MATCH(PickedColonies!C323,Table6[Barcode of agar-filled omnitray plate],0)+PickedColonies!J323-1)))</f>
        <v>0</v>
      </c>
      <c r="C323" s="31" t="s">
        <v>466</v>
      </c>
      <c r="D323" s="29" t="str">
        <f>IF(PickedColonies!J323=0, "NA", INDEX(Table4[],(MATCH(PickedColonies!C323,Table6[Barcode of agar-filled omnitray plate],0)+PickedColonies!J323-1)))</f>
        <v>A1</v>
      </c>
      <c r="E323" s="31" t="s">
        <v>481</v>
      </c>
      <c r="F323" s="29" t="str">
        <f>IF(ISNUMBER(SEARCH("96-well",Import!$B$10)),Sheet1!O322,Sheet1!P322)</f>
        <v>B21</v>
      </c>
      <c r="G323" s="31" t="s">
        <v>590</v>
      </c>
      <c r="H323" s="31" t="s">
        <v>739</v>
      </c>
      <c r="I323" s="31"/>
      <c r="J323" s="32">
        <v>1</v>
      </c>
    </row>
    <row r="324" spans="1:10" x14ac:dyDescent="0.25">
      <c r="A324" s="29" t="str">
        <f>IF(PickedColonies!J324=0, "NA",INDEX(Table5[Strain name],(MATCH(PickedColonies!C324,Table6[Barcode of agar-filled omnitray plate],0)+PickedColonies!J324-1)))</f>
        <v>GeneArt lib</v>
      </c>
      <c r="B324" s="29">
        <f>IF(PickedColonies!J324=0, "NA", INDEX(Table1[Modifications],(MATCH(PickedColonies!C324,Table6[Barcode of agar-filled omnitray plate],0)+PickedColonies!J324-1)))</f>
        <v>0</v>
      </c>
      <c r="C324" s="31" t="s">
        <v>466</v>
      </c>
      <c r="D324" s="29" t="str">
        <f>IF(PickedColonies!J324=0, "NA", INDEX(Table4[],(MATCH(PickedColonies!C324,Table6[Barcode of agar-filled omnitray plate],0)+PickedColonies!J324-1)))</f>
        <v>A1</v>
      </c>
      <c r="E324" s="31" t="s">
        <v>481</v>
      </c>
      <c r="F324" s="29" t="str">
        <f>IF(ISNUMBER(SEARCH("96-well",Import!$B$10)),Sheet1!O323,Sheet1!P323)</f>
        <v>C21</v>
      </c>
      <c r="G324" s="31" t="s">
        <v>592</v>
      </c>
      <c r="H324" s="31" t="s">
        <v>740</v>
      </c>
      <c r="I324" s="31"/>
      <c r="J324" s="32">
        <v>1</v>
      </c>
    </row>
    <row r="325" spans="1:10" x14ac:dyDescent="0.25">
      <c r="A325" s="29" t="str">
        <f>IF(PickedColonies!J325=0, "NA",INDEX(Table5[Strain name],(MATCH(PickedColonies!C325,Table6[Barcode of agar-filled omnitray plate],0)+PickedColonies!J325-1)))</f>
        <v>GeneArt lib</v>
      </c>
      <c r="B325" s="29">
        <f>IF(PickedColonies!J325=0, "NA", INDEX(Table1[Modifications],(MATCH(PickedColonies!C325,Table6[Barcode of agar-filled omnitray plate],0)+PickedColonies!J325-1)))</f>
        <v>0</v>
      </c>
      <c r="C325" s="31" t="s">
        <v>466</v>
      </c>
      <c r="D325" s="29" t="str">
        <f>IF(PickedColonies!J325=0, "NA", INDEX(Table4[],(MATCH(PickedColonies!C325,Table6[Barcode of agar-filled omnitray plate],0)+PickedColonies!J325-1)))</f>
        <v>A1</v>
      </c>
      <c r="E325" s="31" t="s">
        <v>481</v>
      </c>
      <c r="F325" s="29" t="str">
        <f>IF(ISNUMBER(SEARCH("96-well",Import!$B$10)),Sheet1!O324,Sheet1!P324)</f>
        <v>D21</v>
      </c>
      <c r="G325" s="31" t="s">
        <v>593</v>
      </c>
      <c r="H325" s="31" t="s">
        <v>740</v>
      </c>
      <c r="I325" s="31"/>
      <c r="J325" s="32">
        <v>1</v>
      </c>
    </row>
    <row r="326" spans="1:10" x14ac:dyDescent="0.25">
      <c r="A326" s="29" t="str">
        <f>IF(PickedColonies!J326=0, "NA",INDEX(Table5[Strain name],(MATCH(PickedColonies!C326,Table6[Barcode of agar-filled omnitray plate],0)+PickedColonies!J326-1)))</f>
        <v>GeneArt lib</v>
      </c>
      <c r="B326" s="29">
        <f>IF(PickedColonies!J326=0, "NA", INDEX(Table1[Modifications],(MATCH(PickedColonies!C326,Table6[Barcode of agar-filled omnitray plate],0)+PickedColonies!J326-1)))</f>
        <v>0</v>
      </c>
      <c r="C326" s="31" t="s">
        <v>466</v>
      </c>
      <c r="D326" s="29" t="str">
        <f>IF(PickedColonies!J326=0, "NA", INDEX(Table4[],(MATCH(PickedColonies!C326,Table6[Barcode of agar-filled omnitray plate],0)+PickedColonies!J326-1)))</f>
        <v>A1</v>
      </c>
      <c r="E326" s="31" t="s">
        <v>481</v>
      </c>
      <c r="F326" s="29" t="str">
        <f>IF(ISNUMBER(SEARCH("96-well",Import!$B$10)),Sheet1!O325,Sheet1!P325)</f>
        <v>E21</v>
      </c>
      <c r="G326" s="31" t="s">
        <v>594</v>
      </c>
      <c r="H326" s="31" t="s">
        <v>740</v>
      </c>
      <c r="I326" s="31"/>
      <c r="J326" s="32">
        <v>1</v>
      </c>
    </row>
    <row r="327" spans="1:10" x14ac:dyDescent="0.25">
      <c r="A327" s="29" t="str">
        <f>IF(PickedColonies!J327=0, "NA",INDEX(Table5[Strain name],(MATCH(PickedColonies!C327,Table6[Barcode of agar-filled omnitray plate],0)+PickedColonies!J327-1)))</f>
        <v>GeneArt lib</v>
      </c>
      <c r="B327" s="29">
        <f>IF(PickedColonies!J327=0, "NA", INDEX(Table1[Modifications],(MATCH(PickedColonies!C327,Table6[Barcode of agar-filled omnitray plate],0)+PickedColonies!J327-1)))</f>
        <v>0</v>
      </c>
      <c r="C327" s="31" t="s">
        <v>466</v>
      </c>
      <c r="D327" s="29" t="str">
        <f>IF(PickedColonies!J327=0, "NA", INDEX(Table4[],(MATCH(PickedColonies!C327,Table6[Barcode of agar-filled omnitray plate],0)+PickedColonies!J327-1)))</f>
        <v>A1</v>
      </c>
      <c r="E327" s="31" t="s">
        <v>481</v>
      </c>
      <c r="F327" s="29" t="str">
        <f>IF(ISNUMBER(SEARCH("96-well",Import!$B$10)),Sheet1!O326,Sheet1!P326)</f>
        <v>F21</v>
      </c>
      <c r="G327" s="31" t="s">
        <v>595</v>
      </c>
      <c r="H327" s="31" t="s">
        <v>740</v>
      </c>
      <c r="I327" s="31"/>
      <c r="J327" s="32">
        <v>1</v>
      </c>
    </row>
    <row r="328" spans="1:10" x14ac:dyDescent="0.25">
      <c r="A328" s="29" t="str">
        <f>IF(PickedColonies!J328=0, "NA",INDEX(Table5[Strain name],(MATCH(PickedColonies!C328,Table6[Barcode of agar-filled omnitray plate],0)+PickedColonies!J328-1)))</f>
        <v>GeneArt lib</v>
      </c>
      <c r="B328" s="29">
        <f>IF(PickedColonies!J328=0, "NA", INDEX(Table1[Modifications],(MATCH(PickedColonies!C328,Table6[Barcode of agar-filled omnitray plate],0)+PickedColonies!J328-1)))</f>
        <v>0</v>
      </c>
      <c r="C328" s="31" t="s">
        <v>466</v>
      </c>
      <c r="D328" s="29" t="str">
        <f>IF(PickedColonies!J328=0, "NA", INDEX(Table4[],(MATCH(PickedColonies!C328,Table6[Barcode of agar-filled omnitray plate],0)+PickedColonies!J328-1)))</f>
        <v>A1</v>
      </c>
      <c r="E328" s="31" t="s">
        <v>481</v>
      </c>
      <c r="F328" s="29" t="str">
        <f>IF(ISNUMBER(SEARCH("96-well",Import!$B$10)),Sheet1!O327,Sheet1!P327)</f>
        <v>G21</v>
      </c>
      <c r="G328" s="31" t="s">
        <v>596</v>
      </c>
      <c r="H328" s="31" t="s">
        <v>740</v>
      </c>
      <c r="I328" s="31"/>
      <c r="J328" s="32">
        <v>1</v>
      </c>
    </row>
    <row r="329" spans="1:10" x14ac:dyDescent="0.25">
      <c r="A329" s="29" t="str">
        <f>IF(PickedColonies!J329=0, "NA",INDEX(Table5[Strain name],(MATCH(PickedColonies!C329,Table6[Barcode of agar-filled omnitray plate],0)+PickedColonies!J329-1)))</f>
        <v>GeneArt lib</v>
      </c>
      <c r="B329" s="29">
        <f>IF(PickedColonies!J329=0, "NA", INDEX(Table1[Modifications],(MATCH(PickedColonies!C329,Table6[Barcode of agar-filled omnitray plate],0)+PickedColonies!J329-1)))</f>
        <v>0</v>
      </c>
      <c r="C329" s="31" t="s">
        <v>466</v>
      </c>
      <c r="D329" s="29" t="str">
        <f>IF(PickedColonies!J329=0, "NA", INDEX(Table4[],(MATCH(PickedColonies!C329,Table6[Barcode of agar-filled omnitray plate],0)+PickedColonies!J329-1)))</f>
        <v>A1</v>
      </c>
      <c r="E329" s="31" t="s">
        <v>481</v>
      </c>
      <c r="F329" s="29" t="str">
        <f>IF(ISNUMBER(SEARCH("96-well",Import!$B$10)),Sheet1!O328,Sheet1!P328)</f>
        <v>H21</v>
      </c>
      <c r="G329" s="31" t="s">
        <v>597</v>
      </c>
      <c r="H329" s="31" t="s">
        <v>740</v>
      </c>
      <c r="I329" s="31"/>
      <c r="J329" s="32">
        <v>1</v>
      </c>
    </row>
    <row r="330" spans="1:10" x14ac:dyDescent="0.25">
      <c r="A330" s="29" t="str">
        <f>IF(PickedColonies!J330=0, "NA",INDEX(Table5[Strain name],(MATCH(PickedColonies!C330,Table6[Barcode of agar-filled omnitray plate],0)+PickedColonies!J330-1)))</f>
        <v>GeneArt lib</v>
      </c>
      <c r="B330" s="29">
        <f>IF(PickedColonies!J330=0, "NA", INDEX(Table1[Modifications],(MATCH(PickedColonies!C330,Table6[Barcode of agar-filled omnitray plate],0)+PickedColonies!J330-1)))</f>
        <v>0</v>
      </c>
      <c r="C330" s="31" t="s">
        <v>466</v>
      </c>
      <c r="D330" s="29" t="str">
        <f>IF(PickedColonies!J330=0, "NA", INDEX(Table4[],(MATCH(PickedColonies!C330,Table6[Barcode of agar-filled omnitray plate],0)+PickedColonies!J330-1)))</f>
        <v>A1</v>
      </c>
      <c r="E330" s="31" t="s">
        <v>481</v>
      </c>
      <c r="F330" s="29" t="str">
        <f>IF(ISNUMBER(SEARCH("96-well",Import!$B$10)),Sheet1!O329,Sheet1!P329)</f>
        <v>I21</v>
      </c>
      <c r="G330" s="31" t="s">
        <v>598</v>
      </c>
      <c r="H330" s="31" t="s">
        <v>740</v>
      </c>
      <c r="I330" s="31"/>
      <c r="J330" s="32">
        <v>1</v>
      </c>
    </row>
    <row r="331" spans="1:10" x14ac:dyDescent="0.25">
      <c r="A331" s="29" t="str">
        <f>IF(PickedColonies!J331=0, "NA",INDEX(Table5[Strain name],(MATCH(PickedColonies!C331,Table6[Barcode of agar-filled omnitray plate],0)+PickedColonies!J331-1)))</f>
        <v>GeneArt lib</v>
      </c>
      <c r="B331" s="29">
        <f>IF(PickedColonies!J331=0, "NA", INDEX(Table1[Modifications],(MATCH(PickedColonies!C331,Table6[Barcode of agar-filled omnitray plate],0)+PickedColonies!J331-1)))</f>
        <v>0</v>
      </c>
      <c r="C331" s="31" t="s">
        <v>466</v>
      </c>
      <c r="D331" s="29" t="str">
        <f>IF(PickedColonies!J331=0, "NA", INDEX(Table4[],(MATCH(PickedColonies!C331,Table6[Barcode of agar-filled omnitray plate],0)+PickedColonies!J331-1)))</f>
        <v>A1</v>
      </c>
      <c r="E331" s="31" t="s">
        <v>481</v>
      </c>
      <c r="F331" s="29" t="str">
        <f>IF(ISNUMBER(SEARCH("96-well",Import!$B$10)),Sheet1!O330,Sheet1!P330)</f>
        <v>J21</v>
      </c>
      <c r="G331" s="31" t="s">
        <v>599</v>
      </c>
      <c r="H331" s="31" t="s">
        <v>740</v>
      </c>
      <c r="I331" s="31"/>
      <c r="J331" s="32">
        <v>1</v>
      </c>
    </row>
    <row r="332" spans="1:10" x14ac:dyDescent="0.25">
      <c r="A332" s="29" t="str">
        <f>IF(PickedColonies!J332=0, "NA",INDEX(Table5[Strain name],(MATCH(PickedColonies!C332,Table6[Barcode of agar-filled omnitray plate],0)+PickedColonies!J332-1)))</f>
        <v>GeneArt lib</v>
      </c>
      <c r="B332" s="29">
        <f>IF(PickedColonies!J332=0, "NA", INDEX(Table1[Modifications],(MATCH(PickedColonies!C332,Table6[Barcode of agar-filled omnitray plate],0)+PickedColonies!J332-1)))</f>
        <v>0</v>
      </c>
      <c r="C332" s="31" t="s">
        <v>466</v>
      </c>
      <c r="D332" s="29" t="str">
        <f>IF(PickedColonies!J332=0, "NA", INDEX(Table4[],(MATCH(PickedColonies!C332,Table6[Barcode of agar-filled omnitray plate],0)+PickedColonies!J332-1)))</f>
        <v>A1</v>
      </c>
      <c r="E332" s="31" t="s">
        <v>481</v>
      </c>
      <c r="F332" s="29" t="str">
        <f>IF(ISNUMBER(SEARCH("96-well",Import!$B$10)),Sheet1!O331,Sheet1!P331)</f>
        <v>K21</v>
      </c>
      <c r="G332" s="31" t="s">
        <v>601</v>
      </c>
      <c r="H332" s="31" t="s">
        <v>741</v>
      </c>
      <c r="I332" s="31"/>
      <c r="J332" s="32">
        <v>1</v>
      </c>
    </row>
    <row r="333" spans="1:10" x14ac:dyDescent="0.25">
      <c r="A333" s="29" t="str">
        <f>IF(PickedColonies!J333=0, "NA",INDEX(Table5[Strain name],(MATCH(PickedColonies!C333,Table6[Barcode of agar-filled omnitray plate],0)+PickedColonies!J333-1)))</f>
        <v>GeneArt lib</v>
      </c>
      <c r="B333" s="29">
        <f>IF(PickedColonies!J333=0, "NA", INDEX(Table1[Modifications],(MATCH(PickedColonies!C333,Table6[Barcode of agar-filled omnitray plate],0)+PickedColonies!J333-1)))</f>
        <v>0</v>
      </c>
      <c r="C333" s="31" t="s">
        <v>466</v>
      </c>
      <c r="D333" s="29" t="str">
        <f>IF(PickedColonies!J333=0, "NA", INDEX(Table4[],(MATCH(PickedColonies!C333,Table6[Barcode of agar-filled omnitray plate],0)+PickedColonies!J333-1)))</f>
        <v>A1</v>
      </c>
      <c r="E333" s="31" t="s">
        <v>481</v>
      </c>
      <c r="F333" s="29" t="str">
        <f>IF(ISNUMBER(SEARCH("96-well",Import!$B$10)),Sheet1!O332,Sheet1!P332)</f>
        <v>L21</v>
      </c>
      <c r="G333" s="31" t="s">
        <v>602</v>
      </c>
      <c r="H333" s="31" t="s">
        <v>741</v>
      </c>
      <c r="I333" s="31"/>
      <c r="J333" s="32">
        <v>1</v>
      </c>
    </row>
    <row r="334" spans="1:10" x14ac:dyDescent="0.25">
      <c r="A334" s="29" t="str">
        <f>IF(PickedColonies!J334=0, "NA",INDEX(Table5[Strain name],(MATCH(PickedColonies!C334,Table6[Barcode of agar-filled omnitray plate],0)+PickedColonies!J334-1)))</f>
        <v>GeneArt lib</v>
      </c>
      <c r="B334" s="29">
        <f>IF(PickedColonies!J334=0, "NA", INDEX(Table1[Modifications],(MATCH(PickedColonies!C334,Table6[Barcode of agar-filled omnitray plate],0)+PickedColonies!J334-1)))</f>
        <v>0</v>
      </c>
      <c r="C334" s="31" t="s">
        <v>466</v>
      </c>
      <c r="D334" s="29" t="str">
        <f>IF(PickedColonies!J334=0, "NA", INDEX(Table4[],(MATCH(PickedColonies!C334,Table6[Barcode of agar-filled omnitray plate],0)+PickedColonies!J334-1)))</f>
        <v>A1</v>
      </c>
      <c r="E334" s="31" t="s">
        <v>481</v>
      </c>
      <c r="F334" s="29" t="str">
        <f>IF(ISNUMBER(SEARCH("96-well",Import!$B$10)),Sheet1!O333,Sheet1!P333)</f>
        <v>M21</v>
      </c>
      <c r="G334" s="31" t="s">
        <v>603</v>
      </c>
      <c r="H334" s="31" t="s">
        <v>741</v>
      </c>
      <c r="I334" s="31"/>
      <c r="J334" s="32">
        <v>1</v>
      </c>
    </row>
    <row r="335" spans="1:10" x14ac:dyDescent="0.25">
      <c r="A335" s="29" t="str">
        <f>IF(PickedColonies!J335=0, "NA",INDEX(Table5[Strain name],(MATCH(PickedColonies!C335,Table6[Barcode of agar-filled omnitray plate],0)+PickedColonies!J335-1)))</f>
        <v>GeneArt lib</v>
      </c>
      <c r="B335" s="29">
        <f>IF(PickedColonies!J335=0, "NA", INDEX(Table1[Modifications],(MATCH(PickedColonies!C335,Table6[Barcode of agar-filled omnitray plate],0)+PickedColonies!J335-1)))</f>
        <v>0</v>
      </c>
      <c r="C335" s="31" t="s">
        <v>466</v>
      </c>
      <c r="D335" s="29" t="str">
        <f>IF(PickedColonies!J335=0, "NA", INDEX(Table4[],(MATCH(PickedColonies!C335,Table6[Barcode of agar-filled omnitray plate],0)+PickedColonies!J335-1)))</f>
        <v>A1</v>
      </c>
      <c r="E335" s="31" t="s">
        <v>481</v>
      </c>
      <c r="F335" s="29" t="str">
        <f>IF(ISNUMBER(SEARCH("96-well",Import!$B$10)),Sheet1!O334,Sheet1!P334)</f>
        <v>N21</v>
      </c>
      <c r="G335" s="31" t="s">
        <v>604</v>
      </c>
      <c r="H335" s="31" t="s">
        <v>741</v>
      </c>
      <c r="I335" s="31"/>
      <c r="J335" s="32">
        <v>1</v>
      </c>
    </row>
    <row r="336" spans="1:10" x14ac:dyDescent="0.25">
      <c r="A336" s="29" t="str">
        <f>IF(PickedColonies!J336=0, "NA",INDEX(Table5[Strain name],(MATCH(PickedColonies!C336,Table6[Barcode of agar-filled omnitray plate],0)+PickedColonies!J336-1)))</f>
        <v>GeneArt lib</v>
      </c>
      <c r="B336" s="29">
        <f>IF(PickedColonies!J336=0, "NA", INDEX(Table1[Modifications],(MATCH(PickedColonies!C336,Table6[Barcode of agar-filled omnitray plate],0)+PickedColonies!J336-1)))</f>
        <v>0</v>
      </c>
      <c r="C336" s="31" t="s">
        <v>466</v>
      </c>
      <c r="D336" s="29" t="str">
        <f>IF(PickedColonies!J336=0, "NA", INDEX(Table4[],(MATCH(PickedColonies!C336,Table6[Barcode of agar-filled omnitray plate],0)+PickedColonies!J336-1)))</f>
        <v>A1</v>
      </c>
      <c r="E336" s="31" t="s">
        <v>481</v>
      </c>
      <c r="F336" s="29" t="str">
        <f>IF(ISNUMBER(SEARCH("96-well",Import!$B$10)),Sheet1!O335,Sheet1!P335)</f>
        <v>O21</v>
      </c>
      <c r="G336" s="31" t="s">
        <v>605</v>
      </c>
      <c r="H336" s="31" t="s">
        <v>741</v>
      </c>
      <c r="I336" s="31"/>
      <c r="J336" s="32">
        <v>1</v>
      </c>
    </row>
    <row r="337" spans="1:10" x14ac:dyDescent="0.25">
      <c r="A337" s="29" t="str">
        <f>IF(PickedColonies!J337=0, "NA",INDEX(Table5[Strain name],(MATCH(PickedColonies!C337,Table6[Barcode of agar-filled omnitray plate],0)+PickedColonies!J337-1)))</f>
        <v>GeneArt lib</v>
      </c>
      <c r="B337" s="29">
        <f>IF(PickedColonies!J337=0, "NA", INDEX(Table1[Modifications],(MATCH(PickedColonies!C337,Table6[Barcode of agar-filled omnitray plate],0)+PickedColonies!J337-1)))</f>
        <v>0</v>
      </c>
      <c r="C337" s="31" t="s">
        <v>466</v>
      </c>
      <c r="D337" s="29" t="str">
        <f>IF(PickedColonies!J337=0, "NA", INDEX(Table4[],(MATCH(PickedColonies!C337,Table6[Barcode of agar-filled omnitray plate],0)+PickedColonies!J337-1)))</f>
        <v>A1</v>
      </c>
      <c r="E337" s="31" t="s">
        <v>481</v>
      </c>
      <c r="F337" s="29" t="str">
        <f>IF(ISNUMBER(SEARCH("96-well",Import!$B$10)),Sheet1!O336,Sheet1!P336)</f>
        <v>P21</v>
      </c>
      <c r="G337" s="31" t="s">
        <v>606</v>
      </c>
      <c r="H337" s="31" t="s">
        <v>741</v>
      </c>
      <c r="I337" s="31"/>
      <c r="J337" s="32">
        <v>1</v>
      </c>
    </row>
    <row r="338" spans="1:10" x14ac:dyDescent="0.25">
      <c r="A338" s="29" t="str">
        <f>IF(PickedColonies!J338=0, "NA",INDEX(Table5[Strain name],(MATCH(PickedColonies!C338,Table6[Barcode of agar-filled omnitray plate],0)+PickedColonies!J338-1)))</f>
        <v>GeneArt lib</v>
      </c>
      <c r="B338" s="29">
        <f>IF(PickedColonies!J338=0, "NA", INDEX(Table1[Modifications],(MATCH(PickedColonies!C338,Table6[Barcode of agar-filled omnitray plate],0)+PickedColonies!J338-1)))</f>
        <v>0</v>
      </c>
      <c r="C338" s="31" t="s">
        <v>466</v>
      </c>
      <c r="D338" s="29" t="str">
        <f>IF(PickedColonies!J338=0, "NA", INDEX(Table4[],(MATCH(PickedColonies!C338,Table6[Barcode of agar-filled omnitray plate],0)+PickedColonies!J338-1)))</f>
        <v>A1</v>
      </c>
      <c r="E338" s="31" t="s">
        <v>481</v>
      </c>
      <c r="F338" s="29" t="str">
        <f>IF(ISNUMBER(SEARCH("96-well",Import!$B$10)),Sheet1!O337,Sheet1!P337)</f>
        <v>A22</v>
      </c>
      <c r="G338" s="31" t="s">
        <v>607</v>
      </c>
      <c r="H338" s="31" t="s">
        <v>741</v>
      </c>
      <c r="I338" s="31"/>
      <c r="J338" s="32">
        <v>1</v>
      </c>
    </row>
    <row r="339" spans="1:10" x14ac:dyDescent="0.25">
      <c r="A339" s="29" t="str">
        <f>IF(PickedColonies!J339=0, "NA",INDEX(Table5[Strain name],(MATCH(PickedColonies!C339,Table6[Barcode of agar-filled omnitray plate],0)+PickedColonies!J339-1)))</f>
        <v>GeneArt lib</v>
      </c>
      <c r="B339" s="29">
        <f>IF(PickedColonies!J339=0, "NA", INDEX(Table1[Modifications],(MATCH(PickedColonies!C339,Table6[Barcode of agar-filled omnitray plate],0)+PickedColonies!J339-1)))</f>
        <v>0</v>
      </c>
      <c r="C339" s="31" t="s">
        <v>466</v>
      </c>
      <c r="D339" s="29" t="str">
        <f>IF(PickedColonies!J339=0, "NA", INDEX(Table4[],(MATCH(PickedColonies!C339,Table6[Barcode of agar-filled omnitray plate],0)+PickedColonies!J339-1)))</f>
        <v>A1</v>
      </c>
      <c r="E339" s="31" t="s">
        <v>481</v>
      </c>
      <c r="F339" s="29" t="str">
        <f>IF(ISNUMBER(SEARCH("96-well",Import!$B$10)),Sheet1!O338,Sheet1!P338)</f>
        <v>B22</v>
      </c>
      <c r="G339" s="31" t="s">
        <v>608</v>
      </c>
      <c r="H339" s="31" t="s">
        <v>741</v>
      </c>
      <c r="I339" s="31"/>
      <c r="J339" s="32">
        <v>1</v>
      </c>
    </row>
    <row r="340" spans="1:10" x14ac:dyDescent="0.25">
      <c r="A340" s="29" t="str">
        <f>IF(PickedColonies!J340=0, "NA",INDEX(Table5[Strain name],(MATCH(PickedColonies!C340,Table6[Barcode of agar-filled omnitray plate],0)+PickedColonies!J340-1)))</f>
        <v>GeneArt lib</v>
      </c>
      <c r="B340" s="29">
        <f>IF(PickedColonies!J340=0, "NA", INDEX(Table1[Modifications],(MATCH(PickedColonies!C340,Table6[Barcode of agar-filled omnitray plate],0)+PickedColonies!J340-1)))</f>
        <v>0</v>
      </c>
      <c r="C340" s="31" t="s">
        <v>466</v>
      </c>
      <c r="D340" s="29" t="str">
        <f>IF(PickedColonies!J340=0, "NA", INDEX(Table4[],(MATCH(PickedColonies!C340,Table6[Barcode of agar-filled omnitray plate],0)+PickedColonies!J340-1)))</f>
        <v>A1</v>
      </c>
      <c r="E340" s="31" t="s">
        <v>481</v>
      </c>
      <c r="F340" s="29" t="str">
        <f>IF(ISNUMBER(SEARCH("96-well",Import!$B$10)),Sheet1!O339,Sheet1!P339)</f>
        <v>C22</v>
      </c>
      <c r="G340" s="31" t="s">
        <v>610</v>
      </c>
      <c r="H340" s="31" t="s">
        <v>742</v>
      </c>
      <c r="I340" s="31"/>
      <c r="J340" s="32">
        <v>1</v>
      </c>
    </row>
    <row r="341" spans="1:10" x14ac:dyDescent="0.25">
      <c r="A341" s="29" t="str">
        <f>IF(PickedColonies!J341=0, "NA",INDEX(Table5[Strain name],(MATCH(PickedColonies!C341,Table6[Barcode of agar-filled omnitray plate],0)+PickedColonies!J341-1)))</f>
        <v>GeneArt lib</v>
      </c>
      <c r="B341" s="29">
        <f>IF(PickedColonies!J341=0, "NA", INDEX(Table1[Modifications],(MATCH(PickedColonies!C341,Table6[Barcode of agar-filled omnitray plate],0)+PickedColonies!J341-1)))</f>
        <v>0</v>
      </c>
      <c r="C341" s="31" t="s">
        <v>466</v>
      </c>
      <c r="D341" s="29" t="str">
        <f>IF(PickedColonies!J341=0, "NA", INDEX(Table4[],(MATCH(PickedColonies!C341,Table6[Barcode of agar-filled omnitray plate],0)+PickedColonies!J341-1)))</f>
        <v>A1</v>
      </c>
      <c r="E341" s="31" t="s">
        <v>481</v>
      </c>
      <c r="F341" s="29" t="str">
        <f>IF(ISNUMBER(SEARCH("96-well",Import!$B$10)),Sheet1!O340,Sheet1!P340)</f>
        <v>D22</v>
      </c>
      <c r="G341" s="31" t="s">
        <v>611</v>
      </c>
      <c r="H341" s="31" t="s">
        <v>742</v>
      </c>
      <c r="I341" s="31"/>
      <c r="J341" s="32">
        <v>1</v>
      </c>
    </row>
    <row r="342" spans="1:10" x14ac:dyDescent="0.25">
      <c r="A342" s="29" t="str">
        <f>IF(PickedColonies!J342=0, "NA",INDEX(Table5[Strain name],(MATCH(PickedColonies!C342,Table6[Barcode of agar-filled omnitray plate],0)+PickedColonies!J342-1)))</f>
        <v>GeneArt lib</v>
      </c>
      <c r="B342" s="29">
        <f>IF(PickedColonies!J342=0, "NA", INDEX(Table1[Modifications],(MATCH(PickedColonies!C342,Table6[Barcode of agar-filled omnitray plate],0)+PickedColonies!J342-1)))</f>
        <v>0</v>
      </c>
      <c r="C342" s="31" t="s">
        <v>466</v>
      </c>
      <c r="D342" s="29" t="str">
        <f>IF(PickedColonies!J342=0, "NA", INDEX(Table4[],(MATCH(PickedColonies!C342,Table6[Barcode of agar-filled omnitray plate],0)+PickedColonies!J342-1)))</f>
        <v>A1</v>
      </c>
      <c r="E342" s="31" t="s">
        <v>481</v>
      </c>
      <c r="F342" s="29" t="str">
        <f>IF(ISNUMBER(SEARCH("96-well",Import!$B$10)),Sheet1!O341,Sheet1!P341)</f>
        <v>E22</v>
      </c>
      <c r="G342" s="31" t="s">
        <v>612</v>
      </c>
      <c r="H342" s="31" t="s">
        <v>742</v>
      </c>
      <c r="I342" s="31"/>
      <c r="J342" s="32">
        <v>1</v>
      </c>
    </row>
    <row r="343" spans="1:10" x14ac:dyDescent="0.25">
      <c r="A343" s="29" t="str">
        <f>IF(PickedColonies!J343=0, "NA",INDEX(Table5[Strain name],(MATCH(PickedColonies!C343,Table6[Barcode of agar-filled omnitray plate],0)+PickedColonies!J343-1)))</f>
        <v>GeneArt lib</v>
      </c>
      <c r="B343" s="29">
        <f>IF(PickedColonies!J343=0, "NA", INDEX(Table1[Modifications],(MATCH(PickedColonies!C343,Table6[Barcode of agar-filled omnitray plate],0)+PickedColonies!J343-1)))</f>
        <v>0</v>
      </c>
      <c r="C343" s="31" t="s">
        <v>466</v>
      </c>
      <c r="D343" s="29" t="str">
        <f>IF(PickedColonies!J343=0, "NA", INDEX(Table4[],(MATCH(PickedColonies!C343,Table6[Barcode of agar-filled omnitray plate],0)+PickedColonies!J343-1)))</f>
        <v>A1</v>
      </c>
      <c r="E343" s="31" t="s">
        <v>481</v>
      </c>
      <c r="F343" s="29" t="str">
        <f>IF(ISNUMBER(SEARCH("96-well",Import!$B$10)),Sheet1!O342,Sheet1!P342)</f>
        <v>F22</v>
      </c>
      <c r="G343" s="31" t="s">
        <v>613</v>
      </c>
      <c r="H343" s="31" t="s">
        <v>742</v>
      </c>
      <c r="I343" s="31"/>
      <c r="J343" s="32">
        <v>1</v>
      </c>
    </row>
    <row r="344" spans="1:10" x14ac:dyDescent="0.25">
      <c r="A344" s="29" t="str">
        <f>IF(PickedColonies!J344=0, "NA",INDEX(Table5[Strain name],(MATCH(PickedColonies!C344,Table6[Barcode of agar-filled omnitray plate],0)+PickedColonies!J344-1)))</f>
        <v>GeneArt lib</v>
      </c>
      <c r="B344" s="29">
        <f>IF(PickedColonies!J344=0, "NA", INDEX(Table1[Modifications],(MATCH(PickedColonies!C344,Table6[Barcode of agar-filled omnitray plate],0)+PickedColonies!J344-1)))</f>
        <v>0</v>
      </c>
      <c r="C344" s="31" t="s">
        <v>466</v>
      </c>
      <c r="D344" s="29" t="str">
        <f>IF(PickedColonies!J344=0, "NA", INDEX(Table4[],(MATCH(PickedColonies!C344,Table6[Barcode of agar-filled omnitray plate],0)+PickedColonies!J344-1)))</f>
        <v>A1</v>
      </c>
      <c r="E344" s="31" t="s">
        <v>481</v>
      </c>
      <c r="F344" s="29" t="str">
        <f>IF(ISNUMBER(SEARCH("96-well",Import!$B$10)),Sheet1!O343,Sheet1!P343)</f>
        <v>G22</v>
      </c>
      <c r="G344" s="31" t="s">
        <v>614</v>
      </c>
      <c r="H344" s="31" t="s">
        <v>742</v>
      </c>
      <c r="I344" s="31"/>
      <c r="J344" s="32">
        <v>1</v>
      </c>
    </row>
    <row r="345" spans="1:10" x14ac:dyDescent="0.25">
      <c r="A345" s="29" t="str">
        <f>IF(PickedColonies!J345=0, "NA",INDEX(Table5[Strain name],(MATCH(PickedColonies!C345,Table6[Barcode of agar-filled omnitray plate],0)+PickedColonies!J345-1)))</f>
        <v>GeneArt lib</v>
      </c>
      <c r="B345" s="29">
        <f>IF(PickedColonies!J345=0, "NA", INDEX(Table1[Modifications],(MATCH(PickedColonies!C345,Table6[Barcode of agar-filled omnitray plate],0)+PickedColonies!J345-1)))</f>
        <v>0</v>
      </c>
      <c r="C345" s="31" t="s">
        <v>466</v>
      </c>
      <c r="D345" s="29" t="str">
        <f>IF(PickedColonies!J345=0, "NA", INDEX(Table4[],(MATCH(PickedColonies!C345,Table6[Barcode of agar-filled omnitray plate],0)+PickedColonies!J345-1)))</f>
        <v>A1</v>
      </c>
      <c r="E345" s="31" t="s">
        <v>481</v>
      </c>
      <c r="F345" s="29" t="str">
        <f>IF(ISNUMBER(SEARCH("96-well",Import!$B$10)),Sheet1!O344,Sheet1!P344)</f>
        <v>H22</v>
      </c>
      <c r="G345" s="31" t="s">
        <v>615</v>
      </c>
      <c r="H345" s="31" t="s">
        <v>742</v>
      </c>
      <c r="I345" s="31"/>
      <c r="J345" s="32">
        <v>1</v>
      </c>
    </row>
    <row r="346" spans="1:10" x14ac:dyDescent="0.25">
      <c r="A346" s="29" t="str">
        <f>IF(PickedColonies!J346=0, "NA",INDEX(Table5[Strain name],(MATCH(PickedColonies!C346,Table6[Barcode of agar-filled omnitray plate],0)+PickedColonies!J346-1)))</f>
        <v>GeneArt lib</v>
      </c>
      <c r="B346" s="29">
        <f>IF(PickedColonies!J346=0, "NA", INDEX(Table1[Modifications],(MATCH(PickedColonies!C346,Table6[Barcode of agar-filled omnitray plate],0)+PickedColonies!J346-1)))</f>
        <v>0</v>
      </c>
      <c r="C346" s="31" t="s">
        <v>466</v>
      </c>
      <c r="D346" s="29" t="str">
        <f>IF(PickedColonies!J346=0, "NA", INDEX(Table4[],(MATCH(PickedColonies!C346,Table6[Barcode of agar-filled omnitray plate],0)+PickedColonies!J346-1)))</f>
        <v>A1</v>
      </c>
      <c r="E346" s="31" t="s">
        <v>481</v>
      </c>
      <c r="F346" s="29" t="str">
        <f>IF(ISNUMBER(SEARCH("96-well",Import!$B$10)),Sheet1!O345,Sheet1!P345)</f>
        <v>I22</v>
      </c>
      <c r="G346" s="31" t="s">
        <v>616</v>
      </c>
      <c r="H346" s="31" t="s">
        <v>742</v>
      </c>
      <c r="I346" s="31"/>
      <c r="J346" s="32">
        <v>1</v>
      </c>
    </row>
    <row r="347" spans="1:10" x14ac:dyDescent="0.25">
      <c r="A347" s="29" t="str">
        <f>IF(PickedColonies!J347=0, "NA",INDEX(Table5[Strain name],(MATCH(PickedColonies!C347,Table6[Barcode of agar-filled omnitray plate],0)+PickedColonies!J347-1)))</f>
        <v>GeneArt lib</v>
      </c>
      <c r="B347" s="29">
        <f>IF(PickedColonies!J347=0, "NA", INDEX(Table1[Modifications],(MATCH(PickedColonies!C347,Table6[Barcode of agar-filled omnitray plate],0)+PickedColonies!J347-1)))</f>
        <v>0</v>
      </c>
      <c r="C347" s="31" t="s">
        <v>466</v>
      </c>
      <c r="D347" s="29" t="str">
        <f>IF(PickedColonies!J347=0, "NA", INDEX(Table4[],(MATCH(PickedColonies!C347,Table6[Barcode of agar-filled omnitray plate],0)+PickedColonies!J347-1)))</f>
        <v>A1</v>
      </c>
      <c r="E347" s="31" t="s">
        <v>481</v>
      </c>
      <c r="F347" s="29" t="str">
        <f>IF(ISNUMBER(SEARCH("96-well",Import!$B$10)),Sheet1!O346,Sheet1!P346)</f>
        <v>J22</v>
      </c>
      <c r="G347" s="31" t="s">
        <v>617</v>
      </c>
      <c r="H347" s="31" t="s">
        <v>742</v>
      </c>
      <c r="I347" s="31"/>
      <c r="J347" s="32">
        <v>1</v>
      </c>
    </row>
    <row r="348" spans="1:10" x14ac:dyDescent="0.25">
      <c r="A348" s="29" t="str">
        <f>IF(PickedColonies!J348=0, "NA",INDEX(Table5[Strain name],(MATCH(PickedColonies!C348,Table6[Barcode of agar-filled omnitray plate],0)+PickedColonies!J348-1)))</f>
        <v>GeneArt lib</v>
      </c>
      <c r="B348" s="29">
        <f>IF(PickedColonies!J348=0, "NA", INDEX(Table1[Modifications],(MATCH(PickedColonies!C348,Table6[Barcode of agar-filled omnitray plate],0)+PickedColonies!J348-1)))</f>
        <v>0</v>
      </c>
      <c r="C348" s="31" t="s">
        <v>466</v>
      </c>
      <c r="D348" s="29" t="str">
        <f>IF(PickedColonies!J348=0, "NA", INDEX(Table4[],(MATCH(PickedColonies!C348,Table6[Barcode of agar-filled omnitray plate],0)+PickedColonies!J348-1)))</f>
        <v>A1</v>
      </c>
      <c r="E348" s="31" t="s">
        <v>481</v>
      </c>
      <c r="F348" s="29" t="str">
        <f>IF(ISNUMBER(SEARCH("96-well",Import!$B$10)),Sheet1!O347,Sheet1!P347)</f>
        <v>K22</v>
      </c>
      <c r="G348" s="31" t="s">
        <v>619</v>
      </c>
      <c r="H348" s="31" t="s">
        <v>743</v>
      </c>
      <c r="I348" s="31"/>
      <c r="J348" s="32">
        <v>1</v>
      </c>
    </row>
    <row r="349" spans="1:10" x14ac:dyDescent="0.25">
      <c r="A349" s="29" t="str">
        <f>IF(PickedColonies!J349=0, "NA",INDEX(Table5[Strain name],(MATCH(PickedColonies!C349,Table6[Barcode of agar-filled omnitray plate],0)+PickedColonies!J349-1)))</f>
        <v>GeneArt lib</v>
      </c>
      <c r="B349" s="29">
        <f>IF(PickedColonies!J349=0, "NA", INDEX(Table1[Modifications],(MATCH(PickedColonies!C349,Table6[Barcode of agar-filled omnitray plate],0)+PickedColonies!J349-1)))</f>
        <v>0</v>
      </c>
      <c r="C349" s="31" t="s">
        <v>466</v>
      </c>
      <c r="D349" s="29" t="str">
        <f>IF(PickedColonies!J349=0, "NA", INDEX(Table4[],(MATCH(PickedColonies!C349,Table6[Barcode of agar-filled omnitray plate],0)+PickedColonies!J349-1)))</f>
        <v>A1</v>
      </c>
      <c r="E349" s="31" t="s">
        <v>481</v>
      </c>
      <c r="F349" s="29" t="str">
        <f>IF(ISNUMBER(SEARCH("96-well",Import!$B$10)),Sheet1!O348,Sheet1!P348)</f>
        <v>L22</v>
      </c>
      <c r="G349" s="31" t="s">
        <v>620</v>
      </c>
      <c r="H349" s="31" t="s">
        <v>743</v>
      </c>
      <c r="I349" s="31"/>
      <c r="J349" s="32">
        <v>1</v>
      </c>
    </row>
    <row r="350" spans="1:10" x14ac:dyDescent="0.25">
      <c r="A350" s="29" t="str">
        <f>IF(PickedColonies!J350=0, "NA",INDEX(Table5[Strain name],(MATCH(PickedColonies!C350,Table6[Barcode of agar-filled omnitray plate],0)+PickedColonies!J350-1)))</f>
        <v>GeneArt lib</v>
      </c>
      <c r="B350" s="29">
        <f>IF(PickedColonies!J350=0, "NA", INDEX(Table1[Modifications],(MATCH(PickedColonies!C350,Table6[Barcode of agar-filled omnitray plate],0)+PickedColonies!J350-1)))</f>
        <v>0</v>
      </c>
      <c r="C350" s="31" t="s">
        <v>466</v>
      </c>
      <c r="D350" s="29" t="str">
        <f>IF(PickedColonies!J350=0, "NA", INDEX(Table4[],(MATCH(PickedColonies!C350,Table6[Barcode of agar-filled omnitray plate],0)+PickedColonies!J350-1)))</f>
        <v>A1</v>
      </c>
      <c r="E350" s="31" t="s">
        <v>481</v>
      </c>
      <c r="F350" s="29" t="str">
        <f>IF(ISNUMBER(SEARCH("96-well",Import!$B$10)),Sheet1!O349,Sheet1!P349)</f>
        <v>M22</v>
      </c>
      <c r="G350" s="31" t="s">
        <v>621</v>
      </c>
      <c r="H350" s="31" t="s">
        <v>743</v>
      </c>
      <c r="I350" s="31"/>
      <c r="J350" s="32">
        <v>1</v>
      </c>
    </row>
    <row r="351" spans="1:10" x14ac:dyDescent="0.25">
      <c r="A351" s="29" t="str">
        <f>IF(PickedColonies!J351=0, "NA",INDEX(Table5[Strain name],(MATCH(PickedColonies!C351,Table6[Barcode of agar-filled omnitray plate],0)+PickedColonies!J351-1)))</f>
        <v>GeneArt lib</v>
      </c>
      <c r="B351" s="29">
        <f>IF(PickedColonies!J351=0, "NA", INDEX(Table1[Modifications],(MATCH(PickedColonies!C351,Table6[Barcode of agar-filled omnitray plate],0)+PickedColonies!J351-1)))</f>
        <v>0</v>
      </c>
      <c r="C351" s="31" t="s">
        <v>466</v>
      </c>
      <c r="D351" s="29" t="str">
        <f>IF(PickedColonies!J351=0, "NA", INDEX(Table4[],(MATCH(PickedColonies!C351,Table6[Barcode of agar-filled omnitray plate],0)+PickedColonies!J351-1)))</f>
        <v>A1</v>
      </c>
      <c r="E351" s="31" t="s">
        <v>481</v>
      </c>
      <c r="F351" s="29" t="str">
        <f>IF(ISNUMBER(SEARCH("96-well",Import!$B$10)),Sheet1!O350,Sheet1!P350)</f>
        <v>N22</v>
      </c>
      <c r="G351" s="31" t="s">
        <v>622</v>
      </c>
      <c r="H351" s="31" t="s">
        <v>743</v>
      </c>
      <c r="I351" s="31"/>
      <c r="J351" s="32">
        <v>1</v>
      </c>
    </row>
    <row r="352" spans="1:10" x14ac:dyDescent="0.25">
      <c r="A352" s="29" t="str">
        <f>IF(PickedColonies!J352=0, "NA",INDEX(Table5[Strain name],(MATCH(PickedColonies!C352,Table6[Barcode of agar-filled omnitray plate],0)+PickedColonies!J352-1)))</f>
        <v>GeneArt lib</v>
      </c>
      <c r="B352" s="29">
        <f>IF(PickedColonies!J352=0, "NA", INDEX(Table1[Modifications],(MATCH(PickedColonies!C352,Table6[Barcode of agar-filled omnitray plate],0)+PickedColonies!J352-1)))</f>
        <v>0</v>
      </c>
      <c r="C352" s="31" t="s">
        <v>466</v>
      </c>
      <c r="D352" s="29" t="str">
        <f>IF(PickedColonies!J352=0, "NA", INDEX(Table4[],(MATCH(PickedColonies!C352,Table6[Barcode of agar-filled omnitray plate],0)+PickedColonies!J352-1)))</f>
        <v>A1</v>
      </c>
      <c r="E352" s="31" t="s">
        <v>481</v>
      </c>
      <c r="F352" s="29" t="str">
        <f>IF(ISNUMBER(SEARCH("96-well",Import!$B$10)),Sheet1!O351,Sheet1!P351)</f>
        <v>O22</v>
      </c>
      <c r="G352" s="31" t="s">
        <v>623</v>
      </c>
      <c r="H352" s="31" t="s">
        <v>743</v>
      </c>
      <c r="I352" s="31"/>
      <c r="J352" s="32">
        <v>1</v>
      </c>
    </row>
    <row r="353" spans="1:10" x14ac:dyDescent="0.25">
      <c r="A353" s="29" t="str">
        <f>IF(PickedColonies!J353=0, "NA",INDEX(Table5[Strain name],(MATCH(PickedColonies!C353,Table6[Barcode of agar-filled omnitray plate],0)+PickedColonies!J353-1)))</f>
        <v>GeneArt lib</v>
      </c>
      <c r="B353" s="29">
        <f>IF(PickedColonies!J353=0, "NA", INDEX(Table1[Modifications],(MATCH(PickedColonies!C353,Table6[Barcode of agar-filled omnitray plate],0)+PickedColonies!J353-1)))</f>
        <v>0</v>
      </c>
      <c r="C353" s="31" t="s">
        <v>466</v>
      </c>
      <c r="D353" s="29" t="str">
        <f>IF(PickedColonies!J353=0, "NA", INDEX(Table4[],(MATCH(PickedColonies!C353,Table6[Barcode of agar-filled omnitray plate],0)+PickedColonies!J353-1)))</f>
        <v>A1</v>
      </c>
      <c r="E353" s="31" t="s">
        <v>481</v>
      </c>
      <c r="F353" s="29" t="str">
        <f>IF(ISNUMBER(SEARCH("96-well",Import!$B$10)),Sheet1!O352,Sheet1!P352)</f>
        <v>P22</v>
      </c>
      <c r="G353" s="31" t="s">
        <v>624</v>
      </c>
      <c r="H353" s="31" t="s">
        <v>743</v>
      </c>
      <c r="I353" s="31"/>
      <c r="J353" s="32">
        <v>1</v>
      </c>
    </row>
    <row r="354" spans="1:10" x14ac:dyDescent="0.25">
      <c r="A354" s="29" t="str">
        <f>IF(PickedColonies!J354=0, "NA",INDEX(Table5[Strain name],(MATCH(PickedColonies!C354,Table6[Barcode of agar-filled omnitray plate],0)+PickedColonies!J354-1)))</f>
        <v>GeneArt lib</v>
      </c>
      <c r="B354" s="29">
        <f>IF(PickedColonies!J354=0, "NA", INDEX(Table1[Modifications],(MATCH(PickedColonies!C354,Table6[Barcode of agar-filled omnitray plate],0)+PickedColonies!J354-1)))</f>
        <v>0</v>
      </c>
      <c r="C354" s="31" t="s">
        <v>466</v>
      </c>
      <c r="D354" s="29" t="str">
        <f>IF(PickedColonies!J354=0, "NA", INDEX(Table4[],(MATCH(PickedColonies!C354,Table6[Barcode of agar-filled omnitray plate],0)+PickedColonies!J354-1)))</f>
        <v>A1</v>
      </c>
      <c r="E354" s="31" t="s">
        <v>481</v>
      </c>
      <c r="F354" s="29" t="str">
        <f>IF(ISNUMBER(SEARCH("96-well",Import!$B$10)),Sheet1!O353,Sheet1!P353)</f>
        <v>A23</v>
      </c>
      <c r="G354" s="31" t="s">
        <v>625</v>
      </c>
      <c r="H354" s="31" t="s">
        <v>743</v>
      </c>
      <c r="I354" s="31"/>
      <c r="J354" s="32">
        <v>1</v>
      </c>
    </row>
    <row r="355" spans="1:10" x14ac:dyDescent="0.25">
      <c r="A355" s="29" t="str">
        <f>IF(PickedColonies!J355=0, "NA",INDEX(Table5[Strain name],(MATCH(PickedColonies!C355,Table6[Barcode of agar-filled omnitray plate],0)+PickedColonies!J355-1)))</f>
        <v>GeneArt lib</v>
      </c>
      <c r="B355" s="29">
        <f>IF(PickedColonies!J355=0, "NA", INDEX(Table1[Modifications],(MATCH(PickedColonies!C355,Table6[Barcode of agar-filled omnitray plate],0)+PickedColonies!J355-1)))</f>
        <v>0</v>
      </c>
      <c r="C355" s="31" t="s">
        <v>466</v>
      </c>
      <c r="D355" s="29" t="str">
        <f>IF(PickedColonies!J355=0, "NA", INDEX(Table4[],(MATCH(PickedColonies!C355,Table6[Barcode of agar-filled omnitray plate],0)+PickedColonies!J355-1)))</f>
        <v>A1</v>
      </c>
      <c r="E355" s="31" t="s">
        <v>481</v>
      </c>
      <c r="F355" s="29" t="str">
        <f>IF(ISNUMBER(SEARCH("96-well",Import!$B$10)),Sheet1!O354,Sheet1!P354)</f>
        <v>B23</v>
      </c>
      <c r="G355" s="31" t="s">
        <v>626</v>
      </c>
      <c r="H355" s="31" t="s">
        <v>743</v>
      </c>
      <c r="I355" s="31"/>
      <c r="J355" s="32">
        <v>1</v>
      </c>
    </row>
    <row r="356" spans="1:10" x14ac:dyDescent="0.25">
      <c r="A356" s="29" t="str">
        <f>IF(PickedColonies!J356=0, "NA",INDEX(Table5[Strain name],(MATCH(PickedColonies!C356,Table6[Barcode of agar-filled omnitray plate],0)+PickedColonies!J356-1)))</f>
        <v>GeneArt lib</v>
      </c>
      <c r="B356" s="29">
        <f>IF(PickedColonies!J356=0, "NA", INDEX(Table1[Modifications],(MATCH(PickedColonies!C356,Table6[Barcode of agar-filled omnitray plate],0)+PickedColonies!J356-1)))</f>
        <v>0</v>
      </c>
      <c r="C356" s="31" t="s">
        <v>466</v>
      </c>
      <c r="D356" s="29" t="str">
        <f>IF(PickedColonies!J356=0, "NA", INDEX(Table4[],(MATCH(PickedColonies!C356,Table6[Barcode of agar-filled omnitray plate],0)+PickedColonies!J356-1)))</f>
        <v>A1</v>
      </c>
      <c r="E356" s="31" t="s">
        <v>481</v>
      </c>
      <c r="F356" s="29" t="str">
        <f>IF(ISNUMBER(SEARCH("96-well",Import!$B$10)),Sheet1!O355,Sheet1!P355)</f>
        <v>C23</v>
      </c>
      <c r="G356" s="31" t="s">
        <v>628</v>
      </c>
      <c r="H356" s="31" t="s">
        <v>744</v>
      </c>
      <c r="I356" s="31"/>
      <c r="J356" s="32">
        <v>1</v>
      </c>
    </row>
    <row r="357" spans="1:10" x14ac:dyDescent="0.25">
      <c r="A357" s="29" t="str">
        <f>IF(PickedColonies!J357=0, "NA",INDEX(Table5[Strain name],(MATCH(PickedColonies!C357,Table6[Barcode of agar-filled omnitray plate],0)+PickedColonies!J357-1)))</f>
        <v>GeneArt lib</v>
      </c>
      <c r="B357" s="29">
        <f>IF(PickedColonies!J357=0, "NA", INDEX(Table1[Modifications],(MATCH(PickedColonies!C357,Table6[Barcode of agar-filled omnitray plate],0)+PickedColonies!J357-1)))</f>
        <v>0</v>
      </c>
      <c r="C357" s="31" t="s">
        <v>466</v>
      </c>
      <c r="D357" s="29" t="str">
        <f>IF(PickedColonies!J357=0, "NA", INDEX(Table4[],(MATCH(PickedColonies!C357,Table6[Barcode of agar-filled omnitray plate],0)+PickedColonies!J357-1)))</f>
        <v>A1</v>
      </c>
      <c r="E357" s="31" t="s">
        <v>481</v>
      </c>
      <c r="F357" s="29" t="str">
        <f>IF(ISNUMBER(SEARCH("96-well",Import!$B$10)),Sheet1!O356,Sheet1!P356)</f>
        <v>D23</v>
      </c>
      <c r="G357" s="31" t="s">
        <v>629</v>
      </c>
      <c r="H357" s="31" t="s">
        <v>744</v>
      </c>
      <c r="I357" s="31"/>
      <c r="J357" s="32">
        <v>1</v>
      </c>
    </row>
    <row r="358" spans="1:10" x14ac:dyDescent="0.25">
      <c r="A358" s="29" t="str">
        <f>IF(PickedColonies!J358=0, "NA",INDEX(Table5[Strain name],(MATCH(PickedColonies!C358,Table6[Barcode of agar-filled omnitray plate],0)+PickedColonies!J358-1)))</f>
        <v>GeneArt lib</v>
      </c>
      <c r="B358" s="29">
        <f>IF(PickedColonies!J358=0, "NA", INDEX(Table1[Modifications],(MATCH(PickedColonies!C358,Table6[Barcode of agar-filled omnitray plate],0)+PickedColonies!J358-1)))</f>
        <v>0</v>
      </c>
      <c r="C358" s="31" t="s">
        <v>466</v>
      </c>
      <c r="D358" s="29" t="str">
        <f>IF(PickedColonies!J358=0, "NA", INDEX(Table4[],(MATCH(PickedColonies!C358,Table6[Barcode of agar-filled omnitray plate],0)+PickedColonies!J358-1)))</f>
        <v>A1</v>
      </c>
      <c r="E358" s="31" t="s">
        <v>481</v>
      </c>
      <c r="F358" s="29" t="str">
        <f>IF(ISNUMBER(SEARCH("96-well",Import!$B$10)),Sheet1!O357,Sheet1!P357)</f>
        <v>E23</v>
      </c>
      <c r="G358" s="31" t="s">
        <v>630</v>
      </c>
      <c r="H358" s="31" t="s">
        <v>744</v>
      </c>
      <c r="I358" s="31"/>
      <c r="J358" s="32">
        <v>1</v>
      </c>
    </row>
    <row r="359" spans="1:10" x14ac:dyDescent="0.25">
      <c r="A359" s="29" t="str">
        <f>IF(PickedColonies!J359=0, "NA",INDEX(Table5[Strain name],(MATCH(PickedColonies!C359,Table6[Barcode of agar-filled omnitray plate],0)+PickedColonies!J359-1)))</f>
        <v>GeneArt lib</v>
      </c>
      <c r="B359" s="29">
        <f>IF(PickedColonies!J359=0, "NA", INDEX(Table1[Modifications],(MATCH(PickedColonies!C359,Table6[Barcode of agar-filled omnitray plate],0)+PickedColonies!J359-1)))</f>
        <v>0</v>
      </c>
      <c r="C359" s="31" t="s">
        <v>466</v>
      </c>
      <c r="D359" s="29" t="str">
        <f>IF(PickedColonies!J359=0, "NA", INDEX(Table4[],(MATCH(PickedColonies!C359,Table6[Barcode of agar-filled omnitray plate],0)+PickedColonies!J359-1)))</f>
        <v>A1</v>
      </c>
      <c r="E359" s="31" t="s">
        <v>481</v>
      </c>
      <c r="F359" s="29" t="str">
        <f>IF(ISNUMBER(SEARCH("96-well",Import!$B$10)),Sheet1!O358,Sheet1!P358)</f>
        <v>F23</v>
      </c>
      <c r="G359" s="31" t="s">
        <v>631</v>
      </c>
      <c r="H359" s="31" t="s">
        <v>744</v>
      </c>
      <c r="I359" s="31"/>
      <c r="J359" s="32">
        <v>1</v>
      </c>
    </row>
    <row r="360" spans="1:10" x14ac:dyDescent="0.25">
      <c r="A360" s="29" t="str">
        <f>IF(PickedColonies!J360=0, "NA",INDEX(Table5[Strain name],(MATCH(PickedColonies!C360,Table6[Barcode of agar-filled omnitray plate],0)+PickedColonies!J360-1)))</f>
        <v>GeneArt lib</v>
      </c>
      <c r="B360" s="29">
        <f>IF(PickedColonies!J360=0, "NA", INDEX(Table1[Modifications],(MATCH(PickedColonies!C360,Table6[Barcode of agar-filled omnitray plate],0)+PickedColonies!J360-1)))</f>
        <v>0</v>
      </c>
      <c r="C360" s="31" t="s">
        <v>466</v>
      </c>
      <c r="D360" s="29" t="str">
        <f>IF(PickedColonies!J360=0, "NA", INDEX(Table4[],(MATCH(PickedColonies!C360,Table6[Barcode of agar-filled omnitray plate],0)+PickedColonies!J360-1)))</f>
        <v>A1</v>
      </c>
      <c r="E360" s="31" t="s">
        <v>481</v>
      </c>
      <c r="F360" s="29" t="str">
        <f>IF(ISNUMBER(SEARCH("96-well",Import!$B$10)),Sheet1!O359,Sheet1!P359)</f>
        <v>G23</v>
      </c>
      <c r="G360" s="31" t="s">
        <v>632</v>
      </c>
      <c r="H360" s="31" t="s">
        <v>744</v>
      </c>
      <c r="I360" s="31"/>
      <c r="J360" s="32">
        <v>1</v>
      </c>
    </row>
    <row r="361" spans="1:10" x14ac:dyDescent="0.25">
      <c r="A361" s="29" t="str">
        <f>IF(PickedColonies!J361=0, "NA",INDEX(Table5[Strain name],(MATCH(PickedColonies!C361,Table6[Barcode of agar-filled omnitray plate],0)+PickedColonies!J361-1)))</f>
        <v>GeneArt lib</v>
      </c>
      <c r="B361" s="29">
        <f>IF(PickedColonies!J361=0, "NA", INDEX(Table1[Modifications],(MATCH(PickedColonies!C361,Table6[Barcode of agar-filled omnitray plate],0)+PickedColonies!J361-1)))</f>
        <v>0</v>
      </c>
      <c r="C361" s="31" t="s">
        <v>466</v>
      </c>
      <c r="D361" s="29" t="str">
        <f>IF(PickedColonies!J361=0, "NA", INDEX(Table4[],(MATCH(PickedColonies!C361,Table6[Barcode of agar-filled omnitray plate],0)+PickedColonies!J361-1)))</f>
        <v>A1</v>
      </c>
      <c r="E361" s="31" t="s">
        <v>481</v>
      </c>
      <c r="F361" s="29" t="str">
        <f>IF(ISNUMBER(SEARCH("96-well",Import!$B$10)),Sheet1!O360,Sheet1!P360)</f>
        <v>H23</v>
      </c>
      <c r="G361" s="31" t="s">
        <v>633</v>
      </c>
      <c r="H361" s="31" t="s">
        <v>744</v>
      </c>
      <c r="I361" s="31"/>
      <c r="J361" s="32">
        <v>1</v>
      </c>
    </row>
    <row r="362" spans="1:10" x14ac:dyDescent="0.25">
      <c r="A362" s="29" t="str">
        <f>IF(PickedColonies!J362=0, "NA",INDEX(Table5[Strain name],(MATCH(PickedColonies!C362,Table6[Barcode of agar-filled omnitray plate],0)+PickedColonies!J362-1)))</f>
        <v>GeneArt lib</v>
      </c>
      <c r="B362" s="29">
        <f>IF(PickedColonies!J362=0, "NA", INDEX(Table1[Modifications],(MATCH(PickedColonies!C362,Table6[Barcode of agar-filled omnitray plate],0)+PickedColonies!J362-1)))</f>
        <v>0</v>
      </c>
      <c r="C362" s="31" t="s">
        <v>466</v>
      </c>
      <c r="D362" s="29" t="str">
        <f>IF(PickedColonies!J362=0, "NA", INDEX(Table4[],(MATCH(PickedColonies!C362,Table6[Barcode of agar-filled omnitray plate],0)+PickedColonies!J362-1)))</f>
        <v>A1</v>
      </c>
      <c r="E362" s="31" t="s">
        <v>481</v>
      </c>
      <c r="F362" s="29" t="str">
        <f>IF(ISNUMBER(SEARCH("96-well",Import!$B$10)),Sheet1!O361,Sheet1!P361)</f>
        <v>I23</v>
      </c>
      <c r="G362" s="31" t="s">
        <v>634</v>
      </c>
      <c r="H362" s="31" t="s">
        <v>744</v>
      </c>
      <c r="I362" s="31"/>
      <c r="J362" s="32">
        <v>1</v>
      </c>
    </row>
    <row r="363" spans="1:10" x14ac:dyDescent="0.25">
      <c r="A363" s="29" t="str">
        <f>IF(PickedColonies!J363=0, "NA",INDEX(Table5[Strain name],(MATCH(PickedColonies!C363,Table6[Barcode of agar-filled omnitray plate],0)+PickedColonies!J363-1)))</f>
        <v>GeneArt lib</v>
      </c>
      <c r="B363" s="29">
        <f>IF(PickedColonies!J363=0, "NA", INDEX(Table1[Modifications],(MATCH(PickedColonies!C363,Table6[Barcode of agar-filled omnitray plate],0)+PickedColonies!J363-1)))</f>
        <v>0</v>
      </c>
      <c r="C363" s="31" t="s">
        <v>466</v>
      </c>
      <c r="D363" s="29" t="str">
        <f>IF(PickedColonies!J363=0, "NA", INDEX(Table4[],(MATCH(PickedColonies!C363,Table6[Barcode of agar-filled omnitray plate],0)+PickedColonies!J363-1)))</f>
        <v>A1</v>
      </c>
      <c r="E363" s="31" t="s">
        <v>481</v>
      </c>
      <c r="F363" s="29" t="str">
        <f>IF(ISNUMBER(SEARCH("96-well",Import!$B$10)),Sheet1!O362,Sheet1!P362)</f>
        <v>J23</v>
      </c>
      <c r="G363" s="31" t="s">
        <v>635</v>
      </c>
      <c r="H363" s="31" t="s">
        <v>744</v>
      </c>
      <c r="I363" s="31"/>
      <c r="J363" s="32">
        <v>1</v>
      </c>
    </row>
    <row r="364" spans="1:10" x14ac:dyDescent="0.25">
      <c r="A364" s="29" t="str">
        <f>IF(PickedColonies!J364=0, "NA",INDEX(Table5[Strain name],(MATCH(PickedColonies!C364,Table6[Barcode of agar-filled omnitray plate],0)+PickedColonies!J364-1)))</f>
        <v>GeneArt lib</v>
      </c>
      <c r="B364" s="29">
        <f>IF(PickedColonies!J364=0, "NA", INDEX(Table1[Modifications],(MATCH(PickedColonies!C364,Table6[Barcode of agar-filled omnitray plate],0)+PickedColonies!J364-1)))</f>
        <v>0</v>
      </c>
      <c r="C364" s="31" t="s">
        <v>466</v>
      </c>
      <c r="D364" s="29" t="str">
        <f>IF(PickedColonies!J364=0, "NA", INDEX(Table4[],(MATCH(PickedColonies!C364,Table6[Barcode of agar-filled omnitray plate],0)+PickedColonies!J364-1)))</f>
        <v>A1</v>
      </c>
      <c r="E364" s="31" t="s">
        <v>481</v>
      </c>
      <c r="F364" s="29" t="str">
        <f>IF(ISNUMBER(SEARCH("96-well",Import!$B$10)),Sheet1!O363,Sheet1!P363)</f>
        <v>K23</v>
      </c>
      <c r="G364" s="31" t="s">
        <v>637</v>
      </c>
      <c r="H364" s="31" t="s">
        <v>745</v>
      </c>
      <c r="I364" s="31"/>
      <c r="J364" s="32">
        <v>1</v>
      </c>
    </row>
    <row r="365" spans="1:10" x14ac:dyDescent="0.25">
      <c r="A365" s="29" t="str">
        <f>IF(PickedColonies!J365=0, "NA",INDEX(Table5[Strain name],(MATCH(PickedColonies!C365,Table6[Barcode of agar-filled omnitray plate],0)+PickedColonies!J365-1)))</f>
        <v>GeneArt lib</v>
      </c>
      <c r="B365" s="29">
        <f>IF(PickedColonies!J365=0, "NA", INDEX(Table1[Modifications],(MATCH(PickedColonies!C365,Table6[Barcode of agar-filled omnitray plate],0)+PickedColonies!J365-1)))</f>
        <v>0</v>
      </c>
      <c r="C365" s="31" t="s">
        <v>466</v>
      </c>
      <c r="D365" s="29" t="str">
        <f>IF(PickedColonies!J365=0, "NA", INDEX(Table4[],(MATCH(PickedColonies!C365,Table6[Barcode of agar-filled omnitray plate],0)+PickedColonies!J365-1)))</f>
        <v>A1</v>
      </c>
      <c r="E365" s="31" t="s">
        <v>481</v>
      </c>
      <c r="F365" s="29" t="str">
        <f>IF(ISNUMBER(SEARCH("96-well",Import!$B$10)),Sheet1!O364,Sheet1!P364)</f>
        <v>L23</v>
      </c>
      <c r="G365" s="31" t="s">
        <v>638</v>
      </c>
      <c r="H365" s="31" t="s">
        <v>745</v>
      </c>
      <c r="I365" s="31"/>
      <c r="J365" s="32">
        <v>1</v>
      </c>
    </row>
    <row r="366" spans="1:10" x14ac:dyDescent="0.25">
      <c r="A366" s="29" t="str">
        <f>IF(PickedColonies!J366=0, "NA",INDEX(Table5[Strain name],(MATCH(PickedColonies!C366,Table6[Barcode of agar-filled omnitray plate],0)+PickedColonies!J366-1)))</f>
        <v>GeneArt lib</v>
      </c>
      <c r="B366" s="29">
        <f>IF(PickedColonies!J366=0, "NA", INDEX(Table1[Modifications],(MATCH(PickedColonies!C366,Table6[Barcode of agar-filled omnitray plate],0)+PickedColonies!J366-1)))</f>
        <v>0</v>
      </c>
      <c r="C366" s="31" t="s">
        <v>466</v>
      </c>
      <c r="D366" s="29" t="str">
        <f>IF(PickedColonies!J366=0, "NA", INDEX(Table4[],(MATCH(PickedColonies!C366,Table6[Barcode of agar-filled omnitray plate],0)+PickedColonies!J366-1)))</f>
        <v>A1</v>
      </c>
      <c r="E366" s="31" t="s">
        <v>481</v>
      </c>
      <c r="F366" s="29" t="str">
        <f>IF(ISNUMBER(SEARCH("96-well",Import!$B$10)),Sheet1!O365,Sheet1!P365)</f>
        <v>M23</v>
      </c>
      <c r="G366" s="31" t="s">
        <v>639</v>
      </c>
      <c r="H366" s="31" t="s">
        <v>745</v>
      </c>
      <c r="I366" s="31"/>
      <c r="J366" s="32">
        <v>1</v>
      </c>
    </row>
    <row r="367" spans="1:10" x14ac:dyDescent="0.25">
      <c r="A367" s="29" t="str">
        <f>IF(PickedColonies!J367=0, "NA",INDEX(Table5[Strain name],(MATCH(PickedColonies!C367,Table6[Barcode of agar-filled omnitray plate],0)+PickedColonies!J367-1)))</f>
        <v>GeneArt lib</v>
      </c>
      <c r="B367" s="29">
        <f>IF(PickedColonies!J367=0, "NA", INDEX(Table1[Modifications],(MATCH(PickedColonies!C367,Table6[Barcode of agar-filled omnitray plate],0)+PickedColonies!J367-1)))</f>
        <v>0</v>
      </c>
      <c r="C367" s="31" t="s">
        <v>466</v>
      </c>
      <c r="D367" s="29" t="str">
        <f>IF(PickedColonies!J367=0, "NA", INDEX(Table4[],(MATCH(PickedColonies!C367,Table6[Barcode of agar-filled omnitray plate],0)+PickedColonies!J367-1)))</f>
        <v>A1</v>
      </c>
      <c r="E367" s="31" t="s">
        <v>481</v>
      </c>
      <c r="F367" s="29" t="str">
        <f>IF(ISNUMBER(SEARCH("96-well",Import!$B$10)),Sheet1!O366,Sheet1!P366)</f>
        <v>N23</v>
      </c>
      <c r="G367" s="31" t="s">
        <v>640</v>
      </c>
      <c r="H367" s="31" t="s">
        <v>745</v>
      </c>
      <c r="I367" s="31"/>
      <c r="J367" s="32">
        <v>1</v>
      </c>
    </row>
    <row r="368" spans="1:10" x14ac:dyDescent="0.25">
      <c r="A368" s="29" t="str">
        <f>IF(PickedColonies!J368=0, "NA",INDEX(Table5[Strain name],(MATCH(PickedColonies!C368,Table6[Barcode of agar-filled omnitray plate],0)+PickedColonies!J368-1)))</f>
        <v>GeneArt lib</v>
      </c>
      <c r="B368" s="29">
        <f>IF(PickedColonies!J368=0, "NA", INDEX(Table1[Modifications],(MATCH(PickedColonies!C368,Table6[Barcode of agar-filled omnitray plate],0)+PickedColonies!J368-1)))</f>
        <v>0</v>
      </c>
      <c r="C368" s="31" t="s">
        <v>466</v>
      </c>
      <c r="D368" s="29" t="str">
        <f>IF(PickedColonies!J368=0, "NA", INDEX(Table4[],(MATCH(PickedColonies!C368,Table6[Barcode of agar-filled omnitray plate],0)+PickedColonies!J368-1)))</f>
        <v>A1</v>
      </c>
      <c r="E368" s="31" t="s">
        <v>481</v>
      </c>
      <c r="F368" s="29" t="str">
        <f>IF(ISNUMBER(SEARCH("96-well",Import!$B$10)),Sheet1!O367,Sheet1!P367)</f>
        <v>O23</v>
      </c>
      <c r="G368" s="31" t="s">
        <v>641</v>
      </c>
      <c r="H368" s="31" t="s">
        <v>745</v>
      </c>
      <c r="I368" s="31"/>
      <c r="J368" s="32">
        <v>1</v>
      </c>
    </row>
    <row r="369" spans="1:10" x14ac:dyDescent="0.25">
      <c r="A369" s="29" t="str">
        <f>IF(PickedColonies!J369=0, "NA",INDEX(Table5[Strain name],(MATCH(PickedColonies!C369,Table6[Barcode of agar-filled omnitray plate],0)+PickedColonies!J369-1)))</f>
        <v>GeneArt lib</v>
      </c>
      <c r="B369" s="29">
        <f>IF(PickedColonies!J369=0, "NA", INDEX(Table1[Modifications],(MATCH(PickedColonies!C369,Table6[Barcode of agar-filled omnitray plate],0)+PickedColonies!J369-1)))</f>
        <v>0</v>
      </c>
      <c r="C369" s="31" t="s">
        <v>466</v>
      </c>
      <c r="D369" s="29" t="str">
        <f>IF(PickedColonies!J369=0, "NA", INDEX(Table4[],(MATCH(PickedColonies!C369,Table6[Barcode of agar-filled omnitray plate],0)+PickedColonies!J369-1)))</f>
        <v>A1</v>
      </c>
      <c r="E369" s="31" t="s">
        <v>481</v>
      </c>
      <c r="F369" s="29" t="str">
        <f>IF(ISNUMBER(SEARCH("96-well",Import!$B$10)),Sheet1!O368,Sheet1!P368)</f>
        <v>P23</v>
      </c>
      <c r="G369" s="31" t="s">
        <v>642</v>
      </c>
      <c r="H369" s="31" t="s">
        <v>745</v>
      </c>
      <c r="I369" s="31"/>
      <c r="J369" s="32">
        <v>1</v>
      </c>
    </row>
    <row r="370" spans="1:10" x14ac:dyDescent="0.25">
      <c r="A370" s="29" t="str">
        <f>IF(PickedColonies!J370=0, "NA",INDEX(Table5[Strain name],(MATCH(PickedColonies!C370,Table6[Barcode of agar-filled omnitray plate],0)+PickedColonies!J370-1)))</f>
        <v>GeneArt lib</v>
      </c>
      <c r="B370" s="29">
        <f>IF(PickedColonies!J370=0, "NA", INDEX(Table1[Modifications],(MATCH(PickedColonies!C370,Table6[Barcode of agar-filled omnitray plate],0)+PickedColonies!J370-1)))</f>
        <v>0</v>
      </c>
      <c r="C370" s="31" t="s">
        <v>466</v>
      </c>
      <c r="D370" s="29" t="str">
        <f>IF(PickedColonies!J370=0, "NA", INDEX(Table4[],(MATCH(PickedColonies!C370,Table6[Barcode of agar-filled omnitray plate],0)+PickedColonies!J370-1)))</f>
        <v>A1</v>
      </c>
      <c r="E370" s="31" t="s">
        <v>481</v>
      </c>
      <c r="F370" s="29" t="str">
        <f>IF(ISNUMBER(SEARCH("96-well",Import!$B$10)),Sheet1!O369,Sheet1!P369)</f>
        <v>A24</v>
      </c>
      <c r="G370" s="31" t="s">
        <v>643</v>
      </c>
      <c r="H370" s="31" t="s">
        <v>745</v>
      </c>
      <c r="I370" s="31"/>
      <c r="J370" s="32">
        <v>1</v>
      </c>
    </row>
    <row r="371" spans="1:10" x14ac:dyDescent="0.25">
      <c r="A371" s="29" t="str">
        <f>IF(PickedColonies!J371=0, "NA",INDEX(Table5[Strain name],(MATCH(PickedColonies!C371,Table6[Barcode of agar-filled omnitray plate],0)+PickedColonies!J371-1)))</f>
        <v>GeneArt lib</v>
      </c>
      <c r="B371" s="29">
        <f>IF(PickedColonies!J371=0, "NA", INDEX(Table1[Modifications],(MATCH(PickedColonies!C371,Table6[Barcode of agar-filled omnitray plate],0)+PickedColonies!J371-1)))</f>
        <v>0</v>
      </c>
      <c r="C371" s="31" t="s">
        <v>466</v>
      </c>
      <c r="D371" s="29" t="str">
        <f>IF(PickedColonies!J371=0, "NA", INDEX(Table4[],(MATCH(PickedColonies!C371,Table6[Barcode of agar-filled omnitray plate],0)+PickedColonies!J371-1)))</f>
        <v>A1</v>
      </c>
      <c r="E371" s="31" t="s">
        <v>481</v>
      </c>
      <c r="F371" s="29" t="str">
        <f>IF(ISNUMBER(SEARCH("96-well",Import!$B$10)),Sheet1!O370,Sheet1!P370)</f>
        <v>B24</v>
      </c>
      <c r="G371" s="31" t="s">
        <v>644</v>
      </c>
      <c r="H371" s="31" t="s">
        <v>745</v>
      </c>
      <c r="I371" s="31"/>
      <c r="J371" s="32">
        <v>1</v>
      </c>
    </row>
    <row r="372" spans="1:10" x14ac:dyDescent="0.25">
      <c r="A372" s="29" t="str">
        <f>IF(PickedColonies!J372=0, "NA",INDEX(Table5[Strain name],(MATCH(PickedColonies!C372,Table6[Barcode of agar-filled omnitray plate],0)+PickedColonies!J372-1)))</f>
        <v>GeneArt lib</v>
      </c>
      <c r="B372" s="29">
        <f>IF(PickedColonies!J372=0, "NA", INDEX(Table1[Modifications],(MATCH(PickedColonies!C372,Table6[Barcode of agar-filled omnitray plate],0)+PickedColonies!J372-1)))</f>
        <v>0</v>
      </c>
      <c r="C372" s="31" t="s">
        <v>466</v>
      </c>
      <c r="D372" s="29" t="str">
        <f>IF(PickedColonies!J372=0, "NA", INDEX(Table4[],(MATCH(PickedColonies!C372,Table6[Barcode of agar-filled omnitray plate],0)+PickedColonies!J372-1)))</f>
        <v>A1</v>
      </c>
      <c r="E372" s="31" t="s">
        <v>481</v>
      </c>
      <c r="F372" s="29" t="str">
        <f>IF(ISNUMBER(SEARCH("96-well",Import!$B$10)),Sheet1!O371,Sheet1!P371)</f>
        <v>C24</v>
      </c>
      <c r="G372" s="31" t="s">
        <v>646</v>
      </c>
      <c r="H372" s="31" t="s">
        <v>746</v>
      </c>
      <c r="I372" s="31"/>
      <c r="J372" s="32">
        <v>1</v>
      </c>
    </row>
    <row r="373" spans="1:10" x14ac:dyDescent="0.25">
      <c r="A373" s="29" t="str">
        <f>IF(PickedColonies!J373=0, "NA",INDEX(Table5[Strain name],(MATCH(PickedColonies!C373,Table6[Barcode of agar-filled omnitray plate],0)+PickedColonies!J373-1)))</f>
        <v>GeneArt lib</v>
      </c>
      <c r="B373" s="29">
        <f>IF(PickedColonies!J373=0, "NA", INDEX(Table1[Modifications],(MATCH(PickedColonies!C373,Table6[Barcode of agar-filled omnitray plate],0)+PickedColonies!J373-1)))</f>
        <v>0</v>
      </c>
      <c r="C373" s="31" t="s">
        <v>466</v>
      </c>
      <c r="D373" s="29" t="str">
        <f>IF(PickedColonies!J373=0, "NA", INDEX(Table4[],(MATCH(PickedColonies!C373,Table6[Barcode of agar-filled omnitray plate],0)+PickedColonies!J373-1)))</f>
        <v>A1</v>
      </c>
      <c r="E373" s="31" t="s">
        <v>481</v>
      </c>
      <c r="F373" s="29" t="str">
        <f>IF(ISNUMBER(SEARCH("96-well",Import!$B$10)),Sheet1!O372,Sheet1!P372)</f>
        <v>D24</v>
      </c>
      <c r="G373" s="31" t="s">
        <v>647</v>
      </c>
      <c r="H373" s="31" t="s">
        <v>746</v>
      </c>
      <c r="I373" s="31"/>
      <c r="J373" s="32">
        <v>1</v>
      </c>
    </row>
    <row r="374" spans="1:10" x14ac:dyDescent="0.25">
      <c r="A374" s="29" t="str">
        <f>IF(PickedColonies!J374=0, "NA",INDEX(Table5[Strain name],(MATCH(PickedColonies!C374,Table6[Barcode of agar-filled omnitray plate],0)+PickedColonies!J374-1)))</f>
        <v>NA</v>
      </c>
      <c r="B374" s="29" t="str">
        <f>IF(PickedColonies!J374=0, "NA", INDEX(Table1[Modifications],(MATCH(PickedColonies!C374,Table6[Barcode of agar-filled omnitray plate],0)+PickedColonies!J374-1)))</f>
        <v>NA</v>
      </c>
      <c r="C374" s="31" t="s">
        <v>480</v>
      </c>
      <c r="D374" s="29" t="str">
        <f>IF(PickedColonies!J374=0, "NA", INDEX(Table4[],(MATCH(PickedColonies!C374,Table6[Barcode of agar-filled omnitray plate],0)+PickedColonies!J374-1)))</f>
        <v>NA</v>
      </c>
      <c r="E374" s="31" t="s">
        <v>481</v>
      </c>
      <c r="F374" s="29" t="str">
        <f>IF(ISNUMBER(SEARCH("96-well",Import!$B$10)),Sheet1!O373,Sheet1!P373)</f>
        <v>E24</v>
      </c>
      <c r="G374" s="31" t="s">
        <v>482</v>
      </c>
      <c r="H374" s="31" t="s">
        <v>747</v>
      </c>
      <c r="I374" s="31"/>
      <c r="J374" s="32">
        <v>0</v>
      </c>
    </row>
    <row r="375" spans="1:10" x14ac:dyDescent="0.25">
      <c r="A375" s="29" t="str">
        <f>IF(PickedColonies!J375=0, "NA",INDEX(Table5[Strain name],(MATCH(PickedColonies!C375,Table6[Barcode of agar-filled omnitray plate],0)+PickedColonies!J375-1)))</f>
        <v>NA</v>
      </c>
      <c r="B375" s="29" t="str">
        <f>IF(PickedColonies!J375=0, "NA", INDEX(Table1[Modifications],(MATCH(PickedColonies!C375,Table6[Barcode of agar-filled omnitray plate],0)+PickedColonies!J375-1)))</f>
        <v>NA</v>
      </c>
      <c r="C375" s="31" t="s">
        <v>480</v>
      </c>
      <c r="D375" s="29" t="str">
        <f>IF(PickedColonies!J375=0, "NA", INDEX(Table4[],(MATCH(PickedColonies!C375,Table6[Barcode of agar-filled omnitray plate],0)+PickedColonies!J375-1)))</f>
        <v>NA</v>
      </c>
      <c r="E375" s="31" t="s">
        <v>481</v>
      </c>
      <c r="F375" s="29" t="str">
        <f>IF(ISNUMBER(SEARCH("96-well",Import!$B$10)),Sheet1!O374,Sheet1!P374)</f>
        <v>F24</v>
      </c>
      <c r="G375" s="31" t="s">
        <v>482</v>
      </c>
      <c r="H375" s="31" t="s">
        <v>747</v>
      </c>
      <c r="I375" s="31"/>
      <c r="J375" s="32">
        <v>0</v>
      </c>
    </row>
    <row r="376" spans="1:10" x14ac:dyDescent="0.25">
      <c r="A376" s="29" t="str">
        <f>IF(PickedColonies!J376=0, "NA",INDEX(Table5[Strain name],(MATCH(PickedColonies!C376,Table6[Barcode of agar-filled omnitray plate],0)+PickedColonies!J376-1)))</f>
        <v>NA</v>
      </c>
      <c r="B376" s="29" t="str">
        <f>IF(PickedColonies!J376=0, "NA", INDEX(Table1[Modifications],(MATCH(PickedColonies!C376,Table6[Barcode of agar-filled omnitray plate],0)+PickedColonies!J376-1)))</f>
        <v>NA</v>
      </c>
      <c r="C376" s="31" t="s">
        <v>480</v>
      </c>
      <c r="D376" s="29" t="str">
        <f>IF(PickedColonies!J376=0, "NA", INDEX(Table4[],(MATCH(PickedColonies!C376,Table6[Barcode of agar-filled omnitray plate],0)+PickedColonies!J376-1)))</f>
        <v>NA</v>
      </c>
      <c r="E376" s="31" t="s">
        <v>481</v>
      </c>
      <c r="F376" s="29" t="str">
        <f>IF(ISNUMBER(SEARCH("96-well",Import!$B$10)),Sheet1!O375,Sheet1!P375)</f>
        <v>G24</v>
      </c>
      <c r="G376" s="31" t="s">
        <v>482</v>
      </c>
      <c r="H376" s="31" t="s">
        <v>747</v>
      </c>
      <c r="I376" s="31"/>
      <c r="J376" s="32">
        <v>0</v>
      </c>
    </row>
    <row r="377" spans="1:10" x14ac:dyDescent="0.25">
      <c r="A377" s="29" t="str">
        <f>IF(PickedColonies!J377=0, "NA",INDEX(Table5[Strain name],(MATCH(PickedColonies!C377,Table6[Barcode of agar-filled omnitray plate],0)+PickedColonies!J377-1)))</f>
        <v>NA</v>
      </c>
      <c r="B377" s="29" t="str">
        <f>IF(PickedColonies!J377=0, "NA", INDEX(Table1[Modifications],(MATCH(PickedColonies!C377,Table6[Barcode of agar-filled omnitray plate],0)+PickedColonies!J377-1)))</f>
        <v>NA</v>
      </c>
      <c r="C377" s="31" t="s">
        <v>480</v>
      </c>
      <c r="D377" s="29" t="str">
        <f>IF(PickedColonies!J377=0, "NA", INDEX(Table4[],(MATCH(PickedColonies!C377,Table6[Barcode of agar-filled omnitray plate],0)+PickedColonies!J377-1)))</f>
        <v>NA</v>
      </c>
      <c r="E377" s="31" t="s">
        <v>481</v>
      </c>
      <c r="F377" s="29" t="str">
        <f>IF(ISNUMBER(SEARCH("96-well",Import!$B$10)),Sheet1!O376,Sheet1!P376)</f>
        <v>H24</v>
      </c>
      <c r="G377" s="31" t="s">
        <v>482</v>
      </c>
      <c r="H377" s="31" t="s">
        <v>747</v>
      </c>
      <c r="I377" s="31"/>
      <c r="J377" s="32">
        <v>0</v>
      </c>
    </row>
    <row r="378" spans="1:10" x14ac:dyDescent="0.25">
      <c r="A378" s="29" t="str">
        <f>IF(PickedColonies!J378=0, "NA",INDEX(Table5[Strain name],(MATCH(PickedColonies!C378,Table6[Barcode of agar-filled omnitray plate],0)+PickedColonies!J378-1)))</f>
        <v>NA</v>
      </c>
      <c r="B378" s="29" t="str">
        <f>IF(PickedColonies!J378=0, "NA", INDEX(Table1[Modifications],(MATCH(PickedColonies!C378,Table6[Barcode of agar-filled omnitray plate],0)+PickedColonies!J378-1)))</f>
        <v>NA</v>
      </c>
      <c r="C378" s="31" t="s">
        <v>480</v>
      </c>
      <c r="D378" s="29" t="str">
        <f>IF(PickedColonies!J378=0, "NA", INDEX(Table4[],(MATCH(PickedColonies!C378,Table6[Barcode of agar-filled omnitray plate],0)+PickedColonies!J378-1)))</f>
        <v>NA</v>
      </c>
      <c r="E378" s="31" t="s">
        <v>481</v>
      </c>
      <c r="F378" s="29" t="str">
        <f>IF(ISNUMBER(SEARCH("96-well",Import!$B$10)),Sheet1!O377,Sheet1!P377)</f>
        <v>I24</v>
      </c>
      <c r="G378" s="31" t="s">
        <v>482</v>
      </c>
      <c r="H378" s="31" t="s">
        <v>747</v>
      </c>
      <c r="I378" s="31"/>
      <c r="J378" s="32">
        <v>0</v>
      </c>
    </row>
    <row r="379" spans="1:10" x14ac:dyDescent="0.25">
      <c r="A379" s="29" t="str">
        <f>IF(PickedColonies!J379=0, "NA",INDEX(Table5[Strain name],(MATCH(PickedColonies!C379,Table6[Barcode of agar-filled omnitray plate],0)+PickedColonies!J379-1)))</f>
        <v>NA</v>
      </c>
      <c r="B379" s="29" t="str">
        <f>IF(PickedColonies!J379=0, "NA", INDEX(Table1[Modifications],(MATCH(PickedColonies!C379,Table6[Barcode of agar-filled omnitray plate],0)+PickedColonies!J379-1)))</f>
        <v>NA</v>
      </c>
      <c r="C379" s="31" t="s">
        <v>480</v>
      </c>
      <c r="D379" s="29" t="str">
        <f>IF(PickedColonies!J379=0, "NA", INDEX(Table4[],(MATCH(PickedColonies!C379,Table6[Barcode of agar-filled omnitray plate],0)+PickedColonies!J379-1)))</f>
        <v>NA</v>
      </c>
      <c r="E379" s="31" t="s">
        <v>481</v>
      </c>
      <c r="F379" s="29" t="str">
        <f>IF(ISNUMBER(SEARCH("96-well",Import!$B$10)),Sheet1!O378,Sheet1!P378)</f>
        <v>J24</v>
      </c>
      <c r="G379" s="31" t="s">
        <v>482</v>
      </c>
      <c r="H379" s="31" t="s">
        <v>747</v>
      </c>
      <c r="I379" s="31"/>
      <c r="J379" s="32">
        <v>0</v>
      </c>
    </row>
    <row r="380" spans="1:10" x14ac:dyDescent="0.25">
      <c r="A380" s="29" t="str">
        <f>IF(PickedColonies!J380=0, "NA",INDEX(Table5[Strain name],(MATCH(PickedColonies!C380,Table6[Barcode of agar-filled omnitray plate],0)+PickedColonies!J380-1)))</f>
        <v>NA</v>
      </c>
      <c r="B380" s="29" t="str">
        <f>IF(PickedColonies!J380=0, "NA", INDEX(Table1[Modifications],(MATCH(PickedColonies!C380,Table6[Barcode of agar-filled omnitray plate],0)+PickedColonies!J380-1)))</f>
        <v>NA</v>
      </c>
      <c r="C380" s="31" t="s">
        <v>480</v>
      </c>
      <c r="D380" s="29" t="str">
        <f>IF(PickedColonies!J380=0, "NA", INDEX(Table4[],(MATCH(PickedColonies!C380,Table6[Barcode of agar-filled omnitray plate],0)+PickedColonies!J380-1)))</f>
        <v>NA</v>
      </c>
      <c r="E380" s="31" t="s">
        <v>481</v>
      </c>
      <c r="F380" s="29" t="str">
        <f>IF(ISNUMBER(SEARCH("96-well",Import!$B$10)),Sheet1!O379,Sheet1!P379)</f>
        <v>K24</v>
      </c>
      <c r="G380" s="31" t="s">
        <v>482</v>
      </c>
      <c r="H380" s="31" t="s">
        <v>747</v>
      </c>
      <c r="I380" s="31"/>
      <c r="J380" s="32">
        <v>0</v>
      </c>
    </row>
    <row r="381" spans="1:10" x14ac:dyDescent="0.25">
      <c r="A381" s="29" t="str">
        <f>IF(PickedColonies!J381=0, "NA",INDEX(Table5[Strain name],(MATCH(PickedColonies!C381,Table6[Barcode of agar-filled omnitray plate],0)+PickedColonies!J381-1)))</f>
        <v>NA</v>
      </c>
      <c r="B381" s="29" t="str">
        <f>IF(PickedColonies!J381=0, "NA", INDEX(Table1[Modifications],(MATCH(PickedColonies!C381,Table6[Barcode of agar-filled omnitray plate],0)+PickedColonies!J381-1)))</f>
        <v>NA</v>
      </c>
      <c r="C381" s="31" t="s">
        <v>480</v>
      </c>
      <c r="D381" s="29" t="str">
        <f>IF(PickedColonies!J381=0, "NA", INDEX(Table4[],(MATCH(PickedColonies!C381,Table6[Barcode of agar-filled omnitray plate],0)+PickedColonies!J381-1)))</f>
        <v>NA</v>
      </c>
      <c r="E381" s="31" t="s">
        <v>481</v>
      </c>
      <c r="F381" s="29" t="str">
        <f>IF(ISNUMBER(SEARCH("96-well",Import!$B$10)),Sheet1!O380,Sheet1!P380)</f>
        <v>L24</v>
      </c>
      <c r="G381" s="31" t="s">
        <v>482</v>
      </c>
      <c r="H381" s="31" t="s">
        <v>747</v>
      </c>
      <c r="I381" s="31"/>
      <c r="J381" s="32">
        <v>0</v>
      </c>
    </row>
    <row r="382" spans="1:10" x14ac:dyDescent="0.25">
      <c r="A382" s="29" t="str">
        <f>IF(PickedColonies!J382=0, "NA",INDEX(Table5[Strain name],(MATCH(PickedColonies!C382,Table6[Barcode of agar-filled omnitray plate],0)+PickedColonies!J382-1)))</f>
        <v>NA</v>
      </c>
      <c r="B382" s="29" t="str">
        <f>IF(PickedColonies!J382=0, "NA", INDEX(Table1[Modifications],(MATCH(PickedColonies!C382,Table6[Barcode of agar-filled omnitray plate],0)+PickedColonies!J382-1)))</f>
        <v>NA</v>
      </c>
      <c r="C382" s="31" t="s">
        <v>480</v>
      </c>
      <c r="D382" s="29" t="str">
        <f>IF(PickedColonies!J382=0, "NA", INDEX(Table4[],(MATCH(PickedColonies!C382,Table6[Barcode of agar-filled omnitray plate],0)+PickedColonies!J382-1)))</f>
        <v>NA</v>
      </c>
      <c r="E382" s="31" t="s">
        <v>481</v>
      </c>
      <c r="F382" s="29" t="str">
        <f>IF(ISNUMBER(SEARCH("96-well",Import!$B$10)),Sheet1!O381,Sheet1!P381)</f>
        <v>M24</v>
      </c>
      <c r="G382" s="31" t="s">
        <v>482</v>
      </c>
      <c r="H382" s="31" t="s">
        <v>747</v>
      </c>
      <c r="I382" s="31"/>
      <c r="J382" s="32">
        <v>0</v>
      </c>
    </row>
    <row r="383" spans="1:10" x14ac:dyDescent="0.25">
      <c r="A383" s="29" t="str">
        <f>IF(PickedColonies!J383=0, "NA",INDEX(Table5[Strain name],(MATCH(PickedColonies!C383,Table6[Barcode of agar-filled omnitray plate],0)+PickedColonies!J383-1)))</f>
        <v>NA</v>
      </c>
      <c r="B383" s="29" t="str">
        <f>IF(PickedColonies!J383=0, "NA", INDEX(Table1[Modifications],(MATCH(PickedColonies!C383,Table6[Barcode of agar-filled omnitray plate],0)+PickedColonies!J383-1)))</f>
        <v>NA</v>
      </c>
      <c r="C383" s="31" t="s">
        <v>480</v>
      </c>
      <c r="D383" s="29" t="str">
        <f>IF(PickedColonies!J383=0, "NA", INDEX(Table4[],(MATCH(PickedColonies!C383,Table6[Barcode of agar-filled omnitray plate],0)+PickedColonies!J383-1)))</f>
        <v>NA</v>
      </c>
      <c r="E383" s="31" t="s">
        <v>481</v>
      </c>
      <c r="F383" s="29" t="str">
        <f>IF(ISNUMBER(SEARCH("96-well",Import!$B$10)),Sheet1!O382,Sheet1!P382)</f>
        <v>N24</v>
      </c>
      <c r="G383" s="31" t="s">
        <v>482</v>
      </c>
      <c r="H383" s="31" t="s">
        <v>747</v>
      </c>
      <c r="I383" s="31"/>
      <c r="J383" s="32">
        <v>0</v>
      </c>
    </row>
    <row r="384" spans="1:10" x14ac:dyDescent="0.25">
      <c r="A384" s="29" t="str">
        <f>IF(PickedColonies!J384=0, "NA",INDEX(Table5[Strain name],(MATCH(PickedColonies!C384,Table6[Barcode of agar-filled omnitray plate],0)+PickedColonies!J384-1)))</f>
        <v>NA</v>
      </c>
      <c r="B384" s="29" t="str">
        <f>IF(PickedColonies!J384=0, "NA", INDEX(Table1[Modifications],(MATCH(PickedColonies!C384,Table6[Barcode of agar-filled omnitray plate],0)+PickedColonies!J384-1)))</f>
        <v>NA</v>
      </c>
      <c r="C384" s="31" t="s">
        <v>480</v>
      </c>
      <c r="D384" s="29" t="str">
        <f>IF(PickedColonies!J384=0, "NA", INDEX(Table4[],(MATCH(PickedColonies!C384,Table6[Barcode of agar-filled omnitray plate],0)+PickedColonies!J384-1)))</f>
        <v>NA</v>
      </c>
      <c r="E384" s="31" t="s">
        <v>481</v>
      </c>
      <c r="F384" s="29" t="str">
        <f>IF(ISNUMBER(SEARCH("96-well",Import!$B$10)),Sheet1!O383,Sheet1!P383)</f>
        <v>O24</v>
      </c>
      <c r="G384" s="31" t="s">
        <v>482</v>
      </c>
      <c r="H384" s="31" t="s">
        <v>747</v>
      </c>
      <c r="I384" s="31"/>
      <c r="J384" s="32">
        <v>0</v>
      </c>
    </row>
    <row r="385" spans="1:10" x14ac:dyDescent="0.25">
      <c r="A385" s="29" t="str">
        <f>IF(PickedColonies!J385=0, "NA",INDEX(Table5[Strain name],(MATCH(PickedColonies!C385,Table6[Barcode of agar-filled omnitray plate],0)+PickedColonies!J385-1)))</f>
        <v>NA</v>
      </c>
      <c r="B385" s="29" t="str">
        <f>IF(PickedColonies!J385=0, "NA", INDEX(Table1[Modifications],(MATCH(PickedColonies!C385,Table6[Barcode of agar-filled omnitray plate],0)+PickedColonies!J385-1)))</f>
        <v>NA</v>
      </c>
      <c r="C385" s="31" t="s">
        <v>480</v>
      </c>
      <c r="D385" s="29" t="str">
        <f>IF(PickedColonies!J385=0, "NA", INDEX(Table4[],(MATCH(PickedColonies!C385,Table6[Barcode of agar-filled omnitray plate],0)+PickedColonies!J385-1)))</f>
        <v>NA</v>
      </c>
      <c r="E385" s="31" t="s">
        <v>481</v>
      </c>
      <c r="F385" s="29" t="str">
        <f>IF(ISNUMBER(SEARCH("96-well",Import!$B$10)),Sheet1!O384,Sheet1!P384)</f>
        <v>P24</v>
      </c>
      <c r="G385" s="31" t="s">
        <v>482</v>
      </c>
      <c r="H385" s="31" t="s">
        <v>747</v>
      </c>
      <c r="I385" s="31"/>
      <c r="J385" s="32">
        <v>0</v>
      </c>
    </row>
    <row r="386" spans="1:10" x14ac:dyDescent="0.25">
      <c r="A386" s="29" t="str">
        <f>IF(PickedColonies!J386=0, "NA",INDEX(Table5[Strain name],(MATCH(PickedColonies!C386,Table6[Barcode of agar-filled omnitray plate],0)+PickedColonies!J386-1)))</f>
        <v>NA</v>
      </c>
      <c r="B386" s="29" t="str">
        <f>IF(PickedColonies!J386=0, "NA", INDEX(Table1[Modifications],(MATCH(PickedColonies!C386,Table6[Barcode of agar-filled omnitray plate],0)+PickedColonies!J386-1)))</f>
        <v>NA</v>
      </c>
      <c r="C386" s="31" t="s">
        <v>480</v>
      </c>
      <c r="D386" s="29" t="str">
        <f>IF(PickedColonies!J386=0, "NA", INDEX(Table4[],(MATCH(PickedColonies!C386,Table6[Barcode of agar-filled omnitray plate],0)+PickedColonies!J386-1)))</f>
        <v>NA</v>
      </c>
      <c r="E386" s="31" t="s">
        <v>749</v>
      </c>
      <c r="F386" s="29" t="str">
        <f>IF(ISNUMBER(SEARCH("96-well",Import!$B$10)),Sheet1!O385,Sheet1!P385)</f>
        <v>A1</v>
      </c>
      <c r="G386" s="31" t="s">
        <v>482</v>
      </c>
      <c r="H386" s="31" t="s">
        <v>748</v>
      </c>
      <c r="I386" s="31"/>
      <c r="J386" s="32">
        <v>0</v>
      </c>
    </row>
    <row r="387" spans="1:10" x14ac:dyDescent="0.25">
      <c r="A387" s="29" t="str">
        <f>IF(PickedColonies!J387=0, "NA",INDEX(Table5[Strain name],(MATCH(PickedColonies!C387,Table6[Barcode of agar-filled omnitray plate],0)+PickedColonies!J387-1)))</f>
        <v>NA</v>
      </c>
      <c r="B387" s="29" t="str">
        <f>IF(PickedColonies!J387=0, "NA", INDEX(Table1[Modifications],(MATCH(PickedColonies!C387,Table6[Barcode of agar-filled omnitray plate],0)+PickedColonies!J387-1)))</f>
        <v>NA</v>
      </c>
      <c r="C387" s="31" t="s">
        <v>480</v>
      </c>
      <c r="D387" s="29" t="str">
        <f>IF(PickedColonies!J387=0, "NA", INDEX(Table4[],(MATCH(PickedColonies!C387,Table6[Barcode of agar-filled omnitray plate],0)+PickedColonies!J387-1)))</f>
        <v>NA</v>
      </c>
      <c r="E387" s="31" t="s">
        <v>749</v>
      </c>
      <c r="F387" s="29" t="str">
        <f>IF(ISNUMBER(SEARCH("96-well",Import!$B$10)),Sheet1!O386,Sheet1!P386)</f>
        <v>B1</v>
      </c>
      <c r="G387" s="31" t="s">
        <v>482</v>
      </c>
      <c r="H387" s="31" t="s">
        <v>748</v>
      </c>
      <c r="I387" s="31"/>
      <c r="J387" s="32">
        <v>0</v>
      </c>
    </row>
    <row r="388" spans="1:10" x14ac:dyDescent="0.25">
      <c r="A388" s="29" t="str">
        <f>IF(PickedColonies!J388=0, "NA",INDEX(Table5[Strain name],(MATCH(PickedColonies!C388,Table6[Barcode of agar-filled omnitray plate],0)+PickedColonies!J388-1)))</f>
        <v>NA</v>
      </c>
      <c r="B388" s="29" t="str">
        <f>IF(PickedColonies!J388=0, "NA", INDEX(Table1[Modifications],(MATCH(PickedColonies!C388,Table6[Barcode of agar-filled omnitray plate],0)+PickedColonies!J388-1)))</f>
        <v>NA</v>
      </c>
      <c r="C388" s="31" t="s">
        <v>480</v>
      </c>
      <c r="D388" s="29" t="str">
        <f>IF(PickedColonies!J388=0, "NA", INDEX(Table4[],(MATCH(PickedColonies!C388,Table6[Barcode of agar-filled omnitray plate],0)+PickedColonies!J388-1)))</f>
        <v>NA</v>
      </c>
      <c r="E388" s="31" t="s">
        <v>749</v>
      </c>
      <c r="F388" s="29" t="str">
        <f>IF(ISNUMBER(SEARCH("96-well",Import!$B$10)),Sheet1!O387,Sheet1!P387)</f>
        <v>C1</v>
      </c>
      <c r="G388" s="31" t="s">
        <v>482</v>
      </c>
      <c r="H388" s="31" t="s">
        <v>748</v>
      </c>
      <c r="I388" s="31"/>
      <c r="J388" s="32">
        <v>0</v>
      </c>
    </row>
    <row r="389" spans="1:10" x14ac:dyDescent="0.25">
      <c r="A389" s="29" t="str">
        <f>IF(PickedColonies!J389=0, "NA",INDEX(Table5[Strain name],(MATCH(PickedColonies!C389,Table6[Barcode of agar-filled omnitray plate],0)+PickedColonies!J389-1)))</f>
        <v>NA</v>
      </c>
      <c r="B389" s="29" t="str">
        <f>IF(PickedColonies!J389=0, "NA", INDEX(Table1[Modifications],(MATCH(PickedColonies!C389,Table6[Barcode of agar-filled omnitray plate],0)+PickedColonies!J389-1)))</f>
        <v>NA</v>
      </c>
      <c r="C389" s="31" t="s">
        <v>480</v>
      </c>
      <c r="D389" s="29" t="str">
        <f>IF(PickedColonies!J389=0, "NA", INDEX(Table4[],(MATCH(PickedColonies!C389,Table6[Barcode of agar-filled omnitray plate],0)+PickedColonies!J389-1)))</f>
        <v>NA</v>
      </c>
      <c r="E389" s="31" t="s">
        <v>749</v>
      </c>
      <c r="F389" s="29" t="str">
        <f>IF(ISNUMBER(SEARCH("96-well",Import!$B$10)),Sheet1!O388,Sheet1!P388)</f>
        <v>D1</v>
      </c>
      <c r="G389" s="31" t="s">
        <v>482</v>
      </c>
      <c r="H389" s="31" t="s">
        <v>748</v>
      </c>
      <c r="I389" s="31"/>
      <c r="J389" s="32">
        <v>0</v>
      </c>
    </row>
    <row r="390" spans="1:10" x14ac:dyDescent="0.25">
      <c r="A390" s="29" t="str">
        <f>IF(PickedColonies!J390=0, "NA",INDEX(Table5[Strain name],(MATCH(PickedColonies!C390,Table6[Barcode of agar-filled omnitray plate],0)+PickedColonies!J390-1)))</f>
        <v>NA</v>
      </c>
      <c r="B390" s="29" t="str">
        <f>IF(PickedColonies!J390=0, "NA", INDEX(Table1[Modifications],(MATCH(PickedColonies!C390,Table6[Barcode of agar-filled omnitray plate],0)+PickedColonies!J390-1)))</f>
        <v>NA</v>
      </c>
      <c r="C390" s="31" t="s">
        <v>480</v>
      </c>
      <c r="D390" s="29" t="str">
        <f>IF(PickedColonies!J390=0, "NA", INDEX(Table4[],(MATCH(PickedColonies!C390,Table6[Barcode of agar-filled omnitray plate],0)+PickedColonies!J390-1)))</f>
        <v>NA</v>
      </c>
      <c r="E390" s="31" t="s">
        <v>749</v>
      </c>
      <c r="F390" s="29" t="str">
        <f>IF(ISNUMBER(SEARCH("96-well",Import!$B$10)),Sheet1!O389,Sheet1!P389)</f>
        <v>E1</v>
      </c>
      <c r="G390" s="31" t="s">
        <v>482</v>
      </c>
      <c r="H390" s="31" t="s">
        <v>748</v>
      </c>
      <c r="I390" s="31"/>
      <c r="J390" s="32">
        <v>0</v>
      </c>
    </row>
    <row r="391" spans="1:10" x14ac:dyDescent="0.25">
      <c r="A391" s="29" t="str">
        <f>IF(PickedColonies!J391=0, "NA",INDEX(Table5[Strain name],(MATCH(PickedColonies!C391,Table6[Barcode of agar-filled omnitray plate],0)+PickedColonies!J391-1)))</f>
        <v>NA</v>
      </c>
      <c r="B391" s="29" t="str">
        <f>IF(PickedColonies!J391=0, "NA", INDEX(Table1[Modifications],(MATCH(PickedColonies!C391,Table6[Barcode of agar-filled omnitray plate],0)+PickedColonies!J391-1)))</f>
        <v>NA</v>
      </c>
      <c r="C391" s="31" t="s">
        <v>480</v>
      </c>
      <c r="D391" s="29" t="str">
        <f>IF(PickedColonies!J391=0, "NA", INDEX(Table4[],(MATCH(PickedColonies!C391,Table6[Barcode of agar-filled omnitray plate],0)+PickedColonies!J391-1)))</f>
        <v>NA</v>
      </c>
      <c r="E391" s="31" t="s">
        <v>749</v>
      </c>
      <c r="F391" s="29" t="str">
        <f>IF(ISNUMBER(SEARCH("96-well",Import!$B$10)),Sheet1!O390,Sheet1!P390)</f>
        <v>F1</v>
      </c>
      <c r="G391" s="31" t="s">
        <v>482</v>
      </c>
      <c r="H391" s="31" t="s">
        <v>748</v>
      </c>
      <c r="I391" s="31"/>
      <c r="J391" s="32">
        <v>0</v>
      </c>
    </row>
    <row r="392" spans="1:10" x14ac:dyDescent="0.25">
      <c r="A392" s="29" t="str">
        <f>IF(PickedColonies!J392=0, "NA",INDEX(Table5[Strain name],(MATCH(PickedColonies!C392,Table6[Barcode of agar-filled omnitray plate],0)+PickedColonies!J392-1)))</f>
        <v>NA</v>
      </c>
      <c r="B392" s="29" t="str">
        <f>IF(PickedColonies!J392=0, "NA", INDEX(Table1[Modifications],(MATCH(PickedColonies!C392,Table6[Barcode of agar-filled omnitray plate],0)+PickedColonies!J392-1)))</f>
        <v>NA</v>
      </c>
      <c r="C392" s="31" t="s">
        <v>480</v>
      </c>
      <c r="D392" s="29" t="str">
        <f>IF(PickedColonies!J392=0, "NA", INDEX(Table4[],(MATCH(PickedColonies!C392,Table6[Barcode of agar-filled omnitray plate],0)+PickedColonies!J392-1)))</f>
        <v>NA</v>
      </c>
      <c r="E392" s="31" t="s">
        <v>749</v>
      </c>
      <c r="F392" s="29" t="str">
        <f>IF(ISNUMBER(SEARCH("96-well",Import!$B$10)),Sheet1!O391,Sheet1!P391)</f>
        <v>G1</v>
      </c>
      <c r="G392" s="31" t="s">
        <v>482</v>
      </c>
      <c r="H392" s="31" t="s">
        <v>748</v>
      </c>
      <c r="I392" s="31"/>
      <c r="J392" s="32">
        <v>0</v>
      </c>
    </row>
    <row r="393" spans="1:10" x14ac:dyDescent="0.25">
      <c r="A393" s="29" t="str">
        <f>IF(PickedColonies!J393=0, "NA",INDEX(Table5[Strain name],(MATCH(PickedColonies!C393,Table6[Barcode of agar-filled omnitray plate],0)+PickedColonies!J393-1)))</f>
        <v>NA</v>
      </c>
      <c r="B393" s="29" t="str">
        <f>IF(PickedColonies!J393=0, "NA", INDEX(Table1[Modifications],(MATCH(PickedColonies!C393,Table6[Barcode of agar-filled omnitray plate],0)+PickedColonies!J393-1)))</f>
        <v>NA</v>
      </c>
      <c r="C393" s="31" t="s">
        <v>480</v>
      </c>
      <c r="D393" s="29" t="str">
        <f>IF(PickedColonies!J393=0, "NA", INDEX(Table4[],(MATCH(PickedColonies!C393,Table6[Barcode of agar-filled omnitray plate],0)+PickedColonies!J393-1)))</f>
        <v>NA</v>
      </c>
      <c r="E393" s="31" t="s">
        <v>749</v>
      </c>
      <c r="F393" s="29" t="str">
        <f>IF(ISNUMBER(SEARCH("96-well",Import!$B$10)),Sheet1!O392,Sheet1!P392)</f>
        <v>H1</v>
      </c>
      <c r="G393" s="31" t="s">
        <v>482</v>
      </c>
      <c r="H393" s="31" t="s">
        <v>748</v>
      </c>
      <c r="I393" s="31"/>
      <c r="J393" s="32">
        <v>0</v>
      </c>
    </row>
    <row r="394" spans="1:10" x14ac:dyDescent="0.25">
      <c r="A394" s="29" t="str">
        <f>IF(PickedColonies!J394=0, "NA",INDEX(Table5[Strain name],(MATCH(PickedColonies!C394,Table6[Barcode of agar-filled omnitray plate],0)+PickedColonies!J394-1)))</f>
        <v>NA</v>
      </c>
      <c r="B394" s="29" t="str">
        <f>IF(PickedColonies!J394=0, "NA", INDEX(Table1[Modifications],(MATCH(PickedColonies!C394,Table6[Barcode of agar-filled omnitray plate],0)+PickedColonies!J394-1)))</f>
        <v>NA</v>
      </c>
      <c r="C394" s="31" t="s">
        <v>480</v>
      </c>
      <c r="D394" s="29" t="str">
        <f>IF(PickedColonies!J394=0, "NA", INDEX(Table4[],(MATCH(PickedColonies!C394,Table6[Barcode of agar-filled omnitray plate],0)+PickedColonies!J394-1)))</f>
        <v>NA</v>
      </c>
      <c r="E394" s="31" t="s">
        <v>749</v>
      </c>
      <c r="F394" s="29" t="str">
        <f>IF(ISNUMBER(SEARCH("96-well",Import!$B$10)),Sheet1!O393,Sheet1!P393)</f>
        <v>I1</v>
      </c>
      <c r="G394" s="31" t="s">
        <v>482</v>
      </c>
      <c r="H394" s="31" t="s">
        <v>748</v>
      </c>
      <c r="I394" s="31"/>
      <c r="J394" s="32">
        <v>0</v>
      </c>
    </row>
    <row r="395" spans="1:10" x14ac:dyDescent="0.25">
      <c r="A395" s="29" t="str">
        <f>IF(PickedColonies!J395=0, "NA",INDEX(Table5[Strain name],(MATCH(PickedColonies!C395,Table6[Barcode of agar-filled omnitray plate],0)+PickedColonies!J395-1)))</f>
        <v>NA</v>
      </c>
      <c r="B395" s="29" t="str">
        <f>IF(PickedColonies!J395=0, "NA", INDEX(Table1[Modifications],(MATCH(PickedColonies!C395,Table6[Barcode of agar-filled omnitray plate],0)+PickedColonies!J395-1)))</f>
        <v>NA</v>
      </c>
      <c r="C395" s="31" t="s">
        <v>480</v>
      </c>
      <c r="D395" s="29" t="str">
        <f>IF(PickedColonies!J395=0, "NA", INDEX(Table4[],(MATCH(PickedColonies!C395,Table6[Barcode of agar-filled omnitray plate],0)+PickedColonies!J395-1)))</f>
        <v>NA</v>
      </c>
      <c r="E395" s="31" t="s">
        <v>749</v>
      </c>
      <c r="F395" s="29" t="str">
        <f>IF(ISNUMBER(SEARCH("96-well",Import!$B$10)),Sheet1!O394,Sheet1!P394)</f>
        <v>J1</v>
      </c>
      <c r="G395" s="31" t="s">
        <v>482</v>
      </c>
      <c r="H395" s="31" t="s">
        <v>748</v>
      </c>
      <c r="I395" s="31"/>
      <c r="J395" s="32">
        <v>0</v>
      </c>
    </row>
    <row r="396" spans="1:10" x14ac:dyDescent="0.25">
      <c r="A396" s="29" t="str">
        <f>IF(PickedColonies!J396=0, "NA",INDEX(Table5[Strain name],(MATCH(PickedColonies!C396,Table6[Barcode of agar-filled omnitray plate],0)+PickedColonies!J396-1)))</f>
        <v>NA</v>
      </c>
      <c r="B396" s="29" t="str">
        <f>IF(PickedColonies!J396=0, "NA", INDEX(Table1[Modifications],(MATCH(PickedColonies!C396,Table6[Barcode of agar-filled omnitray plate],0)+PickedColonies!J396-1)))</f>
        <v>NA</v>
      </c>
      <c r="C396" s="31" t="s">
        <v>480</v>
      </c>
      <c r="D396" s="29" t="str">
        <f>IF(PickedColonies!J396=0, "NA", INDEX(Table4[],(MATCH(PickedColonies!C396,Table6[Barcode of agar-filled omnitray plate],0)+PickedColonies!J396-1)))</f>
        <v>NA</v>
      </c>
      <c r="E396" s="31" t="s">
        <v>749</v>
      </c>
      <c r="F396" s="29" t="str">
        <f>IF(ISNUMBER(SEARCH("96-well",Import!$B$10)),Sheet1!O395,Sheet1!P395)</f>
        <v>K1</v>
      </c>
      <c r="G396" s="31" t="s">
        <v>482</v>
      </c>
      <c r="H396" s="31" t="s">
        <v>748</v>
      </c>
      <c r="I396" s="31"/>
      <c r="J396" s="32">
        <v>0</v>
      </c>
    </row>
    <row r="397" spans="1:10" x14ac:dyDescent="0.25">
      <c r="A397" s="29" t="str">
        <f>IF(PickedColonies!J397=0, "NA",INDEX(Table5[Strain name],(MATCH(PickedColonies!C397,Table6[Barcode of agar-filled omnitray plate],0)+PickedColonies!J397-1)))</f>
        <v>NA</v>
      </c>
      <c r="B397" s="29" t="str">
        <f>IF(PickedColonies!J397=0, "NA", INDEX(Table1[Modifications],(MATCH(PickedColonies!C397,Table6[Barcode of agar-filled omnitray plate],0)+PickedColonies!J397-1)))</f>
        <v>NA</v>
      </c>
      <c r="C397" s="31" t="s">
        <v>480</v>
      </c>
      <c r="D397" s="29" t="str">
        <f>IF(PickedColonies!J397=0, "NA", INDEX(Table4[],(MATCH(PickedColonies!C397,Table6[Barcode of agar-filled omnitray plate],0)+PickedColonies!J397-1)))</f>
        <v>NA</v>
      </c>
      <c r="E397" s="31" t="s">
        <v>749</v>
      </c>
      <c r="F397" s="29" t="str">
        <f>IF(ISNUMBER(SEARCH("96-well",Import!$B$10)),Sheet1!O396,Sheet1!P396)</f>
        <v>L1</v>
      </c>
      <c r="G397" s="31" t="s">
        <v>482</v>
      </c>
      <c r="H397" s="31" t="s">
        <v>748</v>
      </c>
      <c r="I397" s="31"/>
      <c r="J397" s="32">
        <v>0</v>
      </c>
    </row>
    <row r="398" spans="1:10" x14ac:dyDescent="0.25">
      <c r="A398" s="29" t="str">
        <f>IF(PickedColonies!J398=0, "NA",INDEX(Table5[Strain name],(MATCH(PickedColonies!C398,Table6[Barcode of agar-filled omnitray plate],0)+PickedColonies!J398-1)))</f>
        <v>GeneArt lib</v>
      </c>
      <c r="B398" s="29">
        <f>IF(PickedColonies!J398=0, "NA", INDEX(Table1[Modifications],(MATCH(PickedColonies!C398,Table6[Barcode of agar-filled omnitray plate],0)+PickedColonies!J398-1)))</f>
        <v>0</v>
      </c>
      <c r="C398" s="31" t="s">
        <v>466</v>
      </c>
      <c r="D398" s="29" t="str">
        <f>IF(PickedColonies!J398=0, "NA", INDEX(Table4[],(MATCH(PickedColonies!C398,Table6[Barcode of agar-filled omnitray plate],0)+PickedColonies!J398-1)))</f>
        <v>A1</v>
      </c>
      <c r="E398" s="31" t="s">
        <v>749</v>
      </c>
      <c r="F398" s="29" t="str">
        <f>IF(ISNUMBER(SEARCH("96-well",Import!$B$10)),Sheet1!O397,Sheet1!P397)</f>
        <v>M1</v>
      </c>
      <c r="G398" s="31" t="s">
        <v>648</v>
      </c>
      <c r="H398" s="31" t="s">
        <v>750</v>
      </c>
      <c r="I398" s="31"/>
      <c r="J398" s="32">
        <v>1</v>
      </c>
    </row>
    <row r="399" spans="1:10" x14ac:dyDescent="0.25">
      <c r="A399" s="29" t="str">
        <f>IF(PickedColonies!J399=0, "NA",INDEX(Table5[Strain name],(MATCH(PickedColonies!C399,Table6[Barcode of agar-filled omnitray plate],0)+PickedColonies!J399-1)))</f>
        <v>GeneArt lib</v>
      </c>
      <c r="B399" s="29">
        <f>IF(PickedColonies!J399=0, "NA", INDEX(Table1[Modifications],(MATCH(PickedColonies!C399,Table6[Barcode of agar-filled omnitray plate],0)+PickedColonies!J399-1)))</f>
        <v>0</v>
      </c>
      <c r="C399" s="31" t="s">
        <v>466</v>
      </c>
      <c r="D399" s="29" t="str">
        <f>IF(PickedColonies!J399=0, "NA", INDEX(Table4[],(MATCH(PickedColonies!C399,Table6[Barcode of agar-filled omnitray plate],0)+PickedColonies!J399-1)))</f>
        <v>A1</v>
      </c>
      <c r="E399" s="31" t="s">
        <v>749</v>
      </c>
      <c r="F399" s="29" t="str">
        <f>IF(ISNUMBER(SEARCH("96-well",Import!$B$10)),Sheet1!O398,Sheet1!P398)</f>
        <v>N1</v>
      </c>
      <c r="G399" s="31" t="s">
        <v>649</v>
      </c>
      <c r="H399" s="31" t="s">
        <v>750</v>
      </c>
      <c r="I399" s="31"/>
      <c r="J399" s="32">
        <v>1</v>
      </c>
    </row>
    <row r="400" spans="1:10" x14ac:dyDescent="0.25">
      <c r="A400" s="29" t="str">
        <f>IF(PickedColonies!J400=0, "NA",INDEX(Table5[Strain name],(MATCH(PickedColonies!C400,Table6[Barcode of agar-filled omnitray plate],0)+PickedColonies!J400-1)))</f>
        <v>GeneArt lib</v>
      </c>
      <c r="B400" s="29">
        <f>IF(PickedColonies!J400=0, "NA", INDEX(Table1[Modifications],(MATCH(PickedColonies!C400,Table6[Barcode of agar-filled omnitray plate],0)+PickedColonies!J400-1)))</f>
        <v>0</v>
      </c>
      <c r="C400" s="31" t="s">
        <v>466</v>
      </c>
      <c r="D400" s="29" t="str">
        <f>IF(PickedColonies!J400=0, "NA", INDEX(Table4[],(MATCH(PickedColonies!C400,Table6[Barcode of agar-filled omnitray plate],0)+PickedColonies!J400-1)))</f>
        <v>A1</v>
      </c>
      <c r="E400" s="31" t="s">
        <v>749</v>
      </c>
      <c r="F400" s="29" t="str">
        <f>IF(ISNUMBER(SEARCH("96-well",Import!$B$10)),Sheet1!O399,Sheet1!P399)</f>
        <v>O1</v>
      </c>
      <c r="G400" s="31" t="s">
        <v>650</v>
      </c>
      <c r="H400" s="31" t="s">
        <v>750</v>
      </c>
      <c r="I400" s="31"/>
      <c r="J400" s="32">
        <v>1</v>
      </c>
    </row>
    <row r="401" spans="1:10" x14ac:dyDescent="0.25">
      <c r="A401" s="29" t="str">
        <f>IF(PickedColonies!J401=0, "NA",INDEX(Table5[Strain name],(MATCH(PickedColonies!C401,Table6[Barcode of agar-filled omnitray plate],0)+PickedColonies!J401-1)))</f>
        <v>GeneArt lib</v>
      </c>
      <c r="B401" s="29">
        <f>IF(PickedColonies!J401=0, "NA", INDEX(Table1[Modifications],(MATCH(PickedColonies!C401,Table6[Barcode of agar-filled omnitray plate],0)+PickedColonies!J401-1)))</f>
        <v>0</v>
      </c>
      <c r="C401" s="31" t="s">
        <v>466</v>
      </c>
      <c r="D401" s="29" t="str">
        <f>IF(PickedColonies!J401=0, "NA", INDEX(Table4[],(MATCH(PickedColonies!C401,Table6[Barcode of agar-filled omnitray plate],0)+PickedColonies!J401-1)))</f>
        <v>A1</v>
      </c>
      <c r="E401" s="31" t="s">
        <v>749</v>
      </c>
      <c r="F401" s="29" t="str">
        <f>IF(ISNUMBER(SEARCH("96-well",Import!$B$10)),Sheet1!O400,Sheet1!P400)</f>
        <v>P1</v>
      </c>
      <c r="G401" s="31" t="s">
        <v>651</v>
      </c>
      <c r="H401" s="31" t="s">
        <v>750</v>
      </c>
      <c r="I401" s="31"/>
      <c r="J401" s="32">
        <v>1</v>
      </c>
    </row>
    <row r="402" spans="1:10" x14ac:dyDescent="0.25">
      <c r="A402" s="29" t="str">
        <f>IF(PickedColonies!J402=0, "NA",INDEX(Table5[Strain name],(MATCH(PickedColonies!C402,Table6[Barcode of agar-filled omnitray plate],0)+PickedColonies!J402-1)))</f>
        <v>GeneArt lib</v>
      </c>
      <c r="B402" s="29">
        <f>IF(PickedColonies!J402=0, "NA", INDEX(Table1[Modifications],(MATCH(PickedColonies!C402,Table6[Barcode of agar-filled omnitray plate],0)+PickedColonies!J402-1)))</f>
        <v>0</v>
      </c>
      <c r="C402" s="31" t="s">
        <v>466</v>
      </c>
      <c r="D402" s="29" t="str">
        <f>IF(PickedColonies!J402=0, "NA", INDEX(Table4[],(MATCH(PickedColonies!C402,Table6[Barcode of agar-filled omnitray plate],0)+PickedColonies!J402-1)))</f>
        <v>A1</v>
      </c>
      <c r="E402" s="31" t="s">
        <v>749</v>
      </c>
      <c r="F402" s="29" t="str">
        <f>IF(ISNUMBER(SEARCH("96-well",Import!$B$10)),Sheet1!O401,Sheet1!P401)</f>
        <v>A2</v>
      </c>
      <c r="G402" s="31" t="s">
        <v>652</v>
      </c>
      <c r="H402" s="31" t="s">
        <v>750</v>
      </c>
      <c r="I402" s="31"/>
      <c r="J402" s="32">
        <v>1</v>
      </c>
    </row>
    <row r="403" spans="1:10" x14ac:dyDescent="0.25">
      <c r="A403" s="29" t="str">
        <f>IF(PickedColonies!J403=0, "NA",INDEX(Table5[Strain name],(MATCH(PickedColonies!C403,Table6[Barcode of agar-filled omnitray plate],0)+PickedColonies!J403-1)))</f>
        <v>GeneArt lib</v>
      </c>
      <c r="B403" s="29">
        <f>IF(PickedColonies!J403=0, "NA", INDEX(Table1[Modifications],(MATCH(PickedColonies!C403,Table6[Barcode of agar-filled omnitray plate],0)+PickedColonies!J403-1)))</f>
        <v>0</v>
      </c>
      <c r="C403" s="31" t="s">
        <v>466</v>
      </c>
      <c r="D403" s="29" t="str">
        <f>IF(PickedColonies!J403=0, "NA", INDEX(Table4[],(MATCH(PickedColonies!C403,Table6[Barcode of agar-filled omnitray plate],0)+PickedColonies!J403-1)))</f>
        <v>A1</v>
      </c>
      <c r="E403" s="31" t="s">
        <v>749</v>
      </c>
      <c r="F403" s="29" t="str">
        <f>IF(ISNUMBER(SEARCH("96-well",Import!$B$10)),Sheet1!O402,Sheet1!P402)</f>
        <v>B2</v>
      </c>
      <c r="G403" s="31" t="s">
        <v>653</v>
      </c>
      <c r="H403" s="31" t="s">
        <v>750</v>
      </c>
      <c r="I403" s="31"/>
      <c r="J403" s="32">
        <v>1</v>
      </c>
    </row>
    <row r="404" spans="1:10" x14ac:dyDescent="0.25">
      <c r="A404" s="29" t="str">
        <f>IF(PickedColonies!J404=0, "NA",INDEX(Table5[Strain name],(MATCH(PickedColonies!C404,Table6[Barcode of agar-filled omnitray plate],0)+PickedColonies!J404-1)))</f>
        <v>GeneArt lib</v>
      </c>
      <c r="B404" s="29">
        <f>IF(PickedColonies!J404=0, "NA", INDEX(Table1[Modifications],(MATCH(PickedColonies!C404,Table6[Barcode of agar-filled omnitray plate],0)+PickedColonies!J404-1)))</f>
        <v>0</v>
      </c>
      <c r="C404" s="31" t="s">
        <v>466</v>
      </c>
      <c r="D404" s="29" t="str">
        <f>IF(PickedColonies!J404=0, "NA", INDEX(Table4[],(MATCH(PickedColonies!C404,Table6[Barcode of agar-filled omnitray plate],0)+PickedColonies!J404-1)))</f>
        <v>A1</v>
      </c>
      <c r="E404" s="31" t="s">
        <v>749</v>
      </c>
      <c r="F404" s="29" t="str">
        <f>IF(ISNUMBER(SEARCH("96-well",Import!$B$10)),Sheet1!O403,Sheet1!P403)</f>
        <v>C2</v>
      </c>
      <c r="G404" s="31" t="s">
        <v>655</v>
      </c>
      <c r="H404" s="31" t="s">
        <v>750</v>
      </c>
      <c r="I404" s="31"/>
      <c r="J404" s="32">
        <v>1</v>
      </c>
    </row>
    <row r="405" spans="1:10" x14ac:dyDescent="0.25">
      <c r="A405" s="29" t="str">
        <f>IF(PickedColonies!J405=0, "NA",INDEX(Table5[Strain name],(MATCH(PickedColonies!C405,Table6[Barcode of agar-filled omnitray plate],0)+PickedColonies!J405-1)))</f>
        <v>GeneArt lib</v>
      </c>
      <c r="B405" s="29">
        <f>IF(PickedColonies!J405=0, "NA", INDEX(Table1[Modifications],(MATCH(PickedColonies!C405,Table6[Barcode of agar-filled omnitray plate],0)+PickedColonies!J405-1)))</f>
        <v>0</v>
      </c>
      <c r="C405" s="31" t="s">
        <v>466</v>
      </c>
      <c r="D405" s="29" t="str">
        <f>IF(PickedColonies!J405=0, "NA", INDEX(Table4[],(MATCH(PickedColonies!C405,Table6[Barcode of agar-filled omnitray plate],0)+PickedColonies!J405-1)))</f>
        <v>A1</v>
      </c>
      <c r="E405" s="31" t="s">
        <v>749</v>
      </c>
      <c r="F405" s="29" t="str">
        <f>IF(ISNUMBER(SEARCH("96-well",Import!$B$10)),Sheet1!O404,Sheet1!P404)</f>
        <v>D2</v>
      </c>
      <c r="G405" s="31" t="s">
        <v>656</v>
      </c>
      <c r="H405" s="31" t="s">
        <v>750</v>
      </c>
      <c r="I405" s="31"/>
      <c r="J405" s="32">
        <v>1</v>
      </c>
    </row>
    <row r="406" spans="1:10" x14ac:dyDescent="0.25">
      <c r="A406" s="29" t="str">
        <f>IF(PickedColonies!J406=0, "NA",INDEX(Table5[Strain name],(MATCH(PickedColonies!C406,Table6[Barcode of agar-filled omnitray plate],0)+PickedColonies!J406-1)))</f>
        <v>GeneArt lib</v>
      </c>
      <c r="B406" s="29">
        <f>IF(PickedColonies!J406=0, "NA", INDEX(Table1[Modifications],(MATCH(PickedColonies!C406,Table6[Barcode of agar-filled omnitray plate],0)+PickedColonies!J406-1)))</f>
        <v>0</v>
      </c>
      <c r="C406" s="31" t="s">
        <v>466</v>
      </c>
      <c r="D406" s="29" t="str">
        <f>IF(PickedColonies!J406=0, "NA", INDEX(Table4[],(MATCH(PickedColonies!C406,Table6[Barcode of agar-filled omnitray plate],0)+PickedColonies!J406-1)))</f>
        <v>A1</v>
      </c>
      <c r="E406" s="31" t="s">
        <v>749</v>
      </c>
      <c r="F406" s="29" t="str">
        <f>IF(ISNUMBER(SEARCH("96-well",Import!$B$10)),Sheet1!O405,Sheet1!P405)</f>
        <v>E2</v>
      </c>
      <c r="G406" s="31" t="s">
        <v>657</v>
      </c>
      <c r="H406" s="31" t="s">
        <v>751</v>
      </c>
      <c r="I406" s="31"/>
      <c r="J406" s="32">
        <v>1</v>
      </c>
    </row>
    <row r="407" spans="1:10" x14ac:dyDescent="0.25">
      <c r="A407" s="29" t="str">
        <f>IF(PickedColonies!J407=0, "NA",INDEX(Table5[Strain name],(MATCH(PickedColonies!C407,Table6[Barcode of agar-filled omnitray plate],0)+PickedColonies!J407-1)))</f>
        <v>GeneArt lib</v>
      </c>
      <c r="B407" s="29">
        <f>IF(PickedColonies!J407=0, "NA", INDEX(Table1[Modifications],(MATCH(PickedColonies!C407,Table6[Barcode of agar-filled omnitray plate],0)+PickedColonies!J407-1)))</f>
        <v>0</v>
      </c>
      <c r="C407" s="31" t="s">
        <v>466</v>
      </c>
      <c r="D407" s="29" t="str">
        <f>IF(PickedColonies!J407=0, "NA", INDEX(Table4[],(MATCH(PickedColonies!C407,Table6[Barcode of agar-filled omnitray plate],0)+PickedColonies!J407-1)))</f>
        <v>A1</v>
      </c>
      <c r="E407" s="31" t="s">
        <v>749</v>
      </c>
      <c r="F407" s="29" t="str">
        <f>IF(ISNUMBER(SEARCH("96-well",Import!$B$10)),Sheet1!O406,Sheet1!P406)</f>
        <v>F2</v>
      </c>
      <c r="G407" s="31" t="s">
        <v>658</v>
      </c>
      <c r="H407" s="31" t="s">
        <v>751</v>
      </c>
      <c r="I407" s="31"/>
      <c r="J407" s="32">
        <v>1</v>
      </c>
    </row>
    <row r="408" spans="1:10" x14ac:dyDescent="0.25">
      <c r="A408" s="29" t="str">
        <f>IF(PickedColonies!J408=0, "NA",INDEX(Table5[Strain name],(MATCH(PickedColonies!C408,Table6[Barcode of agar-filled omnitray plate],0)+PickedColonies!J408-1)))</f>
        <v>GeneArt lib</v>
      </c>
      <c r="B408" s="29">
        <f>IF(PickedColonies!J408=0, "NA", INDEX(Table1[Modifications],(MATCH(PickedColonies!C408,Table6[Barcode of agar-filled omnitray plate],0)+PickedColonies!J408-1)))</f>
        <v>0</v>
      </c>
      <c r="C408" s="31" t="s">
        <v>466</v>
      </c>
      <c r="D408" s="29" t="str">
        <f>IF(PickedColonies!J408=0, "NA", INDEX(Table4[],(MATCH(PickedColonies!C408,Table6[Barcode of agar-filled omnitray plate],0)+PickedColonies!J408-1)))</f>
        <v>A1</v>
      </c>
      <c r="E408" s="31" t="s">
        <v>749</v>
      </c>
      <c r="F408" s="29" t="str">
        <f>IF(ISNUMBER(SEARCH("96-well",Import!$B$10)),Sheet1!O407,Sheet1!P407)</f>
        <v>G2</v>
      </c>
      <c r="G408" s="31" t="s">
        <v>659</v>
      </c>
      <c r="H408" s="31" t="s">
        <v>751</v>
      </c>
      <c r="I408" s="31"/>
      <c r="J408" s="32">
        <v>1</v>
      </c>
    </row>
    <row r="409" spans="1:10" x14ac:dyDescent="0.25">
      <c r="A409" s="29" t="str">
        <f>IF(PickedColonies!J409=0, "NA",INDEX(Table5[Strain name],(MATCH(PickedColonies!C409,Table6[Barcode of agar-filled omnitray plate],0)+PickedColonies!J409-1)))</f>
        <v>GeneArt lib</v>
      </c>
      <c r="B409" s="29">
        <f>IF(PickedColonies!J409=0, "NA", INDEX(Table1[Modifications],(MATCH(PickedColonies!C409,Table6[Barcode of agar-filled omnitray plate],0)+PickedColonies!J409-1)))</f>
        <v>0</v>
      </c>
      <c r="C409" s="31" t="s">
        <v>466</v>
      </c>
      <c r="D409" s="29" t="str">
        <f>IF(PickedColonies!J409=0, "NA", INDEX(Table4[],(MATCH(PickedColonies!C409,Table6[Barcode of agar-filled omnitray plate],0)+PickedColonies!J409-1)))</f>
        <v>A1</v>
      </c>
      <c r="E409" s="31" t="s">
        <v>749</v>
      </c>
      <c r="F409" s="29" t="str">
        <f>IF(ISNUMBER(SEARCH("96-well",Import!$B$10)),Sheet1!O408,Sheet1!P408)</f>
        <v>H2</v>
      </c>
      <c r="G409" s="31" t="s">
        <v>660</v>
      </c>
      <c r="H409" s="31" t="s">
        <v>751</v>
      </c>
      <c r="I409" s="31"/>
      <c r="J409" s="32">
        <v>1</v>
      </c>
    </row>
    <row r="410" spans="1:10" x14ac:dyDescent="0.25">
      <c r="A410" s="29" t="str">
        <f>IF(PickedColonies!J410=0, "NA",INDEX(Table5[Strain name],(MATCH(PickedColonies!C410,Table6[Barcode of agar-filled omnitray plate],0)+PickedColonies!J410-1)))</f>
        <v>GeneArt lib</v>
      </c>
      <c r="B410" s="29">
        <f>IF(PickedColonies!J410=0, "NA", INDEX(Table1[Modifications],(MATCH(PickedColonies!C410,Table6[Barcode of agar-filled omnitray plate],0)+PickedColonies!J410-1)))</f>
        <v>0</v>
      </c>
      <c r="C410" s="31" t="s">
        <v>466</v>
      </c>
      <c r="D410" s="29" t="str">
        <f>IF(PickedColonies!J410=0, "NA", INDEX(Table4[],(MATCH(PickedColonies!C410,Table6[Barcode of agar-filled omnitray plate],0)+PickedColonies!J410-1)))</f>
        <v>A1</v>
      </c>
      <c r="E410" s="31" t="s">
        <v>749</v>
      </c>
      <c r="F410" s="29" t="str">
        <f>IF(ISNUMBER(SEARCH("96-well",Import!$B$10)),Sheet1!O409,Sheet1!P409)</f>
        <v>I2</v>
      </c>
      <c r="G410" s="31" t="s">
        <v>661</v>
      </c>
      <c r="H410" s="31" t="s">
        <v>751</v>
      </c>
      <c r="I410" s="31"/>
      <c r="J410" s="32">
        <v>1</v>
      </c>
    </row>
    <row r="411" spans="1:10" x14ac:dyDescent="0.25">
      <c r="A411" s="29" t="str">
        <f>IF(PickedColonies!J411=0, "NA",INDEX(Table5[Strain name],(MATCH(PickedColonies!C411,Table6[Barcode of agar-filled omnitray plate],0)+PickedColonies!J411-1)))</f>
        <v>GeneArt lib</v>
      </c>
      <c r="B411" s="29">
        <f>IF(PickedColonies!J411=0, "NA", INDEX(Table1[Modifications],(MATCH(PickedColonies!C411,Table6[Barcode of agar-filled omnitray plate],0)+PickedColonies!J411-1)))</f>
        <v>0</v>
      </c>
      <c r="C411" s="31" t="s">
        <v>466</v>
      </c>
      <c r="D411" s="29" t="str">
        <f>IF(PickedColonies!J411=0, "NA", INDEX(Table4[],(MATCH(PickedColonies!C411,Table6[Barcode of agar-filled omnitray plate],0)+PickedColonies!J411-1)))</f>
        <v>A1</v>
      </c>
      <c r="E411" s="31" t="s">
        <v>749</v>
      </c>
      <c r="F411" s="29" t="str">
        <f>IF(ISNUMBER(SEARCH("96-well",Import!$B$10)),Sheet1!O410,Sheet1!P410)</f>
        <v>J2</v>
      </c>
      <c r="G411" s="31" t="s">
        <v>662</v>
      </c>
      <c r="H411" s="31" t="s">
        <v>751</v>
      </c>
      <c r="I411" s="31"/>
      <c r="J411" s="32">
        <v>1</v>
      </c>
    </row>
    <row r="412" spans="1:10" x14ac:dyDescent="0.25">
      <c r="A412" s="29" t="str">
        <f>IF(PickedColonies!J412=0, "NA",INDEX(Table5[Strain name],(MATCH(PickedColonies!C412,Table6[Barcode of agar-filled omnitray plate],0)+PickedColonies!J412-1)))</f>
        <v>GeneArt lib</v>
      </c>
      <c r="B412" s="29">
        <f>IF(PickedColonies!J412=0, "NA", INDEX(Table1[Modifications],(MATCH(PickedColonies!C412,Table6[Barcode of agar-filled omnitray plate],0)+PickedColonies!J412-1)))</f>
        <v>0</v>
      </c>
      <c r="C412" s="31" t="s">
        <v>466</v>
      </c>
      <c r="D412" s="29" t="str">
        <f>IF(PickedColonies!J412=0, "NA", INDEX(Table4[],(MATCH(PickedColonies!C412,Table6[Barcode of agar-filled omnitray plate],0)+PickedColonies!J412-1)))</f>
        <v>A1</v>
      </c>
      <c r="E412" s="31" t="s">
        <v>749</v>
      </c>
      <c r="F412" s="29" t="str">
        <f>IF(ISNUMBER(SEARCH("96-well",Import!$B$10)),Sheet1!O411,Sheet1!P411)</f>
        <v>K2</v>
      </c>
      <c r="G412" s="31" t="s">
        <v>664</v>
      </c>
      <c r="H412" s="31" t="s">
        <v>751</v>
      </c>
      <c r="I412" s="31"/>
      <c r="J412" s="32">
        <v>1</v>
      </c>
    </row>
    <row r="413" spans="1:10" x14ac:dyDescent="0.25">
      <c r="A413" s="29" t="str">
        <f>IF(PickedColonies!J413=0, "NA",INDEX(Table5[Strain name],(MATCH(PickedColonies!C413,Table6[Barcode of agar-filled omnitray plate],0)+PickedColonies!J413-1)))</f>
        <v>GeneArt lib</v>
      </c>
      <c r="B413" s="29">
        <f>IF(PickedColonies!J413=0, "NA", INDEX(Table1[Modifications],(MATCH(PickedColonies!C413,Table6[Barcode of agar-filled omnitray plate],0)+PickedColonies!J413-1)))</f>
        <v>0</v>
      </c>
      <c r="C413" s="31" t="s">
        <v>466</v>
      </c>
      <c r="D413" s="29" t="str">
        <f>IF(PickedColonies!J413=0, "NA", INDEX(Table4[],(MATCH(PickedColonies!C413,Table6[Barcode of agar-filled omnitray plate],0)+PickedColonies!J413-1)))</f>
        <v>A1</v>
      </c>
      <c r="E413" s="31" t="s">
        <v>749</v>
      </c>
      <c r="F413" s="29" t="str">
        <f>IF(ISNUMBER(SEARCH("96-well",Import!$B$10)),Sheet1!O412,Sheet1!P412)</f>
        <v>L2</v>
      </c>
      <c r="G413" s="31" t="s">
        <v>665</v>
      </c>
      <c r="H413" s="31" t="s">
        <v>751</v>
      </c>
      <c r="I413" s="31"/>
      <c r="J413" s="32">
        <v>1</v>
      </c>
    </row>
    <row r="414" spans="1:10" x14ac:dyDescent="0.25">
      <c r="A414" s="29" t="str">
        <f>IF(PickedColonies!J414=0, "NA",INDEX(Table5[Strain name],(MATCH(PickedColonies!C414,Table6[Barcode of agar-filled omnitray plate],0)+PickedColonies!J414-1)))</f>
        <v>GeneArt lib</v>
      </c>
      <c r="B414" s="29">
        <f>IF(PickedColonies!J414=0, "NA", INDEX(Table1[Modifications],(MATCH(PickedColonies!C414,Table6[Barcode of agar-filled omnitray plate],0)+PickedColonies!J414-1)))</f>
        <v>0</v>
      </c>
      <c r="C414" s="31" t="s">
        <v>466</v>
      </c>
      <c r="D414" s="29" t="str">
        <f>IF(PickedColonies!J414=0, "NA", INDEX(Table4[],(MATCH(PickedColonies!C414,Table6[Barcode of agar-filled omnitray plate],0)+PickedColonies!J414-1)))</f>
        <v>A1</v>
      </c>
      <c r="E414" s="31" t="s">
        <v>749</v>
      </c>
      <c r="F414" s="29" t="str">
        <f>IF(ISNUMBER(SEARCH("96-well",Import!$B$10)),Sheet1!O413,Sheet1!P413)</f>
        <v>M2</v>
      </c>
      <c r="G414" s="31" t="s">
        <v>666</v>
      </c>
      <c r="H414" s="31" t="s">
        <v>752</v>
      </c>
      <c r="I414" s="31"/>
      <c r="J414" s="32">
        <v>1</v>
      </c>
    </row>
    <row r="415" spans="1:10" x14ac:dyDescent="0.25">
      <c r="A415" s="29" t="str">
        <f>IF(PickedColonies!J415=0, "NA",INDEX(Table5[Strain name],(MATCH(PickedColonies!C415,Table6[Barcode of agar-filled omnitray plate],0)+PickedColonies!J415-1)))</f>
        <v>GeneArt lib</v>
      </c>
      <c r="B415" s="29">
        <f>IF(PickedColonies!J415=0, "NA", INDEX(Table1[Modifications],(MATCH(PickedColonies!C415,Table6[Barcode of agar-filled omnitray plate],0)+PickedColonies!J415-1)))</f>
        <v>0</v>
      </c>
      <c r="C415" s="31" t="s">
        <v>466</v>
      </c>
      <c r="D415" s="29" t="str">
        <f>IF(PickedColonies!J415=0, "NA", INDEX(Table4[],(MATCH(PickedColonies!C415,Table6[Barcode of agar-filled omnitray plate],0)+PickedColonies!J415-1)))</f>
        <v>A1</v>
      </c>
      <c r="E415" s="31" t="s">
        <v>749</v>
      </c>
      <c r="F415" s="29" t="str">
        <f>IF(ISNUMBER(SEARCH("96-well",Import!$B$10)),Sheet1!O414,Sheet1!P414)</f>
        <v>N2</v>
      </c>
      <c r="G415" s="31" t="s">
        <v>667</v>
      </c>
      <c r="H415" s="31" t="s">
        <v>752</v>
      </c>
      <c r="I415" s="31"/>
      <c r="J415" s="32">
        <v>1</v>
      </c>
    </row>
    <row r="416" spans="1:10" x14ac:dyDescent="0.25">
      <c r="A416" s="29" t="str">
        <f>IF(PickedColonies!J416=0, "NA",INDEX(Table5[Strain name],(MATCH(PickedColonies!C416,Table6[Barcode of agar-filled omnitray plate],0)+PickedColonies!J416-1)))</f>
        <v>GeneArt lib</v>
      </c>
      <c r="B416" s="29">
        <f>IF(PickedColonies!J416=0, "NA", INDEX(Table1[Modifications],(MATCH(PickedColonies!C416,Table6[Barcode of agar-filled omnitray plate],0)+PickedColonies!J416-1)))</f>
        <v>0</v>
      </c>
      <c r="C416" s="31" t="s">
        <v>466</v>
      </c>
      <c r="D416" s="29" t="str">
        <f>IF(PickedColonies!J416=0, "NA", INDEX(Table4[],(MATCH(PickedColonies!C416,Table6[Barcode of agar-filled omnitray plate],0)+PickedColonies!J416-1)))</f>
        <v>A1</v>
      </c>
      <c r="E416" s="31" t="s">
        <v>749</v>
      </c>
      <c r="F416" s="29" t="str">
        <f>IF(ISNUMBER(SEARCH("96-well",Import!$B$10)),Sheet1!O415,Sheet1!P415)</f>
        <v>O2</v>
      </c>
      <c r="G416" s="31" t="s">
        <v>668</v>
      </c>
      <c r="H416" s="31" t="s">
        <v>752</v>
      </c>
      <c r="I416" s="31"/>
      <c r="J416" s="32">
        <v>1</v>
      </c>
    </row>
    <row r="417" spans="1:10" x14ac:dyDescent="0.25">
      <c r="A417" s="29" t="str">
        <f>IF(PickedColonies!J417=0, "NA",INDEX(Table5[Strain name],(MATCH(PickedColonies!C417,Table6[Barcode of agar-filled omnitray plate],0)+PickedColonies!J417-1)))</f>
        <v>GeneArt lib</v>
      </c>
      <c r="B417" s="29">
        <f>IF(PickedColonies!J417=0, "NA", INDEX(Table1[Modifications],(MATCH(PickedColonies!C417,Table6[Barcode of agar-filled omnitray plate],0)+PickedColonies!J417-1)))</f>
        <v>0</v>
      </c>
      <c r="C417" s="31" t="s">
        <v>466</v>
      </c>
      <c r="D417" s="29" t="str">
        <f>IF(PickedColonies!J417=0, "NA", INDEX(Table4[],(MATCH(PickedColonies!C417,Table6[Barcode of agar-filled omnitray plate],0)+PickedColonies!J417-1)))</f>
        <v>A1</v>
      </c>
      <c r="E417" s="31" t="s">
        <v>749</v>
      </c>
      <c r="F417" s="29" t="str">
        <f>IF(ISNUMBER(SEARCH("96-well",Import!$B$10)),Sheet1!O416,Sheet1!P416)</f>
        <v>P2</v>
      </c>
      <c r="G417" s="31" t="s">
        <v>669</v>
      </c>
      <c r="H417" s="31" t="s">
        <v>752</v>
      </c>
      <c r="I417" s="31"/>
      <c r="J417" s="32">
        <v>1</v>
      </c>
    </row>
    <row r="418" spans="1:10" x14ac:dyDescent="0.25">
      <c r="A418" s="29" t="str">
        <f>IF(PickedColonies!J418=0, "NA",INDEX(Table5[Strain name],(MATCH(PickedColonies!C418,Table6[Barcode of agar-filled omnitray plate],0)+PickedColonies!J418-1)))</f>
        <v>GeneArt lib</v>
      </c>
      <c r="B418" s="29">
        <f>IF(PickedColonies!J418=0, "NA", INDEX(Table1[Modifications],(MATCH(PickedColonies!C418,Table6[Barcode of agar-filled omnitray plate],0)+PickedColonies!J418-1)))</f>
        <v>0</v>
      </c>
      <c r="C418" s="31" t="s">
        <v>466</v>
      </c>
      <c r="D418" s="29" t="str">
        <f>IF(PickedColonies!J418=0, "NA", INDEX(Table4[],(MATCH(PickedColonies!C418,Table6[Barcode of agar-filled omnitray plate],0)+PickedColonies!J418-1)))</f>
        <v>A1</v>
      </c>
      <c r="E418" s="31" t="s">
        <v>749</v>
      </c>
      <c r="F418" s="29" t="str">
        <f>IF(ISNUMBER(SEARCH("96-well",Import!$B$10)),Sheet1!O417,Sheet1!P417)</f>
        <v>A3</v>
      </c>
      <c r="G418" s="31" t="s">
        <v>670</v>
      </c>
      <c r="H418" s="31" t="s">
        <v>752</v>
      </c>
      <c r="I418" s="31"/>
      <c r="J418" s="32">
        <v>1</v>
      </c>
    </row>
    <row r="419" spans="1:10" x14ac:dyDescent="0.25">
      <c r="A419" s="29" t="str">
        <f>IF(PickedColonies!J419=0, "NA",INDEX(Table5[Strain name],(MATCH(PickedColonies!C419,Table6[Barcode of agar-filled omnitray plate],0)+PickedColonies!J419-1)))</f>
        <v>GeneArt lib</v>
      </c>
      <c r="B419" s="29">
        <f>IF(PickedColonies!J419=0, "NA", INDEX(Table1[Modifications],(MATCH(PickedColonies!C419,Table6[Barcode of agar-filled omnitray plate],0)+PickedColonies!J419-1)))</f>
        <v>0</v>
      </c>
      <c r="C419" s="31" t="s">
        <v>466</v>
      </c>
      <c r="D419" s="29" t="str">
        <f>IF(PickedColonies!J419=0, "NA", INDEX(Table4[],(MATCH(PickedColonies!C419,Table6[Barcode of agar-filled omnitray plate],0)+PickedColonies!J419-1)))</f>
        <v>A1</v>
      </c>
      <c r="E419" s="31" t="s">
        <v>749</v>
      </c>
      <c r="F419" s="29" t="str">
        <f>IF(ISNUMBER(SEARCH("96-well",Import!$B$10)),Sheet1!O418,Sheet1!P418)</f>
        <v>B3</v>
      </c>
      <c r="G419" s="31" t="s">
        <v>671</v>
      </c>
      <c r="H419" s="31" t="s">
        <v>752</v>
      </c>
      <c r="I419" s="31"/>
      <c r="J419" s="32">
        <v>1</v>
      </c>
    </row>
    <row r="420" spans="1:10" x14ac:dyDescent="0.25">
      <c r="A420" s="29" t="str">
        <f>IF(PickedColonies!J420=0, "NA",INDEX(Table5[Strain name],(MATCH(PickedColonies!C420,Table6[Barcode of agar-filled omnitray plate],0)+PickedColonies!J420-1)))</f>
        <v>GeneArt lib</v>
      </c>
      <c r="B420" s="29">
        <f>IF(PickedColonies!J420=0, "NA", INDEX(Table1[Modifications],(MATCH(PickedColonies!C420,Table6[Barcode of agar-filled omnitray plate],0)+PickedColonies!J420-1)))</f>
        <v>0</v>
      </c>
      <c r="C420" s="31" t="s">
        <v>466</v>
      </c>
      <c r="D420" s="29" t="str">
        <f>IF(PickedColonies!J420=0, "NA", INDEX(Table4[],(MATCH(PickedColonies!C420,Table6[Barcode of agar-filled omnitray plate],0)+PickedColonies!J420-1)))</f>
        <v>A1</v>
      </c>
      <c r="E420" s="31" t="s">
        <v>749</v>
      </c>
      <c r="F420" s="29" t="str">
        <f>IF(ISNUMBER(SEARCH("96-well",Import!$B$10)),Sheet1!O419,Sheet1!P419)</f>
        <v>C3</v>
      </c>
      <c r="G420" s="31" t="s">
        <v>673</v>
      </c>
      <c r="H420" s="31" t="s">
        <v>752</v>
      </c>
      <c r="I420" s="31"/>
      <c r="J420" s="32">
        <v>1</v>
      </c>
    </row>
    <row r="421" spans="1:10" x14ac:dyDescent="0.25">
      <c r="A421" s="29" t="str">
        <f>IF(PickedColonies!J421=0, "NA",INDEX(Table5[Strain name],(MATCH(PickedColonies!C421,Table6[Barcode of agar-filled omnitray plate],0)+PickedColonies!J421-1)))</f>
        <v>GeneArt lib</v>
      </c>
      <c r="B421" s="29">
        <f>IF(PickedColonies!J421=0, "NA", INDEX(Table1[Modifications],(MATCH(PickedColonies!C421,Table6[Barcode of agar-filled omnitray plate],0)+PickedColonies!J421-1)))</f>
        <v>0</v>
      </c>
      <c r="C421" s="31" t="s">
        <v>466</v>
      </c>
      <c r="D421" s="29" t="str">
        <f>IF(PickedColonies!J421=0, "NA", INDEX(Table4[],(MATCH(PickedColonies!C421,Table6[Barcode of agar-filled omnitray plate],0)+PickedColonies!J421-1)))</f>
        <v>A1</v>
      </c>
      <c r="E421" s="31" t="s">
        <v>749</v>
      </c>
      <c r="F421" s="29" t="str">
        <f>IF(ISNUMBER(SEARCH("96-well",Import!$B$10)),Sheet1!O420,Sheet1!P420)</f>
        <v>D3</v>
      </c>
      <c r="G421" s="31" t="s">
        <v>674</v>
      </c>
      <c r="H421" s="31" t="s">
        <v>752</v>
      </c>
      <c r="I421" s="31"/>
      <c r="J421" s="32">
        <v>1</v>
      </c>
    </row>
    <row r="422" spans="1:10" x14ac:dyDescent="0.25">
      <c r="A422" s="29" t="str">
        <f>IF(PickedColonies!J422=0, "NA",INDEX(Table5[Strain name],(MATCH(PickedColonies!C422,Table6[Barcode of agar-filled omnitray plate],0)+PickedColonies!J422-1)))</f>
        <v>GeneArt lib</v>
      </c>
      <c r="B422" s="29">
        <f>IF(PickedColonies!J422=0, "NA", INDEX(Table1[Modifications],(MATCH(PickedColonies!C422,Table6[Barcode of agar-filled omnitray plate],0)+PickedColonies!J422-1)))</f>
        <v>0</v>
      </c>
      <c r="C422" s="31" t="s">
        <v>466</v>
      </c>
      <c r="D422" s="29" t="str">
        <f>IF(PickedColonies!J422=0, "NA", INDEX(Table4[],(MATCH(PickedColonies!C422,Table6[Barcode of agar-filled omnitray plate],0)+PickedColonies!J422-1)))</f>
        <v>A1</v>
      </c>
      <c r="E422" s="31" t="s">
        <v>749</v>
      </c>
      <c r="F422" s="29" t="str">
        <f>IF(ISNUMBER(SEARCH("96-well",Import!$B$10)),Sheet1!O421,Sheet1!P421)</f>
        <v>E3</v>
      </c>
      <c r="G422" s="31" t="s">
        <v>675</v>
      </c>
      <c r="H422" s="31" t="s">
        <v>753</v>
      </c>
      <c r="I422" s="31"/>
      <c r="J422" s="32">
        <v>1</v>
      </c>
    </row>
    <row r="423" spans="1:10" x14ac:dyDescent="0.25">
      <c r="A423" s="29" t="str">
        <f>IF(PickedColonies!J423=0, "NA",INDEX(Table5[Strain name],(MATCH(PickedColonies!C423,Table6[Barcode of agar-filled omnitray plate],0)+PickedColonies!J423-1)))</f>
        <v>GeneArt lib</v>
      </c>
      <c r="B423" s="29">
        <f>IF(PickedColonies!J423=0, "NA", INDEX(Table1[Modifications],(MATCH(PickedColonies!C423,Table6[Barcode of agar-filled omnitray plate],0)+PickedColonies!J423-1)))</f>
        <v>0</v>
      </c>
      <c r="C423" s="31" t="s">
        <v>466</v>
      </c>
      <c r="D423" s="29" t="str">
        <f>IF(PickedColonies!J423=0, "NA", INDEX(Table4[],(MATCH(PickedColonies!C423,Table6[Barcode of agar-filled omnitray plate],0)+PickedColonies!J423-1)))</f>
        <v>A1</v>
      </c>
      <c r="E423" s="31" t="s">
        <v>749</v>
      </c>
      <c r="F423" s="29" t="str">
        <f>IF(ISNUMBER(SEARCH("96-well",Import!$B$10)),Sheet1!O422,Sheet1!P422)</f>
        <v>F3</v>
      </c>
      <c r="G423" s="31" t="s">
        <v>676</v>
      </c>
      <c r="H423" s="31" t="s">
        <v>753</v>
      </c>
      <c r="I423" s="31"/>
      <c r="J423" s="32">
        <v>1</v>
      </c>
    </row>
    <row r="424" spans="1:10" x14ac:dyDescent="0.25">
      <c r="A424" s="29" t="str">
        <f>IF(PickedColonies!J424=0, "NA",INDEX(Table5[Strain name],(MATCH(PickedColonies!C424,Table6[Barcode of agar-filled omnitray plate],0)+PickedColonies!J424-1)))</f>
        <v>GeneArt lib</v>
      </c>
      <c r="B424" s="29">
        <f>IF(PickedColonies!J424=0, "NA", INDEX(Table1[Modifications],(MATCH(PickedColonies!C424,Table6[Barcode of agar-filled omnitray plate],0)+PickedColonies!J424-1)))</f>
        <v>0</v>
      </c>
      <c r="C424" s="31" t="s">
        <v>466</v>
      </c>
      <c r="D424" s="29" t="str">
        <f>IF(PickedColonies!J424=0, "NA", INDEX(Table4[],(MATCH(PickedColonies!C424,Table6[Barcode of agar-filled omnitray plate],0)+PickedColonies!J424-1)))</f>
        <v>A1</v>
      </c>
      <c r="E424" s="31" t="s">
        <v>749</v>
      </c>
      <c r="F424" s="29" t="str">
        <f>IF(ISNUMBER(SEARCH("96-well",Import!$B$10)),Sheet1!O423,Sheet1!P423)</f>
        <v>G3</v>
      </c>
      <c r="G424" s="31" t="s">
        <v>677</v>
      </c>
      <c r="H424" s="31" t="s">
        <v>753</v>
      </c>
      <c r="I424" s="31"/>
      <c r="J424" s="32">
        <v>1</v>
      </c>
    </row>
    <row r="425" spans="1:10" x14ac:dyDescent="0.25">
      <c r="A425" s="29" t="str">
        <f>IF(PickedColonies!J425=0, "NA",INDEX(Table5[Strain name],(MATCH(PickedColonies!C425,Table6[Barcode of agar-filled omnitray plate],0)+PickedColonies!J425-1)))</f>
        <v>GeneArt lib</v>
      </c>
      <c r="B425" s="29">
        <f>IF(PickedColonies!J425=0, "NA", INDEX(Table1[Modifications],(MATCH(PickedColonies!C425,Table6[Barcode of agar-filled omnitray plate],0)+PickedColonies!J425-1)))</f>
        <v>0</v>
      </c>
      <c r="C425" s="31" t="s">
        <v>466</v>
      </c>
      <c r="D425" s="29" t="str">
        <f>IF(PickedColonies!J425=0, "NA", INDEX(Table4[],(MATCH(PickedColonies!C425,Table6[Barcode of agar-filled omnitray plate],0)+PickedColonies!J425-1)))</f>
        <v>A1</v>
      </c>
      <c r="E425" s="31" t="s">
        <v>749</v>
      </c>
      <c r="F425" s="29" t="str">
        <f>IF(ISNUMBER(SEARCH("96-well",Import!$B$10)),Sheet1!O424,Sheet1!P424)</f>
        <v>H3</v>
      </c>
      <c r="G425" s="31" t="s">
        <v>678</v>
      </c>
      <c r="H425" s="31" t="s">
        <v>753</v>
      </c>
      <c r="I425" s="31"/>
      <c r="J425" s="32">
        <v>1</v>
      </c>
    </row>
    <row r="426" spans="1:10" x14ac:dyDescent="0.25">
      <c r="A426" s="29" t="str">
        <f>IF(PickedColonies!J426=0, "NA",INDEX(Table5[Strain name],(MATCH(PickedColonies!C426,Table6[Barcode of agar-filled omnitray plate],0)+PickedColonies!J426-1)))</f>
        <v>GeneArt lib</v>
      </c>
      <c r="B426" s="29">
        <f>IF(PickedColonies!J426=0, "NA", INDEX(Table1[Modifications],(MATCH(PickedColonies!C426,Table6[Barcode of agar-filled omnitray plate],0)+PickedColonies!J426-1)))</f>
        <v>0</v>
      </c>
      <c r="C426" s="31" t="s">
        <v>466</v>
      </c>
      <c r="D426" s="29" t="str">
        <f>IF(PickedColonies!J426=0, "NA", INDEX(Table4[],(MATCH(PickedColonies!C426,Table6[Barcode of agar-filled omnitray plate],0)+PickedColonies!J426-1)))</f>
        <v>A1</v>
      </c>
      <c r="E426" s="31" t="s">
        <v>749</v>
      </c>
      <c r="F426" s="29" t="str">
        <f>IF(ISNUMBER(SEARCH("96-well",Import!$B$10)),Sheet1!O425,Sheet1!P425)</f>
        <v>I3</v>
      </c>
      <c r="G426" s="31" t="s">
        <v>679</v>
      </c>
      <c r="H426" s="31" t="s">
        <v>753</v>
      </c>
      <c r="I426" s="31"/>
      <c r="J426" s="32">
        <v>1</v>
      </c>
    </row>
    <row r="427" spans="1:10" x14ac:dyDescent="0.25">
      <c r="A427" s="29" t="str">
        <f>IF(PickedColonies!J427=0, "NA",INDEX(Table5[Strain name],(MATCH(PickedColonies!C427,Table6[Barcode of agar-filled omnitray plate],0)+PickedColonies!J427-1)))</f>
        <v>GeneArt lib</v>
      </c>
      <c r="B427" s="29">
        <f>IF(PickedColonies!J427=0, "NA", INDEX(Table1[Modifications],(MATCH(PickedColonies!C427,Table6[Barcode of agar-filled omnitray plate],0)+PickedColonies!J427-1)))</f>
        <v>0</v>
      </c>
      <c r="C427" s="31" t="s">
        <v>466</v>
      </c>
      <c r="D427" s="29" t="str">
        <f>IF(PickedColonies!J427=0, "NA", INDEX(Table4[],(MATCH(PickedColonies!C427,Table6[Barcode of agar-filled omnitray plate],0)+PickedColonies!J427-1)))</f>
        <v>A1</v>
      </c>
      <c r="E427" s="31" t="s">
        <v>749</v>
      </c>
      <c r="F427" s="29" t="str">
        <f>IF(ISNUMBER(SEARCH("96-well",Import!$B$10)),Sheet1!O426,Sheet1!P426)</f>
        <v>J3</v>
      </c>
      <c r="G427" s="31" t="s">
        <v>680</v>
      </c>
      <c r="H427" s="31" t="s">
        <v>753</v>
      </c>
      <c r="I427" s="31"/>
      <c r="J427" s="32">
        <v>1</v>
      </c>
    </row>
    <row r="428" spans="1:10" x14ac:dyDescent="0.25">
      <c r="A428" s="29" t="str">
        <f>IF(PickedColonies!J428=0, "NA",INDEX(Table5[Strain name],(MATCH(PickedColonies!C428,Table6[Barcode of agar-filled omnitray plate],0)+PickedColonies!J428-1)))</f>
        <v>GeneArt lib</v>
      </c>
      <c r="B428" s="29">
        <f>IF(PickedColonies!J428=0, "NA", INDEX(Table1[Modifications],(MATCH(PickedColonies!C428,Table6[Barcode of agar-filled omnitray plate],0)+PickedColonies!J428-1)))</f>
        <v>0</v>
      </c>
      <c r="C428" s="31" t="s">
        <v>466</v>
      </c>
      <c r="D428" s="29" t="str">
        <f>IF(PickedColonies!J428=0, "NA", INDEX(Table4[],(MATCH(PickedColonies!C428,Table6[Barcode of agar-filled omnitray plate],0)+PickedColonies!J428-1)))</f>
        <v>A1</v>
      </c>
      <c r="E428" s="31" t="s">
        <v>749</v>
      </c>
      <c r="F428" s="29" t="str">
        <f>IF(ISNUMBER(SEARCH("96-well",Import!$B$10)),Sheet1!O427,Sheet1!P427)</f>
        <v>K3</v>
      </c>
      <c r="G428" s="31" t="s">
        <v>682</v>
      </c>
      <c r="H428" s="31" t="s">
        <v>753</v>
      </c>
      <c r="I428" s="31"/>
      <c r="J428" s="32">
        <v>1</v>
      </c>
    </row>
    <row r="429" spans="1:10" x14ac:dyDescent="0.25">
      <c r="A429" s="29" t="str">
        <f>IF(PickedColonies!J429=0, "NA",INDEX(Table5[Strain name],(MATCH(PickedColonies!C429,Table6[Barcode of agar-filled omnitray plate],0)+PickedColonies!J429-1)))</f>
        <v>GeneArt lib</v>
      </c>
      <c r="B429" s="29">
        <f>IF(PickedColonies!J429=0, "NA", INDEX(Table1[Modifications],(MATCH(PickedColonies!C429,Table6[Barcode of agar-filled omnitray plate],0)+PickedColonies!J429-1)))</f>
        <v>0</v>
      </c>
      <c r="C429" s="31" t="s">
        <v>466</v>
      </c>
      <c r="D429" s="29" t="str">
        <f>IF(PickedColonies!J429=0, "NA", INDEX(Table4[],(MATCH(PickedColonies!C429,Table6[Barcode of agar-filled omnitray plate],0)+PickedColonies!J429-1)))</f>
        <v>A1</v>
      </c>
      <c r="E429" s="31" t="s">
        <v>749</v>
      </c>
      <c r="F429" s="29" t="str">
        <f>IF(ISNUMBER(SEARCH("96-well",Import!$B$10)),Sheet1!O428,Sheet1!P428)</f>
        <v>L3</v>
      </c>
      <c r="G429" s="31" t="s">
        <v>683</v>
      </c>
      <c r="H429" s="31" t="s">
        <v>753</v>
      </c>
      <c r="I429" s="31"/>
      <c r="J429" s="32">
        <v>1</v>
      </c>
    </row>
    <row r="430" spans="1:10" x14ac:dyDescent="0.25">
      <c r="A430" s="29" t="str">
        <f>IF(PickedColonies!J430=0, "NA",INDEX(Table5[Strain name],(MATCH(PickedColonies!C430,Table6[Barcode of agar-filled omnitray plate],0)+PickedColonies!J430-1)))</f>
        <v>GeneArt lib</v>
      </c>
      <c r="B430" s="29">
        <f>IF(PickedColonies!J430=0, "NA", INDEX(Table1[Modifications],(MATCH(PickedColonies!C430,Table6[Barcode of agar-filled omnitray plate],0)+PickedColonies!J430-1)))</f>
        <v>0</v>
      </c>
      <c r="C430" s="31" t="s">
        <v>466</v>
      </c>
      <c r="D430" s="29" t="str">
        <f>IF(PickedColonies!J430=0, "NA", INDEX(Table4[],(MATCH(PickedColonies!C430,Table6[Barcode of agar-filled omnitray plate],0)+PickedColonies!J430-1)))</f>
        <v>A1</v>
      </c>
      <c r="E430" s="31" t="s">
        <v>749</v>
      </c>
      <c r="F430" s="29" t="str">
        <f>IF(ISNUMBER(SEARCH("96-well",Import!$B$10)),Sheet1!O429,Sheet1!P429)</f>
        <v>M3</v>
      </c>
      <c r="G430" s="31" t="s">
        <v>684</v>
      </c>
      <c r="H430" s="31" t="s">
        <v>754</v>
      </c>
      <c r="I430" s="31"/>
      <c r="J430" s="32">
        <v>1</v>
      </c>
    </row>
    <row r="431" spans="1:10" x14ac:dyDescent="0.25">
      <c r="A431" s="29" t="str">
        <f>IF(PickedColonies!J431=0, "NA",INDEX(Table5[Strain name],(MATCH(PickedColonies!C431,Table6[Barcode of agar-filled omnitray plate],0)+PickedColonies!J431-1)))</f>
        <v>GeneArt lib</v>
      </c>
      <c r="B431" s="29">
        <f>IF(PickedColonies!J431=0, "NA", INDEX(Table1[Modifications],(MATCH(PickedColonies!C431,Table6[Barcode of agar-filled omnitray plate],0)+PickedColonies!J431-1)))</f>
        <v>0</v>
      </c>
      <c r="C431" s="31" t="s">
        <v>466</v>
      </c>
      <c r="D431" s="29" t="str">
        <f>IF(PickedColonies!J431=0, "NA", INDEX(Table4[],(MATCH(PickedColonies!C431,Table6[Barcode of agar-filled omnitray plate],0)+PickedColonies!J431-1)))</f>
        <v>A1</v>
      </c>
      <c r="E431" s="31" t="s">
        <v>749</v>
      </c>
      <c r="F431" s="29" t="str">
        <f>IF(ISNUMBER(SEARCH("96-well",Import!$B$10)),Sheet1!O430,Sheet1!P430)</f>
        <v>N3</v>
      </c>
      <c r="G431" s="31" t="s">
        <v>685</v>
      </c>
      <c r="H431" s="31" t="s">
        <v>754</v>
      </c>
      <c r="I431" s="31"/>
      <c r="J431" s="32">
        <v>1</v>
      </c>
    </row>
    <row r="432" spans="1:10" x14ac:dyDescent="0.25">
      <c r="A432" s="29" t="str">
        <f>IF(PickedColonies!J432=0, "NA",INDEX(Table5[Strain name],(MATCH(PickedColonies!C432,Table6[Barcode of agar-filled omnitray plate],0)+PickedColonies!J432-1)))</f>
        <v>GeneArt lib</v>
      </c>
      <c r="B432" s="29">
        <f>IF(PickedColonies!J432=0, "NA", INDEX(Table1[Modifications],(MATCH(PickedColonies!C432,Table6[Barcode of agar-filled omnitray plate],0)+PickedColonies!J432-1)))</f>
        <v>0</v>
      </c>
      <c r="C432" s="31" t="s">
        <v>466</v>
      </c>
      <c r="D432" s="29" t="str">
        <f>IF(PickedColonies!J432=0, "NA", INDEX(Table4[],(MATCH(PickedColonies!C432,Table6[Barcode of agar-filled omnitray plate],0)+PickedColonies!J432-1)))</f>
        <v>A1</v>
      </c>
      <c r="E432" s="31" t="s">
        <v>749</v>
      </c>
      <c r="F432" s="29" t="str">
        <f>IF(ISNUMBER(SEARCH("96-well",Import!$B$10)),Sheet1!O431,Sheet1!P431)</f>
        <v>O3</v>
      </c>
      <c r="G432" s="31" t="s">
        <v>686</v>
      </c>
      <c r="H432" s="31" t="s">
        <v>754</v>
      </c>
      <c r="I432" s="31"/>
      <c r="J432" s="32">
        <v>1</v>
      </c>
    </row>
    <row r="433" spans="1:10" x14ac:dyDescent="0.25">
      <c r="A433" s="29" t="str">
        <f>IF(PickedColonies!J433=0, "NA",INDEX(Table5[Strain name],(MATCH(PickedColonies!C433,Table6[Barcode of agar-filled omnitray plate],0)+PickedColonies!J433-1)))</f>
        <v>GeneArt lib</v>
      </c>
      <c r="B433" s="29">
        <f>IF(PickedColonies!J433=0, "NA", INDEX(Table1[Modifications],(MATCH(PickedColonies!C433,Table6[Barcode of agar-filled omnitray plate],0)+PickedColonies!J433-1)))</f>
        <v>0</v>
      </c>
      <c r="C433" s="31" t="s">
        <v>466</v>
      </c>
      <c r="D433" s="29" t="str">
        <f>IF(PickedColonies!J433=0, "NA", INDEX(Table4[],(MATCH(PickedColonies!C433,Table6[Barcode of agar-filled omnitray plate],0)+PickedColonies!J433-1)))</f>
        <v>A1</v>
      </c>
      <c r="E433" s="31" t="s">
        <v>749</v>
      </c>
      <c r="F433" s="29" t="str">
        <f>IF(ISNUMBER(SEARCH("96-well",Import!$B$10)),Sheet1!O432,Sheet1!P432)</f>
        <v>P3</v>
      </c>
      <c r="G433" s="31" t="s">
        <v>687</v>
      </c>
      <c r="H433" s="31" t="s">
        <v>754</v>
      </c>
      <c r="I433" s="31"/>
      <c r="J433" s="32">
        <v>1</v>
      </c>
    </row>
    <row r="434" spans="1:10" x14ac:dyDescent="0.25">
      <c r="A434" s="29" t="str">
        <f>IF(PickedColonies!J434=0, "NA",INDEX(Table5[Strain name],(MATCH(PickedColonies!C434,Table6[Barcode of agar-filled omnitray plate],0)+PickedColonies!J434-1)))</f>
        <v>GeneArt lib</v>
      </c>
      <c r="B434" s="29">
        <f>IF(PickedColonies!J434=0, "NA", INDEX(Table1[Modifications],(MATCH(PickedColonies!C434,Table6[Barcode of agar-filled omnitray plate],0)+PickedColonies!J434-1)))</f>
        <v>0</v>
      </c>
      <c r="C434" s="31" t="s">
        <v>466</v>
      </c>
      <c r="D434" s="29" t="str">
        <f>IF(PickedColonies!J434=0, "NA", INDEX(Table4[],(MATCH(PickedColonies!C434,Table6[Barcode of agar-filled omnitray plate],0)+PickedColonies!J434-1)))</f>
        <v>A1</v>
      </c>
      <c r="E434" s="31" t="s">
        <v>749</v>
      </c>
      <c r="F434" s="29" t="str">
        <f>IF(ISNUMBER(SEARCH("96-well",Import!$B$10)),Sheet1!O433,Sheet1!P433)</f>
        <v>A4</v>
      </c>
      <c r="G434" s="31" t="s">
        <v>688</v>
      </c>
      <c r="H434" s="31" t="s">
        <v>754</v>
      </c>
      <c r="I434" s="31"/>
      <c r="J434" s="32">
        <v>1</v>
      </c>
    </row>
    <row r="435" spans="1:10" x14ac:dyDescent="0.25">
      <c r="A435" s="29" t="str">
        <f>IF(PickedColonies!J435=0, "NA",INDEX(Table5[Strain name],(MATCH(PickedColonies!C435,Table6[Barcode of agar-filled omnitray plate],0)+PickedColonies!J435-1)))</f>
        <v>GeneArt lib</v>
      </c>
      <c r="B435" s="29">
        <f>IF(PickedColonies!J435=0, "NA", INDEX(Table1[Modifications],(MATCH(PickedColonies!C435,Table6[Barcode of agar-filled omnitray plate],0)+PickedColonies!J435-1)))</f>
        <v>0</v>
      </c>
      <c r="C435" s="31" t="s">
        <v>466</v>
      </c>
      <c r="D435" s="29" t="str">
        <f>IF(PickedColonies!J435=0, "NA", INDEX(Table4[],(MATCH(PickedColonies!C435,Table6[Barcode of agar-filled omnitray plate],0)+PickedColonies!J435-1)))</f>
        <v>A1</v>
      </c>
      <c r="E435" s="31" t="s">
        <v>749</v>
      </c>
      <c r="F435" s="29" t="str">
        <f>IF(ISNUMBER(SEARCH("96-well",Import!$B$10)),Sheet1!O434,Sheet1!P434)</f>
        <v>B4</v>
      </c>
      <c r="G435" s="31" t="s">
        <v>689</v>
      </c>
      <c r="H435" s="31" t="s">
        <v>754</v>
      </c>
      <c r="I435" s="31"/>
      <c r="J435" s="32">
        <v>1</v>
      </c>
    </row>
    <row r="436" spans="1:10" x14ac:dyDescent="0.25">
      <c r="A436" s="29" t="str">
        <f>IF(PickedColonies!J436=0, "NA",INDEX(Table5[Strain name],(MATCH(PickedColonies!C436,Table6[Barcode of agar-filled omnitray plate],0)+PickedColonies!J436-1)))</f>
        <v>GeneArt lib</v>
      </c>
      <c r="B436" s="29">
        <f>IF(PickedColonies!J436=0, "NA", INDEX(Table1[Modifications],(MATCH(PickedColonies!C436,Table6[Barcode of agar-filled omnitray plate],0)+PickedColonies!J436-1)))</f>
        <v>0</v>
      </c>
      <c r="C436" s="31" t="s">
        <v>466</v>
      </c>
      <c r="D436" s="29" t="str">
        <f>IF(PickedColonies!J436=0, "NA", INDEX(Table4[],(MATCH(PickedColonies!C436,Table6[Barcode of agar-filled omnitray plate],0)+PickedColonies!J436-1)))</f>
        <v>A1</v>
      </c>
      <c r="E436" s="31" t="s">
        <v>749</v>
      </c>
      <c r="F436" s="29" t="str">
        <f>IF(ISNUMBER(SEARCH("96-well",Import!$B$10)),Sheet1!O435,Sheet1!P435)</f>
        <v>C4</v>
      </c>
      <c r="G436" s="31" t="s">
        <v>691</v>
      </c>
      <c r="H436" s="31" t="s">
        <v>754</v>
      </c>
      <c r="I436" s="31"/>
      <c r="J436" s="32">
        <v>1</v>
      </c>
    </row>
    <row r="437" spans="1:10" x14ac:dyDescent="0.25">
      <c r="A437" s="29" t="str">
        <f>IF(PickedColonies!J437=0, "NA",INDEX(Table5[Strain name],(MATCH(PickedColonies!C437,Table6[Barcode of agar-filled omnitray plate],0)+PickedColonies!J437-1)))</f>
        <v>GeneArt lib</v>
      </c>
      <c r="B437" s="29">
        <f>IF(PickedColonies!J437=0, "NA", INDEX(Table1[Modifications],(MATCH(PickedColonies!C437,Table6[Barcode of agar-filled omnitray plate],0)+PickedColonies!J437-1)))</f>
        <v>0</v>
      </c>
      <c r="C437" s="31" t="s">
        <v>466</v>
      </c>
      <c r="D437" s="29" t="str">
        <f>IF(PickedColonies!J437=0, "NA", INDEX(Table4[],(MATCH(PickedColonies!C437,Table6[Barcode of agar-filled omnitray plate],0)+PickedColonies!J437-1)))</f>
        <v>A1</v>
      </c>
      <c r="E437" s="31" t="s">
        <v>749</v>
      </c>
      <c r="F437" s="29" t="str">
        <f>IF(ISNUMBER(SEARCH("96-well",Import!$B$10)),Sheet1!O436,Sheet1!P436)</f>
        <v>D4</v>
      </c>
      <c r="G437" s="31" t="s">
        <v>692</v>
      </c>
      <c r="H437" s="31" t="s">
        <v>754</v>
      </c>
      <c r="I437" s="31"/>
      <c r="J437" s="32">
        <v>1</v>
      </c>
    </row>
    <row r="438" spans="1:10" x14ac:dyDescent="0.25">
      <c r="A438" s="29" t="str">
        <f>IF(PickedColonies!J438=0, "NA",INDEX(Table5[Strain name],(MATCH(PickedColonies!C438,Table6[Barcode of agar-filled omnitray plate],0)+PickedColonies!J438-1)))</f>
        <v>GeneArt lib</v>
      </c>
      <c r="B438" s="29">
        <f>IF(PickedColonies!J438=0, "NA", INDEX(Table1[Modifications],(MATCH(PickedColonies!C438,Table6[Barcode of agar-filled omnitray plate],0)+PickedColonies!J438-1)))</f>
        <v>0</v>
      </c>
      <c r="C438" s="31" t="s">
        <v>466</v>
      </c>
      <c r="D438" s="29" t="str">
        <f>IF(PickedColonies!J438=0, "NA", INDEX(Table4[],(MATCH(PickedColonies!C438,Table6[Barcode of agar-filled omnitray plate],0)+PickedColonies!J438-1)))</f>
        <v>A1</v>
      </c>
      <c r="E438" s="31" t="s">
        <v>749</v>
      </c>
      <c r="F438" s="29" t="str">
        <f>IF(ISNUMBER(SEARCH("96-well",Import!$B$10)),Sheet1!O437,Sheet1!P437)</f>
        <v>E4</v>
      </c>
      <c r="G438" s="31" t="s">
        <v>693</v>
      </c>
      <c r="H438" s="31" t="s">
        <v>755</v>
      </c>
      <c r="I438" s="31"/>
      <c r="J438" s="32">
        <v>1</v>
      </c>
    </row>
    <row r="439" spans="1:10" x14ac:dyDescent="0.25">
      <c r="A439" s="29" t="str">
        <f>IF(PickedColonies!J439=0, "NA",INDEX(Table5[Strain name],(MATCH(PickedColonies!C439,Table6[Barcode of agar-filled omnitray plate],0)+PickedColonies!J439-1)))</f>
        <v>GeneArt lib</v>
      </c>
      <c r="B439" s="29">
        <f>IF(PickedColonies!J439=0, "NA", INDEX(Table1[Modifications],(MATCH(PickedColonies!C439,Table6[Barcode of agar-filled omnitray plate],0)+PickedColonies!J439-1)))</f>
        <v>0</v>
      </c>
      <c r="C439" s="31" t="s">
        <v>466</v>
      </c>
      <c r="D439" s="29" t="str">
        <f>IF(PickedColonies!J439=0, "NA", INDEX(Table4[],(MATCH(PickedColonies!C439,Table6[Barcode of agar-filled omnitray plate],0)+PickedColonies!J439-1)))</f>
        <v>A1</v>
      </c>
      <c r="E439" s="31" t="s">
        <v>749</v>
      </c>
      <c r="F439" s="29" t="str">
        <f>IF(ISNUMBER(SEARCH("96-well",Import!$B$10)),Sheet1!O438,Sheet1!P438)</f>
        <v>F4</v>
      </c>
      <c r="G439" s="31" t="s">
        <v>694</v>
      </c>
      <c r="H439" s="31" t="s">
        <v>755</v>
      </c>
      <c r="I439" s="31"/>
      <c r="J439" s="32">
        <v>1</v>
      </c>
    </row>
    <row r="440" spans="1:10" x14ac:dyDescent="0.25">
      <c r="A440" s="29" t="str">
        <f>IF(PickedColonies!J440=0, "NA",INDEX(Table5[Strain name],(MATCH(PickedColonies!C440,Table6[Barcode of agar-filled omnitray plate],0)+PickedColonies!J440-1)))</f>
        <v>GeneArt lib</v>
      </c>
      <c r="B440" s="29">
        <f>IF(PickedColonies!J440=0, "NA", INDEX(Table1[Modifications],(MATCH(PickedColonies!C440,Table6[Barcode of agar-filled omnitray plate],0)+PickedColonies!J440-1)))</f>
        <v>0</v>
      </c>
      <c r="C440" s="31" t="s">
        <v>466</v>
      </c>
      <c r="D440" s="29" t="str">
        <f>IF(PickedColonies!J440=0, "NA", INDEX(Table4[],(MATCH(PickedColonies!C440,Table6[Barcode of agar-filled omnitray plate],0)+PickedColonies!J440-1)))</f>
        <v>A1</v>
      </c>
      <c r="E440" s="31" t="s">
        <v>749</v>
      </c>
      <c r="F440" s="29" t="str">
        <f>IF(ISNUMBER(SEARCH("96-well",Import!$B$10)),Sheet1!O439,Sheet1!P439)</f>
        <v>G4</v>
      </c>
      <c r="G440" s="31" t="s">
        <v>695</v>
      </c>
      <c r="H440" s="31" t="s">
        <v>755</v>
      </c>
      <c r="I440" s="31"/>
      <c r="J440" s="32">
        <v>1</v>
      </c>
    </row>
    <row r="441" spans="1:10" x14ac:dyDescent="0.25">
      <c r="A441" s="29" t="str">
        <f>IF(PickedColonies!J441=0, "NA",INDEX(Table5[Strain name],(MATCH(PickedColonies!C441,Table6[Barcode of agar-filled omnitray plate],0)+PickedColonies!J441-1)))</f>
        <v>GeneArt lib</v>
      </c>
      <c r="B441" s="29">
        <f>IF(PickedColonies!J441=0, "NA", INDEX(Table1[Modifications],(MATCH(PickedColonies!C441,Table6[Barcode of agar-filled omnitray plate],0)+PickedColonies!J441-1)))</f>
        <v>0</v>
      </c>
      <c r="C441" s="31" t="s">
        <v>466</v>
      </c>
      <c r="D441" s="29" t="str">
        <f>IF(PickedColonies!J441=0, "NA", INDEX(Table4[],(MATCH(PickedColonies!C441,Table6[Barcode of agar-filled omnitray plate],0)+PickedColonies!J441-1)))</f>
        <v>A1</v>
      </c>
      <c r="E441" s="31" t="s">
        <v>749</v>
      </c>
      <c r="F441" s="29" t="str">
        <f>IF(ISNUMBER(SEARCH("96-well",Import!$B$10)),Sheet1!O440,Sheet1!P440)</f>
        <v>H4</v>
      </c>
      <c r="G441" s="31" t="s">
        <v>696</v>
      </c>
      <c r="H441" s="31" t="s">
        <v>755</v>
      </c>
      <c r="I441" s="31"/>
      <c r="J441" s="32">
        <v>1</v>
      </c>
    </row>
    <row r="442" spans="1:10" x14ac:dyDescent="0.25">
      <c r="A442" s="29" t="str">
        <f>IF(PickedColonies!J442=0, "NA",INDEX(Table5[Strain name],(MATCH(PickedColonies!C442,Table6[Barcode of agar-filled omnitray plate],0)+PickedColonies!J442-1)))</f>
        <v>GeneArt lib</v>
      </c>
      <c r="B442" s="29">
        <f>IF(PickedColonies!J442=0, "NA", INDEX(Table1[Modifications],(MATCH(PickedColonies!C442,Table6[Barcode of agar-filled omnitray plate],0)+PickedColonies!J442-1)))</f>
        <v>0</v>
      </c>
      <c r="C442" s="31" t="s">
        <v>466</v>
      </c>
      <c r="D442" s="29" t="str">
        <f>IF(PickedColonies!J442=0, "NA", INDEX(Table4[],(MATCH(PickedColonies!C442,Table6[Barcode of agar-filled omnitray plate],0)+PickedColonies!J442-1)))</f>
        <v>A1</v>
      </c>
      <c r="E442" s="31" t="s">
        <v>749</v>
      </c>
      <c r="F442" s="29" t="str">
        <f>IF(ISNUMBER(SEARCH("96-well",Import!$B$10)),Sheet1!O441,Sheet1!P441)</f>
        <v>I4</v>
      </c>
      <c r="G442" s="31" t="s">
        <v>697</v>
      </c>
      <c r="H442" s="31" t="s">
        <v>755</v>
      </c>
      <c r="I442" s="31"/>
      <c r="J442" s="32">
        <v>1</v>
      </c>
    </row>
    <row r="443" spans="1:10" x14ac:dyDescent="0.25">
      <c r="A443" s="29" t="str">
        <f>IF(PickedColonies!J443=0, "NA",INDEX(Table5[Strain name],(MATCH(PickedColonies!C443,Table6[Barcode of agar-filled omnitray plate],0)+PickedColonies!J443-1)))</f>
        <v>GeneArt lib</v>
      </c>
      <c r="B443" s="29">
        <f>IF(PickedColonies!J443=0, "NA", INDEX(Table1[Modifications],(MATCH(PickedColonies!C443,Table6[Barcode of agar-filled omnitray plate],0)+PickedColonies!J443-1)))</f>
        <v>0</v>
      </c>
      <c r="C443" s="31" t="s">
        <v>466</v>
      </c>
      <c r="D443" s="29" t="str">
        <f>IF(PickedColonies!J443=0, "NA", INDEX(Table4[],(MATCH(PickedColonies!C443,Table6[Barcode of agar-filled omnitray plate],0)+PickedColonies!J443-1)))</f>
        <v>A1</v>
      </c>
      <c r="E443" s="31" t="s">
        <v>749</v>
      </c>
      <c r="F443" s="29" t="str">
        <f>IF(ISNUMBER(SEARCH("96-well",Import!$B$10)),Sheet1!O442,Sheet1!P442)</f>
        <v>J4</v>
      </c>
      <c r="G443" s="31" t="s">
        <v>698</v>
      </c>
      <c r="H443" s="31" t="s">
        <v>755</v>
      </c>
      <c r="I443" s="31"/>
      <c r="J443" s="32">
        <v>1</v>
      </c>
    </row>
    <row r="444" spans="1:10" x14ac:dyDescent="0.25">
      <c r="A444" s="29" t="str">
        <f>IF(PickedColonies!J444=0, "NA",INDEX(Table5[Strain name],(MATCH(PickedColonies!C444,Table6[Barcode of agar-filled omnitray plate],0)+PickedColonies!J444-1)))</f>
        <v>GeneArt lib</v>
      </c>
      <c r="B444" s="29">
        <f>IF(PickedColonies!J444=0, "NA", INDEX(Table1[Modifications],(MATCH(PickedColonies!C444,Table6[Barcode of agar-filled omnitray plate],0)+PickedColonies!J444-1)))</f>
        <v>0</v>
      </c>
      <c r="C444" s="31" t="s">
        <v>466</v>
      </c>
      <c r="D444" s="29" t="str">
        <f>IF(PickedColonies!J444=0, "NA", INDEX(Table4[],(MATCH(PickedColonies!C444,Table6[Barcode of agar-filled omnitray plate],0)+PickedColonies!J444-1)))</f>
        <v>A1</v>
      </c>
      <c r="E444" s="31" t="s">
        <v>749</v>
      </c>
      <c r="F444" s="29" t="str">
        <f>IF(ISNUMBER(SEARCH("96-well",Import!$B$10)),Sheet1!O443,Sheet1!P443)</f>
        <v>K4</v>
      </c>
      <c r="G444" s="31" t="s">
        <v>700</v>
      </c>
      <c r="H444" s="31" t="s">
        <v>755</v>
      </c>
      <c r="I444" s="31"/>
      <c r="J444" s="32">
        <v>1</v>
      </c>
    </row>
    <row r="445" spans="1:10" x14ac:dyDescent="0.25">
      <c r="A445" s="29" t="str">
        <f>IF(PickedColonies!J445=0, "NA",INDEX(Table5[Strain name],(MATCH(PickedColonies!C445,Table6[Barcode of agar-filled omnitray plate],0)+PickedColonies!J445-1)))</f>
        <v>GeneArt lib</v>
      </c>
      <c r="B445" s="29">
        <f>IF(PickedColonies!J445=0, "NA", INDEX(Table1[Modifications],(MATCH(PickedColonies!C445,Table6[Barcode of agar-filled omnitray plate],0)+PickedColonies!J445-1)))</f>
        <v>0</v>
      </c>
      <c r="C445" s="31" t="s">
        <v>466</v>
      </c>
      <c r="D445" s="29" t="str">
        <f>IF(PickedColonies!J445=0, "NA", INDEX(Table4[],(MATCH(PickedColonies!C445,Table6[Barcode of agar-filled omnitray plate],0)+PickedColonies!J445-1)))</f>
        <v>A1</v>
      </c>
      <c r="E445" s="31" t="s">
        <v>749</v>
      </c>
      <c r="F445" s="29" t="str">
        <f>IF(ISNUMBER(SEARCH("96-well",Import!$B$10)),Sheet1!O444,Sheet1!P444)</f>
        <v>L4</v>
      </c>
      <c r="G445" s="31" t="s">
        <v>701</v>
      </c>
      <c r="H445" s="31" t="s">
        <v>755</v>
      </c>
      <c r="I445" s="31"/>
      <c r="J445" s="32">
        <v>1</v>
      </c>
    </row>
    <row r="446" spans="1:10" x14ac:dyDescent="0.25">
      <c r="A446" s="29" t="str">
        <f>IF(PickedColonies!J446=0, "NA",INDEX(Table5[Strain name],(MATCH(PickedColonies!C446,Table6[Barcode of agar-filled omnitray plate],0)+PickedColonies!J446-1)))</f>
        <v>GeneArt lib</v>
      </c>
      <c r="B446" s="29">
        <f>IF(PickedColonies!J446=0, "NA", INDEX(Table1[Modifications],(MATCH(PickedColonies!C446,Table6[Barcode of agar-filled omnitray plate],0)+PickedColonies!J446-1)))</f>
        <v>0</v>
      </c>
      <c r="C446" s="31" t="s">
        <v>466</v>
      </c>
      <c r="D446" s="29" t="str">
        <f>IF(PickedColonies!J446=0, "NA", INDEX(Table4[],(MATCH(PickedColonies!C446,Table6[Barcode of agar-filled omnitray plate],0)+PickedColonies!J446-1)))</f>
        <v>A1</v>
      </c>
      <c r="E446" s="31" t="s">
        <v>749</v>
      </c>
      <c r="F446" s="29" t="str">
        <f>IF(ISNUMBER(SEARCH("96-well",Import!$B$10)),Sheet1!O445,Sheet1!P445)</f>
        <v>M4</v>
      </c>
      <c r="G446" s="31" t="s">
        <v>702</v>
      </c>
      <c r="H446" s="31" t="s">
        <v>756</v>
      </c>
      <c r="I446" s="31"/>
      <c r="J446" s="32">
        <v>1</v>
      </c>
    </row>
    <row r="447" spans="1:10" x14ac:dyDescent="0.25">
      <c r="A447" s="29" t="str">
        <f>IF(PickedColonies!J447=0, "NA",INDEX(Table5[Strain name],(MATCH(PickedColonies!C447,Table6[Barcode of agar-filled omnitray plate],0)+PickedColonies!J447-1)))</f>
        <v>GeneArt lib</v>
      </c>
      <c r="B447" s="29">
        <f>IF(PickedColonies!J447=0, "NA", INDEX(Table1[Modifications],(MATCH(PickedColonies!C447,Table6[Barcode of agar-filled omnitray plate],0)+PickedColonies!J447-1)))</f>
        <v>0</v>
      </c>
      <c r="C447" s="31" t="s">
        <v>466</v>
      </c>
      <c r="D447" s="29" t="str">
        <f>IF(PickedColonies!J447=0, "NA", INDEX(Table4[],(MATCH(PickedColonies!C447,Table6[Barcode of agar-filled omnitray plate],0)+PickedColonies!J447-1)))</f>
        <v>A1</v>
      </c>
      <c r="E447" s="31" t="s">
        <v>749</v>
      </c>
      <c r="F447" s="29" t="str">
        <f>IF(ISNUMBER(SEARCH("96-well",Import!$B$10)),Sheet1!O446,Sheet1!P446)</f>
        <v>N4</v>
      </c>
      <c r="G447" s="31" t="s">
        <v>703</v>
      </c>
      <c r="H447" s="31" t="s">
        <v>756</v>
      </c>
      <c r="I447" s="31"/>
      <c r="J447" s="32">
        <v>1</v>
      </c>
    </row>
    <row r="448" spans="1:10" x14ac:dyDescent="0.25">
      <c r="A448" s="29" t="str">
        <f>IF(PickedColonies!J448=0, "NA",INDEX(Table5[Strain name],(MATCH(PickedColonies!C448,Table6[Barcode of agar-filled omnitray plate],0)+PickedColonies!J448-1)))</f>
        <v>GeneArt lib</v>
      </c>
      <c r="B448" s="29">
        <f>IF(PickedColonies!J448=0, "NA", INDEX(Table1[Modifications],(MATCH(PickedColonies!C448,Table6[Barcode of agar-filled omnitray plate],0)+PickedColonies!J448-1)))</f>
        <v>0</v>
      </c>
      <c r="C448" s="31" t="s">
        <v>466</v>
      </c>
      <c r="D448" s="29" t="str">
        <f>IF(PickedColonies!J448=0, "NA", INDEX(Table4[],(MATCH(PickedColonies!C448,Table6[Barcode of agar-filled omnitray plate],0)+PickedColonies!J448-1)))</f>
        <v>A1</v>
      </c>
      <c r="E448" s="31" t="s">
        <v>749</v>
      </c>
      <c r="F448" s="29" t="str">
        <f>IF(ISNUMBER(SEARCH("96-well",Import!$B$10)),Sheet1!O447,Sheet1!P447)</f>
        <v>O4</v>
      </c>
      <c r="G448" s="31" t="s">
        <v>704</v>
      </c>
      <c r="H448" s="31" t="s">
        <v>756</v>
      </c>
      <c r="I448" s="31"/>
      <c r="J448" s="32">
        <v>1</v>
      </c>
    </row>
    <row r="449" spans="1:10" x14ac:dyDescent="0.25">
      <c r="A449" s="29" t="str">
        <f>IF(PickedColonies!J449=0, "NA",INDEX(Table5[Strain name],(MATCH(PickedColonies!C449,Table6[Barcode of agar-filled omnitray plate],0)+PickedColonies!J449-1)))</f>
        <v>GeneArt lib</v>
      </c>
      <c r="B449" s="29">
        <f>IF(PickedColonies!J449=0, "NA", INDEX(Table1[Modifications],(MATCH(PickedColonies!C449,Table6[Barcode of agar-filled omnitray plate],0)+PickedColonies!J449-1)))</f>
        <v>0</v>
      </c>
      <c r="C449" s="31" t="s">
        <v>466</v>
      </c>
      <c r="D449" s="29" t="str">
        <f>IF(PickedColonies!J449=0, "NA", INDEX(Table4[],(MATCH(PickedColonies!C449,Table6[Barcode of agar-filled omnitray plate],0)+PickedColonies!J449-1)))</f>
        <v>A1</v>
      </c>
      <c r="E449" s="31" t="s">
        <v>749</v>
      </c>
      <c r="F449" s="29" t="str">
        <f>IF(ISNUMBER(SEARCH("96-well",Import!$B$10)),Sheet1!O448,Sheet1!P448)</f>
        <v>P4</v>
      </c>
      <c r="G449" s="31" t="s">
        <v>705</v>
      </c>
      <c r="H449" s="31" t="s">
        <v>756</v>
      </c>
      <c r="I449" s="31"/>
      <c r="J449" s="32">
        <v>1</v>
      </c>
    </row>
    <row r="450" spans="1:10" x14ac:dyDescent="0.25">
      <c r="A450" s="29" t="str">
        <f>IF(PickedColonies!J450=0, "NA",INDEX(Table5[Strain name],(MATCH(PickedColonies!C450,Table6[Barcode of agar-filled omnitray plate],0)+PickedColonies!J450-1)))</f>
        <v>GeneArt lib</v>
      </c>
      <c r="B450" s="29">
        <f>IF(PickedColonies!J450=0, "NA", INDEX(Table1[Modifications],(MATCH(PickedColonies!C450,Table6[Barcode of agar-filled omnitray plate],0)+PickedColonies!J450-1)))</f>
        <v>0</v>
      </c>
      <c r="C450" s="31" t="s">
        <v>466</v>
      </c>
      <c r="D450" s="29" t="str">
        <f>IF(PickedColonies!J450=0, "NA", INDEX(Table4[],(MATCH(PickedColonies!C450,Table6[Barcode of agar-filled omnitray plate],0)+PickedColonies!J450-1)))</f>
        <v>A1</v>
      </c>
      <c r="E450" s="31" t="s">
        <v>749</v>
      </c>
      <c r="F450" s="29" t="str">
        <f>IF(ISNUMBER(SEARCH("96-well",Import!$B$10)),Sheet1!O449,Sheet1!P449)</f>
        <v>A5</v>
      </c>
      <c r="G450" s="31" t="s">
        <v>706</v>
      </c>
      <c r="H450" s="31" t="s">
        <v>756</v>
      </c>
      <c r="I450" s="31"/>
      <c r="J450" s="32">
        <v>1</v>
      </c>
    </row>
    <row r="451" spans="1:10" x14ac:dyDescent="0.25">
      <c r="A451" s="29" t="str">
        <f>IF(PickedColonies!J451=0, "NA",INDEX(Table5[Strain name],(MATCH(PickedColonies!C451,Table6[Barcode of agar-filled omnitray plate],0)+PickedColonies!J451-1)))</f>
        <v>GeneArt lib</v>
      </c>
      <c r="B451" s="29">
        <f>IF(PickedColonies!J451=0, "NA", INDEX(Table1[Modifications],(MATCH(PickedColonies!C451,Table6[Barcode of agar-filled omnitray plate],0)+PickedColonies!J451-1)))</f>
        <v>0</v>
      </c>
      <c r="C451" s="31" t="s">
        <v>466</v>
      </c>
      <c r="D451" s="29" t="str">
        <f>IF(PickedColonies!J451=0, "NA", INDEX(Table4[],(MATCH(PickedColonies!C451,Table6[Barcode of agar-filled omnitray plate],0)+PickedColonies!J451-1)))</f>
        <v>A1</v>
      </c>
      <c r="E451" s="31" t="s">
        <v>749</v>
      </c>
      <c r="F451" s="29" t="str">
        <f>IF(ISNUMBER(SEARCH("96-well",Import!$B$10)),Sheet1!O450,Sheet1!P450)</f>
        <v>B5</v>
      </c>
      <c r="G451" s="31" t="s">
        <v>707</v>
      </c>
      <c r="H451" s="31" t="s">
        <v>756</v>
      </c>
      <c r="I451" s="31"/>
      <c r="J451" s="32">
        <v>1</v>
      </c>
    </row>
    <row r="452" spans="1:10" x14ac:dyDescent="0.25">
      <c r="A452" s="29" t="str">
        <f>IF(PickedColonies!J452=0, "NA",INDEX(Table5[Strain name],(MATCH(PickedColonies!C452,Table6[Barcode of agar-filled omnitray plate],0)+PickedColonies!J452-1)))</f>
        <v>GeneArt lib</v>
      </c>
      <c r="B452" s="29">
        <f>IF(PickedColonies!J452=0, "NA", INDEX(Table1[Modifications],(MATCH(PickedColonies!C452,Table6[Barcode of agar-filled omnitray plate],0)+PickedColonies!J452-1)))</f>
        <v>0</v>
      </c>
      <c r="C452" s="31" t="s">
        <v>466</v>
      </c>
      <c r="D452" s="29" t="str">
        <f>IF(PickedColonies!J452=0, "NA", INDEX(Table4[],(MATCH(PickedColonies!C452,Table6[Barcode of agar-filled omnitray plate],0)+PickedColonies!J452-1)))</f>
        <v>A1</v>
      </c>
      <c r="E452" s="31" t="s">
        <v>749</v>
      </c>
      <c r="F452" s="29" t="str">
        <f>IF(ISNUMBER(SEARCH("96-well",Import!$B$10)),Sheet1!O451,Sheet1!P451)</f>
        <v>C5</v>
      </c>
      <c r="G452" s="31" t="s">
        <v>709</v>
      </c>
      <c r="H452" s="31" t="s">
        <v>756</v>
      </c>
      <c r="I452" s="31"/>
      <c r="J452" s="32">
        <v>1</v>
      </c>
    </row>
    <row r="453" spans="1:10" x14ac:dyDescent="0.25">
      <c r="A453" s="29" t="str">
        <f>IF(PickedColonies!J453=0, "NA",INDEX(Table5[Strain name],(MATCH(PickedColonies!C453,Table6[Barcode of agar-filled omnitray plate],0)+PickedColonies!J453-1)))</f>
        <v>GeneArt lib</v>
      </c>
      <c r="B453" s="29">
        <f>IF(PickedColonies!J453=0, "NA", INDEX(Table1[Modifications],(MATCH(PickedColonies!C453,Table6[Barcode of agar-filled omnitray plate],0)+PickedColonies!J453-1)))</f>
        <v>0</v>
      </c>
      <c r="C453" s="31" t="s">
        <v>466</v>
      </c>
      <c r="D453" s="29" t="str">
        <f>IF(PickedColonies!J453=0, "NA", INDEX(Table4[],(MATCH(PickedColonies!C453,Table6[Barcode of agar-filled omnitray plate],0)+PickedColonies!J453-1)))</f>
        <v>A1</v>
      </c>
      <c r="E453" s="31" t="s">
        <v>749</v>
      </c>
      <c r="F453" s="29" t="str">
        <f>IF(ISNUMBER(SEARCH("96-well",Import!$B$10)),Sheet1!O452,Sheet1!P452)</f>
        <v>D5</v>
      </c>
      <c r="G453" s="31" t="s">
        <v>710</v>
      </c>
      <c r="H453" s="31" t="s">
        <v>756</v>
      </c>
      <c r="I453" s="31"/>
      <c r="J453" s="32">
        <v>1</v>
      </c>
    </row>
    <row r="454" spans="1:10" x14ac:dyDescent="0.25">
      <c r="A454" s="29" t="str">
        <f>IF(PickedColonies!J454=0, "NA",INDEX(Table5[Strain name],(MATCH(PickedColonies!C454,Table6[Barcode of agar-filled omnitray plate],0)+PickedColonies!J454-1)))</f>
        <v>GeneArt lib</v>
      </c>
      <c r="B454" s="29">
        <f>IF(PickedColonies!J454=0, "NA", INDEX(Table1[Modifications],(MATCH(PickedColonies!C454,Table6[Barcode of agar-filled omnitray plate],0)+PickedColonies!J454-1)))</f>
        <v>0</v>
      </c>
      <c r="C454" s="31" t="s">
        <v>466</v>
      </c>
      <c r="D454" s="29" t="str">
        <f>IF(PickedColonies!J454=0, "NA", INDEX(Table4[],(MATCH(PickedColonies!C454,Table6[Barcode of agar-filled omnitray plate],0)+PickedColonies!J454-1)))</f>
        <v>A1</v>
      </c>
      <c r="E454" s="31" t="s">
        <v>749</v>
      </c>
      <c r="F454" s="29" t="str">
        <f>IF(ISNUMBER(SEARCH("96-well",Import!$B$10)),Sheet1!O453,Sheet1!P453)</f>
        <v>E5</v>
      </c>
      <c r="G454" s="31" t="s">
        <v>711</v>
      </c>
      <c r="H454" s="31" t="s">
        <v>757</v>
      </c>
      <c r="I454" s="31"/>
      <c r="J454" s="32">
        <v>1</v>
      </c>
    </row>
    <row r="455" spans="1:10" x14ac:dyDescent="0.25">
      <c r="A455" s="29" t="str">
        <f>IF(PickedColonies!J455=0, "NA",INDEX(Table5[Strain name],(MATCH(PickedColonies!C455,Table6[Barcode of agar-filled omnitray plate],0)+PickedColonies!J455-1)))</f>
        <v>GeneArt lib</v>
      </c>
      <c r="B455" s="29">
        <f>IF(PickedColonies!J455=0, "NA", INDEX(Table1[Modifications],(MATCH(PickedColonies!C455,Table6[Barcode of agar-filled omnitray plate],0)+PickedColonies!J455-1)))</f>
        <v>0</v>
      </c>
      <c r="C455" s="31" t="s">
        <v>466</v>
      </c>
      <c r="D455" s="29" t="str">
        <f>IF(PickedColonies!J455=0, "NA", INDEX(Table4[],(MATCH(PickedColonies!C455,Table6[Barcode of agar-filled omnitray plate],0)+PickedColonies!J455-1)))</f>
        <v>A1</v>
      </c>
      <c r="E455" s="31" t="s">
        <v>749</v>
      </c>
      <c r="F455" s="29" t="str">
        <f>IF(ISNUMBER(SEARCH("96-well",Import!$B$10)),Sheet1!O454,Sheet1!P454)</f>
        <v>F5</v>
      </c>
      <c r="G455" s="31" t="s">
        <v>712</v>
      </c>
      <c r="H455" s="31" t="s">
        <v>757</v>
      </c>
      <c r="I455" s="31"/>
      <c r="J455" s="32">
        <v>1</v>
      </c>
    </row>
    <row r="456" spans="1:10" x14ac:dyDescent="0.25">
      <c r="A456" s="29" t="str">
        <f>IF(PickedColonies!J456=0, "NA",INDEX(Table5[Strain name],(MATCH(PickedColonies!C456,Table6[Barcode of agar-filled omnitray plate],0)+PickedColonies!J456-1)))</f>
        <v>GeneArt lib</v>
      </c>
      <c r="B456" s="29">
        <f>IF(PickedColonies!J456=0, "NA", INDEX(Table1[Modifications],(MATCH(PickedColonies!C456,Table6[Barcode of agar-filled omnitray plate],0)+PickedColonies!J456-1)))</f>
        <v>0</v>
      </c>
      <c r="C456" s="31" t="s">
        <v>466</v>
      </c>
      <c r="D456" s="29" t="str">
        <f>IF(PickedColonies!J456=0, "NA", INDEX(Table4[],(MATCH(PickedColonies!C456,Table6[Barcode of agar-filled omnitray plate],0)+PickedColonies!J456-1)))</f>
        <v>A1</v>
      </c>
      <c r="E456" s="31" t="s">
        <v>749</v>
      </c>
      <c r="F456" s="29" t="str">
        <f>IF(ISNUMBER(SEARCH("96-well",Import!$B$10)),Sheet1!O455,Sheet1!P455)</f>
        <v>G5</v>
      </c>
      <c r="G456" s="31" t="s">
        <v>713</v>
      </c>
      <c r="H456" s="31" t="s">
        <v>757</v>
      </c>
      <c r="I456" s="31"/>
      <c r="J456" s="32">
        <v>1</v>
      </c>
    </row>
    <row r="457" spans="1:10" x14ac:dyDescent="0.25">
      <c r="A457" s="29" t="str">
        <f>IF(PickedColonies!J457=0, "NA",INDEX(Table5[Strain name],(MATCH(PickedColonies!C457,Table6[Barcode of agar-filled omnitray plate],0)+PickedColonies!J457-1)))</f>
        <v>GeneArt lib</v>
      </c>
      <c r="B457" s="29">
        <f>IF(PickedColonies!J457=0, "NA", INDEX(Table1[Modifications],(MATCH(PickedColonies!C457,Table6[Barcode of agar-filled omnitray plate],0)+PickedColonies!J457-1)))</f>
        <v>0</v>
      </c>
      <c r="C457" s="31" t="s">
        <v>466</v>
      </c>
      <c r="D457" s="29" t="str">
        <f>IF(PickedColonies!J457=0, "NA", INDEX(Table4[],(MATCH(PickedColonies!C457,Table6[Barcode of agar-filled omnitray plate],0)+PickedColonies!J457-1)))</f>
        <v>A1</v>
      </c>
      <c r="E457" s="31" t="s">
        <v>749</v>
      </c>
      <c r="F457" s="29" t="str">
        <f>IF(ISNUMBER(SEARCH("96-well",Import!$B$10)),Sheet1!O456,Sheet1!P456)</f>
        <v>H5</v>
      </c>
      <c r="G457" s="31" t="s">
        <v>714</v>
      </c>
      <c r="H457" s="31" t="s">
        <v>757</v>
      </c>
      <c r="I457" s="31"/>
      <c r="J457" s="32">
        <v>1</v>
      </c>
    </row>
    <row r="458" spans="1:10" x14ac:dyDescent="0.25">
      <c r="A458" s="29" t="str">
        <f>IF(PickedColonies!J458=0, "NA",INDEX(Table5[Strain name],(MATCH(PickedColonies!C458,Table6[Barcode of agar-filled omnitray plate],0)+PickedColonies!J458-1)))</f>
        <v>GeneArt lib</v>
      </c>
      <c r="B458" s="29">
        <f>IF(PickedColonies!J458=0, "NA", INDEX(Table1[Modifications],(MATCH(PickedColonies!C458,Table6[Barcode of agar-filled omnitray plate],0)+PickedColonies!J458-1)))</f>
        <v>0</v>
      </c>
      <c r="C458" s="31" t="s">
        <v>466</v>
      </c>
      <c r="D458" s="29" t="str">
        <f>IF(PickedColonies!J458=0, "NA", INDEX(Table4[],(MATCH(PickedColonies!C458,Table6[Barcode of agar-filled omnitray plate],0)+PickedColonies!J458-1)))</f>
        <v>A1</v>
      </c>
      <c r="E458" s="31" t="s">
        <v>749</v>
      </c>
      <c r="F458" s="29" t="str">
        <f>IF(ISNUMBER(SEARCH("96-well",Import!$B$10)),Sheet1!O457,Sheet1!P457)</f>
        <v>I5</v>
      </c>
      <c r="G458" s="31" t="s">
        <v>715</v>
      </c>
      <c r="H458" s="31" t="s">
        <v>757</v>
      </c>
      <c r="I458" s="31"/>
      <c r="J458" s="32">
        <v>1</v>
      </c>
    </row>
    <row r="459" spans="1:10" x14ac:dyDescent="0.25">
      <c r="A459" s="29" t="str">
        <f>IF(PickedColonies!J459=0, "NA",INDEX(Table5[Strain name],(MATCH(PickedColonies!C459,Table6[Barcode of agar-filled omnitray plate],0)+PickedColonies!J459-1)))</f>
        <v>GeneArt lib</v>
      </c>
      <c r="B459" s="29">
        <f>IF(PickedColonies!J459=0, "NA", INDEX(Table1[Modifications],(MATCH(PickedColonies!C459,Table6[Barcode of agar-filled omnitray plate],0)+PickedColonies!J459-1)))</f>
        <v>0</v>
      </c>
      <c r="C459" s="31" t="s">
        <v>466</v>
      </c>
      <c r="D459" s="29" t="str">
        <f>IF(PickedColonies!J459=0, "NA", INDEX(Table4[],(MATCH(PickedColonies!C459,Table6[Barcode of agar-filled omnitray plate],0)+PickedColonies!J459-1)))</f>
        <v>A1</v>
      </c>
      <c r="E459" s="31" t="s">
        <v>749</v>
      </c>
      <c r="F459" s="29" t="str">
        <f>IF(ISNUMBER(SEARCH("96-well",Import!$B$10)),Sheet1!O458,Sheet1!P458)</f>
        <v>J5</v>
      </c>
      <c r="G459" s="31" t="s">
        <v>716</v>
      </c>
      <c r="H459" s="31" t="s">
        <v>757</v>
      </c>
      <c r="I459" s="31"/>
      <c r="J459" s="32">
        <v>1</v>
      </c>
    </row>
    <row r="460" spans="1:10" x14ac:dyDescent="0.25">
      <c r="A460" s="29" t="str">
        <f>IF(PickedColonies!J460=0, "NA",INDEX(Table5[Strain name],(MATCH(PickedColonies!C460,Table6[Barcode of agar-filled omnitray plate],0)+PickedColonies!J460-1)))</f>
        <v>GeneArt lib</v>
      </c>
      <c r="B460" s="29">
        <f>IF(PickedColonies!J460=0, "NA", INDEX(Table1[Modifications],(MATCH(PickedColonies!C460,Table6[Barcode of agar-filled omnitray plate],0)+PickedColonies!J460-1)))</f>
        <v>0</v>
      </c>
      <c r="C460" s="31" t="s">
        <v>466</v>
      </c>
      <c r="D460" s="29" t="str">
        <f>IF(PickedColonies!J460=0, "NA", INDEX(Table4[],(MATCH(PickedColonies!C460,Table6[Barcode of agar-filled omnitray plate],0)+PickedColonies!J460-1)))</f>
        <v>A1</v>
      </c>
      <c r="E460" s="31" t="s">
        <v>749</v>
      </c>
      <c r="F460" s="29" t="str">
        <f>IF(ISNUMBER(SEARCH("96-well",Import!$B$10)),Sheet1!O459,Sheet1!P459)</f>
        <v>K5</v>
      </c>
      <c r="G460" s="31" t="s">
        <v>718</v>
      </c>
      <c r="H460" s="31" t="s">
        <v>757</v>
      </c>
      <c r="I460" s="31"/>
      <c r="J460" s="32">
        <v>1</v>
      </c>
    </row>
    <row r="461" spans="1:10" x14ac:dyDescent="0.25">
      <c r="A461" s="29" t="str">
        <f>IF(PickedColonies!J461=0, "NA",INDEX(Table5[Strain name],(MATCH(PickedColonies!C461,Table6[Barcode of agar-filled omnitray plate],0)+PickedColonies!J461-1)))</f>
        <v>GeneArt lib</v>
      </c>
      <c r="B461" s="29">
        <f>IF(PickedColonies!J461=0, "NA", INDEX(Table1[Modifications],(MATCH(PickedColonies!C461,Table6[Barcode of agar-filled omnitray plate],0)+PickedColonies!J461-1)))</f>
        <v>0</v>
      </c>
      <c r="C461" s="31" t="s">
        <v>466</v>
      </c>
      <c r="D461" s="29" t="str">
        <f>IF(PickedColonies!J461=0, "NA", INDEX(Table4[],(MATCH(PickedColonies!C461,Table6[Barcode of agar-filled omnitray plate],0)+PickedColonies!J461-1)))</f>
        <v>A1</v>
      </c>
      <c r="E461" s="31" t="s">
        <v>749</v>
      </c>
      <c r="F461" s="29" t="str">
        <f>IF(ISNUMBER(SEARCH("96-well",Import!$B$10)),Sheet1!O460,Sheet1!P460)</f>
        <v>L5</v>
      </c>
      <c r="G461" s="31" t="s">
        <v>719</v>
      </c>
      <c r="H461" s="31" t="s">
        <v>757</v>
      </c>
      <c r="I461" s="31"/>
      <c r="J461" s="32">
        <v>1</v>
      </c>
    </row>
    <row r="462" spans="1:10" x14ac:dyDescent="0.25">
      <c r="A462" s="29" t="str">
        <f>IF(PickedColonies!J462=0, "NA",INDEX(Table5[Strain name],(MATCH(PickedColonies!C462,Table6[Barcode of agar-filled omnitray plate],0)+PickedColonies!J462-1)))</f>
        <v>GeneArt lib</v>
      </c>
      <c r="B462" s="29">
        <f>IF(PickedColonies!J462=0, "NA", INDEX(Table1[Modifications],(MATCH(PickedColonies!C462,Table6[Barcode of agar-filled omnitray plate],0)+PickedColonies!J462-1)))</f>
        <v>0</v>
      </c>
      <c r="C462" s="31" t="s">
        <v>466</v>
      </c>
      <c r="D462" s="29" t="str">
        <f>IF(PickedColonies!J462=0, "NA", INDEX(Table4[],(MATCH(PickedColonies!C462,Table6[Barcode of agar-filled omnitray plate],0)+PickedColonies!J462-1)))</f>
        <v>A1</v>
      </c>
      <c r="E462" s="31" t="s">
        <v>749</v>
      </c>
      <c r="F462" s="29" t="str">
        <f>IF(ISNUMBER(SEARCH("96-well",Import!$B$10)),Sheet1!O461,Sheet1!P461)</f>
        <v>M5</v>
      </c>
      <c r="G462" s="31" t="s">
        <v>720</v>
      </c>
      <c r="H462" s="31" t="s">
        <v>758</v>
      </c>
      <c r="I462" s="31"/>
      <c r="J462" s="32">
        <v>1</v>
      </c>
    </row>
    <row r="463" spans="1:10" x14ac:dyDescent="0.25">
      <c r="A463" s="29" t="str">
        <f>IF(PickedColonies!J463=0, "NA",INDEX(Table5[Strain name],(MATCH(PickedColonies!C463,Table6[Barcode of agar-filled omnitray plate],0)+PickedColonies!J463-1)))</f>
        <v>GeneArt lib</v>
      </c>
      <c r="B463" s="29">
        <f>IF(PickedColonies!J463=0, "NA", INDEX(Table1[Modifications],(MATCH(PickedColonies!C463,Table6[Barcode of agar-filled omnitray plate],0)+PickedColonies!J463-1)))</f>
        <v>0</v>
      </c>
      <c r="C463" s="31" t="s">
        <v>466</v>
      </c>
      <c r="D463" s="29" t="str">
        <f>IF(PickedColonies!J463=0, "NA", INDEX(Table4[],(MATCH(PickedColonies!C463,Table6[Barcode of agar-filled omnitray plate],0)+PickedColonies!J463-1)))</f>
        <v>A1</v>
      </c>
      <c r="E463" s="31" t="s">
        <v>749</v>
      </c>
      <c r="F463" s="29" t="str">
        <f>IF(ISNUMBER(SEARCH("96-well",Import!$B$10)),Sheet1!O462,Sheet1!P462)</f>
        <v>N5</v>
      </c>
      <c r="G463" s="31" t="s">
        <v>721</v>
      </c>
      <c r="H463" s="31" t="s">
        <v>758</v>
      </c>
      <c r="I463" s="31"/>
      <c r="J463" s="32">
        <v>1</v>
      </c>
    </row>
    <row r="464" spans="1:10" x14ac:dyDescent="0.25">
      <c r="A464" s="29" t="str">
        <f>IF(PickedColonies!J464=0, "NA",INDEX(Table5[Strain name],(MATCH(PickedColonies!C464,Table6[Barcode of agar-filled omnitray plate],0)+PickedColonies!J464-1)))</f>
        <v>GeneArt lib</v>
      </c>
      <c r="B464" s="29">
        <f>IF(PickedColonies!J464=0, "NA", INDEX(Table1[Modifications],(MATCH(PickedColonies!C464,Table6[Barcode of agar-filled omnitray plate],0)+PickedColonies!J464-1)))</f>
        <v>0</v>
      </c>
      <c r="C464" s="31" t="s">
        <v>466</v>
      </c>
      <c r="D464" s="29" t="str">
        <f>IF(PickedColonies!J464=0, "NA", INDEX(Table4[],(MATCH(PickedColonies!C464,Table6[Barcode of agar-filled omnitray plate],0)+PickedColonies!J464-1)))</f>
        <v>A1</v>
      </c>
      <c r="E464" s="31" t="s">
        <v>749</v>
      </c>
      <c r="F464" s="29" t="str">
        <f>IF(ISNUMBER(SEARCH("96-well",Import!$B$10)),Sheet1!O463,Sheet1!P463)</f>
        <v>O5</v>
      </c>
      <c r="G464" s="31" t="s">
        <v>722</v>
      </c>
      <c r="H464" s="31" t="s">
        <v>758</v>
      </c>
      <c r="I464" s="31"/>
      <c r="J464" s="32">
        <v>1</v>
      </c>
    </row>
    <row r="465" spans="1:10" x14ac:dyDescent="0.25">
      <c r="A465" s="29" t="str">
        <f>IF(PickedColonies!J465=0, "NA",INDEX(Table5[Strain name],(MATCH(PickedColonies!C465,Table6[Barcode of agar-filled omnitray plate],0)+PickedColonies!J465-1)))</f>
        <v>GeneArt lib</v>
      </c>
      <c r="B465" s="29">
        <f>IF(PickedColonies!J465=0, "NA", INDEX(Table1[Modifications],(MATCH(PickedColonies!C465,Table6[Barcode of agar-filled omnitray plate],0)+PickedColonies!J465-1)))</f>
        <v>0</v>
      </c>
      <c r="C465" s="31" t="s">
        <v>466</v>
      </c>
      <c r="D465" s="29" t="str">
        <f>IF(PickedColonies!J465=0, "NA", INDEX(Table4[],(MATCH(PickedColonies!C465,Table6[Barcode of agar-filled omnitray plate],0)+PickedColonies!J465-1)))</f>
        <v>A1</v>
      </c>
      <c r="E465" s="31" t="s">
        <v>749</v>
      </c>
      <c r="F465" s="29" t="str">
        <f>IF(ISNUMBER(SEARCH("96-well",Import!$B$10)),Sheet1!O464,Sheet1!P464)</f>
        <v>P5</v>
      </c>
      <c r="G465" s="31" t="s">
        <v>723</v>
      </c>
      <c r="H465" s="31" t="s">
        <v>758</v>
      </c>
      <c r="I465" s="31"/>
      <c r="J465" s="32">
        <v>1</v>
      </c>
    </row>
    <row r="466" spans="1:10" x14ac:dyDescent="0.25">
      <c r="A466" s="29" t="str">
        <f>IF(PickedColonies!J466=0, "NA",INDEX(Table5[Strain name],(MATCH(PickedColonies!C466,Table6[Barcode of agar-filled omnitray plate],0)+PickedColonies!J466-1)))</f>
        <v>GeneArt lib</v>
      </c>
      <c r="B466" s="29">
        <f>IF(PickedColonies!J466=0, "NA", INDEX(Table1[Modifications],(MATCH(PickedColonies!C466,Table6[Barcode of agar-filled omnitray plate],0)+PickedColonies!J466-1)))</f>
        <v>0</v>
      </c>
      <c r="C466" s="31" t="s">
        <v>466</v>
      </c>
      <c r="D466" s="29" t="str">
        <f>IF(PickedColonies!J466=0, "NA", INDEX(Table4[],(MATCH(PickedColonies!C466,Table6[Barcode of agar-filled omnitray plate],0)+PickedColonies!J466-1)))</f>
        <v>A1</v>
      </c>
      <c r="E466" s="31" t="s">
        <v>749</v>
      </c>
      <c r="F466" s="29" t="str">
        <f>IF(ISNUMBER(SEARCH("96-well",Import!$B$10)),Sheet1!O465,Sheet1!P465)</f>
        <v>A6</v>
      </c>
      <c r="G466" s="31" t="s">
        <v>759</v>
      </c>
      <c r="H466" s="31" t="s">
        <v>758</v>
      </c>
      <c r="I466" s="31"/>
      <c r="J466" s="32">
        <v>1</v>
      </c>
    </row>
    <row r="467" spans="1:10" x14ac:dyDescent="0.25">
      <c r="A467" s="29" t="str">
        <f>IF(PickedColonies!J467=0, "NA",INDEX(Table5[Strain name],(MATCH(PickedColonies!C467,Table6[Barcode of agar-filled omnitray plate],0)+PickedColonies!J467-1)))</f>
        <v>GeneArt lib</v>
      </c>
      <c r="B467" s="29">
        <f>IF(PickedColonies!J467=0, "NA", INDEX(Table1[Modifications],(MATCH(PickedColonies!C467,Table6[Barcode of agar-filled omnitray plate],0)+PickedColonies!J467-1)))</f>
        <v>0</v>
      </c>
      <c r="C467" s="31" t="s">
        <v>466</v>
      </c>
      <c r="D467" s="29" t="str">
        <f>IF(PickedColonies!J467=0, "NA", INDEX(Table4[],(MATCH(PickedColonies!C467,Table6[Barcode of agar-filled omnitray plate],0)+PickedColonies!J467-1)))</f>
        <v>A1</v>
      </c>
      <c r="E467" s="31" t="s">
        <v>749</v>
      </c>
      <c r="F467" s="29" t="str">
        <f>IF(ISNUMBER(SEARCH("96-well",Import!$B$10)),Sheet1!O466,Sheet1!P466)</f>
        <v>B6</v>
      </c>
      <c r="G467" s="31" t="s">
        <v>760</v>
      </c>
      <c r="H467" s="31" t="s">
        <v>758</v>
      </c>
      <c r="I467" s="31"/>
      <c r="J467" s="32">
        <v>1</v>
      </c>
    </row>
    <row r="468" spans="1:10" x14ac:dyDescent="0.25">
      <c r="A468" s="29" t="str">
        <f>IF(PickedColonies!J468=0, "NA",INDEX(Table5[Strain name],(MATCH(PickedColonies!C468,Table6[Barcode of agar-filled omnitray plate],0)+PickedColonies!J468-1)))</f>
        <v>GeneArt lib</v>
      </c>
      <c r="B468" s="29">
        <f>IF(PickedColonies!J468=0, "NA", INDEX(Table1[Modifications],(MATCH(PickedColonies!C468,Table6[Barcode of agar-filled omnitray plate],0)+PickedColonies!J468-1)))</f>
        <v>0</v>
      </c>
      <c r="C468" s="31" t="s">
        <v>466</v>
      </c>
      <c r="D468" s="29" t="str">
        <f>IF(PickedColonies!J468=0, "NA", INDEX(Table4[],(MATCH(PickedColonies!C468,Table6[Barcode of agar-filled omnitray plate],0)+PickedColonies!J468-1)))</f>
        <v>A1</v>
      </c>
      <c r="E468" s="31" t="s">
        <v>749</v>
      </c>
      <c r="F468" s="29" t="str">
        <f>IF(ISNUMBER(SEARCH("96-well",Import!$B$10)),Sheet1!O467,Sheet1!P467)</f>
        <v>C6</v>
      </c>
      <c r="G468" s="31" t="s">
        <v>761</v>
      </c>
      <c r="H468" s="31" t="s">
        <v>758</v>
      </c>
      <c r="I468" s="31"/>
      <c r="J468" s="32">
        <v>1</v>
      </c>
    </row>
    <row r="469" spans="1:10" x14ac:dyDescent="0.25">
      <c r="A469" s="29" t="str">
        <f>IF(PickedColonies!J469=0, "NA",INDEX(Table5[Strain name],(MATCH(PickedColonies!C469,Table6[Barcode of agar-filled omnitray plate],0)+PickedColonies!J469-1)))</f>
        <v>GeneArt lib</v>
      </c>
      <c r="B469" s="29">
        <f>IF(PickedColonies!J469=0, "NA", INDEX(Table1[Modifications],(MATCH(PickedColonies!C469,Table6[Barcode of agar-filled omnitray plate],0)+PickedColonies!J469-1)))</f>
        <v>0</v>
      </c>
      <c r="C469" s="31" t="s">
        <v>466</v>
      </c>
      <c r="D469" s="29" t="str">
        <f>IF(PickedColonies!J469=0, "NA", INDEX(Table4[],(MATCH(PickedColonies!C469,Table6[Barcode of agar-filled omnitray plate],0)+PickedColonies!J469-1)))</f>
        <v>A1</v>
      </c>
      <c r="E469" s="31" t="s">
        <v>749</v>
      </c>
      <c r="F469" s="29" t="str">
        <f>IF(ISNUMBER(SEARCH("96-well",Import!$B$10)),Sheet1!O468,Sheet1!P468)</f>
        <v>D6</v>
      </c>
      <c r="G469" s="31" t="s">
        <v>762</v>
      </c>
      <c r="H469" s="31" t="s">
        <v>758</v>
      </c>
      <c r="I469" s="31"/>
      <c r="J469" s="32">
        <v>1</v>
      </c>
    </row>
    <row r="470" spans="1:10" x14ac:dyDescent="0.25">
      <c r="A470" s="29" t="str">
        <f>IF(PickedColonies!J470=0, "NA",INDEX(Table5[Strain name],(MATCH(PickedColonies!C470,Table6[Barcode of agar-filled omnitray plate],0)+PickedColonies!J470-1)))</f>
        <v>GeneArt lib</v>
      </c>
      <c r="B470" s="29">
        <f>IF(PickedColonies!J470=0, "NA", INDEX(Table1[Modifications],(MATCH(PickedColonies!C470,Table6[Barcode of agar-filled omnitray plate],0)+PickedColonies!J470-1)))</f>
        <v>0</v>
      </c>
      <c r="C470" s="31" t="s">
        <v>466</v>
      </c>
      <c r="D470" s="29" t="str">
        <f>IF(PickedColonies!J470=0, "NA", INDEX(Table4[],(MATCH(PickedColonies!C470,Table6[Barcode of agar-filled omnitray plate],0)+PickedColonies!J470-1)))</f>
        <v>A1</v>
      </c>
      <c r="E470" s="31" t="s">
        <v>749</v>
      </c>
      <c r="F470" s="29" t="str">
        <f>IF(ISNUMBER(SEARCH("96-well",Import!$B$10)),Sheet1!O469,Sheet1!P469)</f>
        <v>E6</v>
      </c>
      <c r="G470" s="31" t="s">
        <v>764</v>
      </c>
      <c r="H470" s="31" t="s">
        <v>763</v>
      </c>
      <c r="I470" s="31"/>
      <c r="J470" s="32">
        <v>1</v>
      </c>
    </row>
    <row r="471" spans="1:10" x14ac:dyDescent="0.25">
      <c r="A471" s="29" t="str">
        <f>IF(PickedColonies!J471=0, "NA",INDEX(Table5[Strain name],(MATCH(PickedColonies!C471,Table6[Barcode of agar-filled omnitray plate],0)+PickedColonies!J471-1)))</f>
        <v>GeneArt lib</v>
      </c>
      <c r="B471" s="29">
        <f>IF(PickedColonies!J471=0, "NA", INDEX(Table1[Modifications],(MATCH(PickedColonies!C471,Table6[Barcode of agar-filled omnitray plate],0)+PickedColonies!J471-1)))</f>
        <v>0</v>
      </c>
      <c r="C471" s="31" t="s">
        <v>466</v>
      </c>
      <c r="D471" s="29" t="str">
        <f>IF(PickedColonies!J471=0, "NA", INDEX(Table4[],(MATCH(PickedColonies!C471,Table6[Barcode of agar-filled omnitray plate],0)+PickedColonies!J471-1)))</f>
        <v>A1</v>
      </c>
      <c r="E471" s="31" t="s">
        <v>749</v>
      </c>
      <c r="F471" s="29" t="str">
        <f>IF(ISNUMBER(SEARCH("96-well",Import!$B$10)),Sheet1!O470,Sheet1!P470)</f>
        <v>F6</v>
      </c>
      <c r="G471" s="31" t="s">
        <v>765</v>
      </c>
      <c r="H471" s="31" t="s">
        <v>763</v>
      </c>
      <c r="I471" s="31"/>
      <c r="J471" s="32">
        <v>1</v>
      </c>
    </row>
    <row r="472" spans="1:10" x14ac:dyDescent="0.25">
      <c r="A472" s="29" t="str">
        <f>IF(PickedColonies!J472=0, "NA",INDEX(Table5[Strain name],(MATCH(PickedColonies!C472,Table6[Barcode of agar-filled omnitray plate],0)+PickedColonies!J472-1)))</f>
        <v>GeneArt lib</v>
      </c>
      <c r="B472" s="29">
        <f>IF(PickedColonies!J472=0, "NA", INDEX(Table1[Modifications],(MATCH(PickedColonies!C472,Table6[Barcode of agar-filled omnitray plate],0)+PickedColonies!J472-1)))</f>
        <v>0</v>
      </c>
      <c r="C472" s="31" t="s">
        <v>466</v>
      </c>
      <c r="D472" s="29" t="str">
        <f>IF(PickedColonies!J472=0, "NA", INDEX(Table4[],(MATCH(PickedColonies!C472,Table6[Barcode of agar-filled omnitray plate],0)+PickedColonies!J472-1)))</f>
        <v>A1</v>
      </c>
      <c r="E472" s="31" t="s">
        <v>749</v>
      </c>
      <c r="F472" s="29" t="str">
        <f>IF(ISNUMBER(SEARCH("96-well",Import!$B$10)),Sheet1!O471,Sheet1!P471)</f>
        <v>G6</v>
      </c>
      <c r="G472" s="31" t="s">
        <v>766</v>
      </c>
      <c r="H472" s="31" t="s">
        <v>763</v>
      </c>
      <c r="I472" s="31"/>
      <c r="J472" s="32">
        <v>1</v>
      </c>
    </row>
    <row r="473" spans="1:10" x14ac:dyDescent="0.25">
      <c r="A473" s="29" t="str">
        <f>IF(PickedColonies!J473=0, "NA",INDEX(Table5[Strain name],(MATCH(PickedColonies!C473,Table6[Barcode of agar-filled omnitray plate],0)+PickedColonies!J473-1)))</f>
        <v>GeneArt lib</v>
      </c>
      <c r="B473" s="29">
        <f>IF(PickedColonies!J473=0, "NA", INDEX(Table1[Modifications],(MATCH(PickedColonies!C473,Table6[Barcode of agar-filled omnitray plate],0)+PickedColonies!J473-1)))</f>
        <v>0</v>
      </c>
      <c r="C473" s="31" t="s">
        <v>466</v>
      </c>
      <c r="D473" s="29" t="str">
        <f>IF(PickedColonies!J473=0, "NA", INDEX(Table4[],(MATCH(PickedColonies!C473,Table6[Barcode of agar-filled omnitray plate],0)+PickedColonies!J473-1)))</f>
        <v>A1</v>
      </c>
      <c r="E473" s="31" t="s">
        <v>749</v>
      </c>
      <c r="F473" s="29" t="str">
        <f>IF(ISNUMBER(SEARCH("96-well",Import!$B$10)),Sheet1!O472,Sheet1!P472)</f>
        <v>H6</v>
      </c>
      <c r="G473" s="31" t="s">
        <v>767</v>
      </c>
      <c r="H473" s="31" t="s">
        <v>763</v>
      </c>
      <c r="I473" s="31"/>
      <c r="J473" s="32">
        <v>1</v>
      </c>
    </row>
    <row r="474" spans="1:10" x14ac:dyDescent="0.25">
      <c r="A474" s="29" t="str">
        <f>IF(PickedColonies!J474=0, "NA",INDEX(Table5[Strain name],(MATCH(PickedColonies!C474,Table6[Barcode of agar-filled omnitray plate],0)+PickedColonies!J474-1)))</f>
        <v>GeneArt lib</v>
      </c>
      <c r="B474" s="29">
        <f>IF(PickedColonies!J474=0, "NA", INDEX(Table1[Modifications],(MATCH(PickedColonies!C474,Table6[Barcode of agar-filled omnitray plate],0)+PickedColonies!J474-1)))</f>
        <v>0</v>
      </c>
      <c r="C474" s="31" t="s">
        <v>466</v>
      </c>
      <c r="D474" s="29" t="str">
        <f>IF(PickedColonies!J474=0, "NA", INDEX(Table4[],(MATCH(PickedColonies!C474,Table6[Barcode of agar-filled omnitray plate],0)+PickedColonies!J474-1)))</f>
        <v>A1</v>
      </c>
      <c r="E474" s="31" t="s">
        <v>749</v>
      </c>
      <c r="F474" s="29" t="str">
        <f>IF(ISNUMBER(SEARCH("96-well",Import!$B$10)),Sheet1!O473,Sheet1!P473)</f>
        <v>I6</v>
      </c>
      <c r="G474" s="31" t="s">
        <v>768</v>
      </c>
      <c r="H474" s="31" t="s">
        <v>763</v>
      </c>
      <c r="I474" s="31"/>
      <c r="J474" s="32">
        <v>1</v>
      </c>
    </row>
    <row r="475" spans="1:10" x14ac:dyDescent="0.25">
      <c r="A475" s="29" t="str">
        <f>IF(PickedColonies!J475=0, "NA",INDEX(Table5[Strain name],(MATCH(PickedColonies!C475,Table6[Barcode of agar-filled omnitray plate],0)+PickedColonies!J475-1)))</f>
        <v>GeneArt lib</v>
      </c>
      <c r="B475" s="29">
        <f>IF(PickedColonies!J475=0, "NA", INDEX(Table1[Modifications],(MATCH(PickedColonies!C475,Table6[Barcode of agar-filled omnitray plate],0)+PickedColonies!J475-1)))</f>
        <v>0</v>
      </c>
      <c r="C475" s="31" t="s">
        <v>466</v>
      </c>
      <c r="D475" s="29" t="str">
        <f>IF(PickedColonies!J475=0, "NA", INDEX(Table4[],(MATCH(PickedColonies!C475,Table6[Barcode of agar-filled omnitray plate],0)+PickedColonies!J475-1)))</f>
        <v>A1</v>
      </c>
      <c r="E475" s="31" t="s">
        <v>749</v>
      </c>
      <c r="F475" s="29" t="str">
        <f>IF(ISNUMBER(SEARCH("96-well",Import!$B$10)),Sheet1!O474,Sheet1!P474)</f>
        <v>J6</v>
      </c>
      <c r="G475" s="31" t="s">
        <v>769</v>
      </c>
      <c r="H475" s="31" t="s">
        <v>763</v>
      </c>
      <c r="I475" s="31"/>
      <c r="J475" s="32">
        <v>1</v>
      </c>
    </row>
    <row r="476" spans="1:10" x14ac:dyDescent="0.25">
      <c r="A476" s="29" t="str">
        <f>IF(PickedColonies!J476=0, "NA",INDEX(Table5[Strain name],(MATCH(PickedColonies!C476,Table6[Barcode of agar-filled omnitray plate],0)+PickedColonies!J476-1)))</f>
        <v>GeneArt lib</v>
      </c>
      <c r="B476" s="29">
        <f>IF(PickedColonies!J476=0, "NA", INDEX(Table1[Modifications],(MATCH(PickedColonies!C476,Table6[Barcode of agar-filled omnitray plate],0)+PickedColonies!J476-1)))</f>
        <v>0</v>
      </c>
      <c r="C476" s="31" t="s">
        <v>466</v>
      </c>
      <c r="D476" s="29" t="str">
        <f>IF(PickedColonies!J476=0, "NA", INDEX(Table4[],(MATCH(PickedColonies!C476,Table6[Barcode of agar-filled omnitray plate],0)+PickedColonies!J476-1)))</f>
        <v>A1</v>
      </c>
      <c r="E476" s="31" t="s">
        <v>749</v>
      </c>
      <c r="F476" s="29" t="str">
        <f>IF(ISNUMBER(SEARCH("96-well",Import!$B$10)),Sheet1!O475,Sheet1!P475)</f>
        <v>K6</v>
      </c>
      <c r="G476" s="31" t="s">
        <v>770</v>
      </c>
      <c r="H476" s="31" t="s">
        <v>763</v>
      </c>
      <c r="I476" s="31"/>
      <c r="J476" s="32">
        <v>1</v>
      </c>
    </row>
    <row r="477" spans="1:10" x14ac:dyDescent="0.25">
      <c r="A477" s="29" t="str">
        <f>IF(PickedColonies!J477=0, "NA",INDEX(Table5[Strain name],(MATCH(PickedColonies!C477,Table6[Barcode of agar-filled omnitray plate],0)+PickedColonies!J477-1)))</f>
        <v>GeneArt lib</v>
      </c>
      <c r="B477" s="29">
        <f>IF(PickedColonies!J477=0, "NA", INDEX(Table1[Modifications],(MATCH(PickedColonies!C477,Table6[Barcode of agar-filled omnitray plate],0)+PickedColonies!J477-1)))</f>
        <v>0</v>
      </c>
      <c r="C477" s="31" t="s">
        <v>466</v>
      </c>
      <c r="D477" s="29" t="str">
        <f>IF(PickedColonies!J477=0, "NA", INDEX(Table4[],(MATCH(PickedColonies!C477,Table6[Barcode of agar-filled omnitray plate],0)+PickedColonies!J477-1)))</f>
        <v>A1</v>
      </c>
      <c r="E477" s="31" t="s">
        <v>749</v>
      </c>
      <c r="F477" s="29" t="str">
        <f>IF(ISNUMBER(SEARCH("96-well",Import!$B$10)),Sheet1!O476,Sheet1!P476)</f>
        <v>L6</v>
      </c>
      <c r="G477" s="31" t="s">
        <v>771</v>
      </c>
      <c r="H477" s="31" t="s">
        <v>763</v>
      </c>
      <c r="I477" s="31"/>
      <c r="J477" s="32">
        <v>1</v>
      </c>
    </row>
    <row r="478" spans="1:10" x14ac:dyDescent="0.25">
      <c r="A478" s="29" t="str">
        <f>IF(PickedColonies!J478=0, "NA",INDEX(Table5[Strain name],(MATCH(PickedColonies!C478,Table6[Barcode of agar-filled omnitray plate],0)+PickedColonies!J478-1)))</f>
        <v>GeneArt lib</v>
      </c>
      <c r="B478" s="29">
        <f>IF(PickedColonies!J478=0, "NA", INDEX(Table1[Modifications],(MATCH(PickedColonies!C478,Table6[Barcode of agar-filled omnitray plate],0)+PickedColonies!J478-1)))</f>
        <v>0</v>
      </c>
      <c r="C478" s="31" t="s">
        <v>466</v>
      </c>
      <c r="D478" s="29" t="str">
        <f>IF(PickedColonies!J478=0, "NA", INDEX(Table4[],(MATCH(PickedColonies!C478,Table6[Barcode of agar-filled omnitray plate],0)+PickedColonies!J478-1)))</f>
        <v>A1</v>
      </c>
      <c r="E478" s="31" t="s">
        <v>749</v>
      </c>
      <c r="F478" s="29" t="str">
        <f>IF(ISNUMBER(SEARCH("96-well",Import!$B$10)),Sheet1!O477,Sheet1!P477)</f>
        <v>M6</v>
      </c>
      <c r="G478" s="31" t="s">
        <v>773</v>
      </c>
      <c r="H478" s="31" t="s">
        <v>772</v>
      </c>
      <c r="I478" s="31"/>
      <c r="J478" s="32">
        <v>1</v>
      </c>
    </row>
    <row r="479" spans="1:10" x14ac:dyDescent="0.25">
      <c r="A479" s="29" t="str">
        <f>IF(PickedColonies!J479=0, "NA",INDEX(Table5[Strain name],(MATCH(PickedColonies!C479,Table6[Barcode of agar-filled omnitray plate],0)+PickedColonies!J479-1)))</f>
        <v>GeneArt lib</v>
      </c>
      <c r="B479" s="29">
        <f>IF(PickedColonies!J479=0, "NA", INDEX(Table1[Modifications],(MATCH(PickedColonies!C479,Table6[Barcode of agar-filled omnitray plate],0)+PickedColonies!J479-1)))</f>
        <v>0</v>
      </c>
      <c r="C479" s="31" t="s">
        <v>466</v>
      </c>
      <c r="D479" s="29" t="str">
        <f>IF(PickedColonies!J479=0, "NA", INDEX(Table4[],(MATCH(PickedColonies!C479,Table6[Barcode of agar-filled omnitray plate],0)+PickedColonies!J479-1)))</f>
        <v>A1</v>
      </c>
      <c r="E479" s="31" t="s">
        <v>749</v>
      </c>
      <c r="F479" s="29" t="str">
        <f>IF(ISNUMBER(SEARCH("96-well",Import!$B$10)),Sheet1!O478,Sheet1!P478)</f>
        <v>N6</v>
      </c>
      <c r="G479" s="31" t="s">
        <v>774</v>
      </c>
      <c r="H479" s="31" t="s">
        <v>772</v>
      </c>
      <c r="I479" s="31"/>
      <c r="J479" s="32">
        <v>1</v>
      </c>
    </row>
    <row r="480" spans="1:10" x14ac:dyDescent="0.25">
      <c r="A480" s="29" t="str">
        <f>IF(PickedColonies!J480=0, "NA",INDEX(Table5[Strain name],(MATCH(PickedColonies!C480,Table6[Barcode of agar-filled omnitray plate],0)+PickedColonies!J480-1)))</f>
        <v>GeneArt lib</v>
      </c>
      <c r="B480" s="29">
        <f>IF(PickedColonies!J480=0, "NA", INDEX(Table1[Modifications],(MATCH(PickedColonies!C480,Table6[Barcode of agar-filled omnitray plate],0)+PickedColonies!J480-1)))</f>
        <v>0</v>
      </c>
      <c r="C480" s="31" t="s">
        <v>466</v>
      </c>
      <c r="D480" s="29" t="str">
        <f>IF(PickedColonies!J480=0, "NA", INDEX(Table4[],(MATCH(PickedColonies!C480,Table6[Barcode of agar-filled omnitray plate],0)+PickedColonies!J480-1)))</f>
        <v>A1</v>
      </c>
      <c r="E480" s="31" t="s">
        <v>749</v>
      </c>
      <c r="F480" s="29" t="str">
        <f>IF(ISNUMBER(SEARCH("96-well",Import!$B$10)),Sheet1!O479,Sheet1!P479)</f>
        <v>O6</v>
      </c>
      <c r="G480" s="31" t="s">
        <v>775</v>
      </c>
      <c r="H480" s="31" t="s">
        <v>772</v>
      </c>
      <c r="I480" s="31"/>
      <c r="J480" s="32">
        <v>1</v>
      </c>
    </row>
    <row r="481" spans="1:10" x14ac:dyDescent="0.25">
      <c r="A481" s="29" t="str">
        <f>IF(PickedColonies!J481=0, "NA",INDEX(Table5[Strain name],(MATCH(PickedColonies!C481,Table6[Barcode of agar-filled omnitray plate],0)+PickedColonies!J481-1)))</f>
        <v>GeneArt lib</v>
      </c>
      <c r="B481" s="29">
        <f>IF(PickedColonies!J481=0, "NA", INDEX(Table1[Modifications],(MATCH(PickedColonies!C481,Table6[Barcode of agar-filled omnitray plate],0)+PickedColonies!J481-1)))</f>
        <v>0</v>
      </c>
      <c r="C481" s="31" t="s">
        <v>466</v>
      </c>
      <c r="D481" s="29" t="str">
        <f>IF(PickedColonies!J481=0, "NA", INDEX(Table4[],(MATCH(PickedColonies!C481,Table6[Barcode of agar-filled omnitray plate],0)+PickedColonies!J481-1)))</f>
        <v>A1</v>
      </c>
      <c r="E481" s="31" t="s">
        <v>749</v>
      </c>
      <c r="F481" s="29" t="str">
        <f>IF(ISNUMBER(SEARCH("96-well",Import!$B$10)),Sheet1!O480,Sheet1!P480)</f>
        <v>P6</v>
      </c>
      <c r="G481" s="31" t="s">
        <v>776</v>
      </c>
      <c r="H481" s="31" t="s">
        <v>772</v>
      </c>
      <c r="I481" s="31"/>
      <c r="J481" s="32">
        <v>1</v>
      </c>
    </row>
    <row r="482" spans="1:10" x14ac:dyDescent="0.25">
      <c r="A482" s="29" t="str">
        <f>IF(PickedColonies!J482=0, "NA",INDEX(Table5[Strain name],(MATCH(PickedColonies!C482,Table6[Barcode of agar-filled omnitray plate],0)+PickedColonies!J482-1)))</f>
        <v>GeneArt lib</v>
      </c>
      <c r="B482" s="29">
        <f>IF(PickedColonies!J482=0, "NA", INDEX(Table1[Modifications],(MATCH(PickedColonies!C482,Table6[Barcode of agar-filled omnitray plate],0)+PickedColonies!J482-1)))</f>
        <v>0</v>
      </c>
      <c r="C482" s="31" t="s">
        <v>466</v>
      </c>
      <c r="D482" s="29" t="str">
        <f>IF(PickedColonies!J482=0, "NA", INDEX(Table4[],(MATCH(PickedColonies!C482,Table6[Barcode of agar-filled omnitray plate],0)+PickedColonies!J482-1)))</f>
        <v>A1</v>
      </c>
      <c r="E482" s="31" t="s">
        <v>749</v>
      </c>
      <c r="F482" s="29" t="str">
        <f>IF(ISNUMBER(SEARCH("96-well",Import!$B$10)),Sheet1!O481,Sheet1!P481)</f>
        <v>A7</v>
      </c>
      <c r="G482" s="31" t="s">
        <v>777</v>
      </c>
      <c r="H482" s="31" t="s">
        <v>772</v>
      </c>
      <c r="I482" s="31"/>
      <c r="J482" s="32">
        <v>1</v>
      </c>
    </row>
    <row r="483" spans="1:10" x14ac:dyDescent="0.25">
      <c r="A483" s="29" t="str">
        <f>IF(PickedColonies!J483=0, "NA",INDEX(Table5[Strain name],(MATCH(PickedColonies!C483,Table6[Barcode of agar-filled omnitray plate],0)+PickedColonies!J483-1)))</f>
        <v>GeneArt lib</v>
      </c>
      <c r="B483" s="29">
        <f>IF(PickedColonies!J483=0, "NA", INDEX(Table1[Modifications],(MATCH(PickedColonies!C483,Table6[Barcode of agar-filled omnitray plate],0)+PickedColonies!J483-1)))</f>
        <v>0</v>
      </c>
      <c r="C483" s="31" t="s">
        <v>466</v>
      </c>
      <c r="D483" s="29" t="str">
        <f>IF(PickedColonies!J483=0, "NA", INDEX(Table4[],(MATCH(PickedColonies!C483,Table6[Barcode of agar-filled omnitray plate],0)+PickedColonies!J483-1)))</f>
        <v>A1</v>
      </c>
      <c r="E483" s="31" t="s">
        <v>749</v>
      </c>
      <c r="F483" s="29" t="str">
        <f>IF(ISNUMBER(SEARCH("96-well",Import!$B$10)),Sheet1!O482,Sheet1!P482)</f>
        <v>B7</v>
      </c>
      <c r="G483" s="31" t="s">
        <v>778</v>
      </c>
      <c r="H483" s="31" t="s">
        <v>772</v>
      </c>
      <c r="I483" s="31"/>
      <c r="J483" s="32">
        <v>1</v>
      </c>
    </row>
    <row r="484" spans="1:10" x14ac:dyDescent="0.25">
      <c r="A484" s="29" t="str">
        <f>IF(PickedColonies!J484=0, "NA",INDEX(Table5[Strain name],(MATCH(PickedColonies!C484,Table6[Barcode of agar-filled omnitray plate],0)+PickedColonies!J484-1)))</f>
        <v>GeneArt lib</v>
      </c>
      <c r="B484" s="29">
        <f>IF(PickedColonies!J484=0, "NA", INDEX(Table1[Modifications],(MATCH(PickedColonies!C484,Table6[Barcode of agar-filled omnitray plate],0)+PickedColonies!J484-1)))</f>
        <v>0</v>
      </c>
      <c r="C484" s="31" t="s">
        <v>466</v>
      </c>
      <c r="D484" s="29" t="str">
        <f>IF(PickedColonies!J484=0, "NA", INDEX(Table4[],(MATCH(PickedColonies!C484,Table6[Barcode of agar-filled omnitray plate],0)+PickedColonies!J484-1)))</f>
        <v>A1</v>
      </c>
      <c r="E484" s="31" t="s">
        <v>749</v>
      </c>
      <c r="F484" s="29" t="str">
        <f>IF(ISNUMBER(SEARCH("96-well",Import!$B$10)),Sheet1!O483,Sheet1!P483)</f>
        <v>C7</v>
      </c>
      <c r="G484" s="31" t="s">
        <v>779</v>
      </c>
      <c r="H484" s="31" t="s">
        <v>772</v>
      </c>
      <c r="I484" s="31"/>
      <c r="J484" s="32">
        <v>1</v>
      </c>
    </row>
    <row r="485" spans="1:10" x14ac:dyDescent="0.25">
      <c r="A485" s="29" t="str">
        <f>IF(PickedColonies!J485=0, "NA",INDEX(Table5[Strain name],(MATCH(PickedColonies!C485,Table6[Barcode of agar-filled omnitray plate],0)+PickedColonies!J485-1)))</f>
        <v>GeneArt lib</v>
      </c>
      <c r="B485" s="29">
        <f>IF(PickedColonies!J485=0, "NA", INDEX(Table1[Modifications],(MATCH(PickedColonies!C485,Table6[Barcode of agar-filled omnitray plate],0)+PickedColonies!J485-1)))</f>
        <v>0</v>
      </c>
      <c r="C485" s="31" t="s">
        <v>466</v>
      </c>
      <c r="D485" s="29" t="str">
        <f>IF(PickedColonies!J485=0, "NA", INDEX(Table4[],(MATCH(PickedColonies!C485,Table6[Barcode of agar-filled omnitray plate],0)+PickedColonies!J485-1)))</f>
        <v>A1</v>
      </c>
      <c r="E485" s="31" t="s">
        <v>749</v>
      </c>
      <c r="F485" s="29" t="str">
        <f>IF(ISNUMBER(SEARCH("96-well",Import!$B$10)),Sheet1!O484,Sheet1!P484)</f>
        <v>D7</v>
      </c>
      <c r="G485" s="31" t="s">
        <v>780</v>
      </c>
      <c r="H485" s="31" t="s">
        <v>772</v>
      </c>
      <c r="I485" s="31"/>
      <c r="J485" s="32">
        <v>1</v>
      </c>
    </row>
    <row r="486" spans="1:10" x14ac:dyDescent="0.25">
      <c r="A486" s="29" t="str">
        <f>IF(PickedColonies!J486=0, "NA",INDEX(Table5[Strain name],(MATCH(PickedColonies!C486,Table6[Barcode of agar-filled omnitray plate],0)+PickedColonies!J486-1)))</f>
        <v>GeneArt lib</v>
      </c>
      <c r="B486" s="29">
        <f>IF(PickedColonies!J486=0, "NA", INDEX(Table1[Modifications],(MATCH(PickedColonies!C486,Table6[Barcode of agar-filled omnitray plate],0)+PickedColonies!J486-1)))</f>
        <v>0</v>
      </c>
      <c r="C486" s="31" t="s">
        <v>466</v>
      </c>
      <c r="D486" s="29" t="str">
        <f>IF(PickedColonies!J486=0, "NA", INDEX(Table4[],(MATCH(PickedColonies!C486,Table6[Barcode of agar-filled omnitray plate],0)+PickedColonies!J486-1)))</f>
        <v>A1</v>
      </c>
      <c r="E486" s="31" t="s">
        <v>749</v>
      </c>
      <c r="F486" s="29" t="str">
        <f>IF(ISNUMBER(SEARCH("96-well",Import!$B$10)),Sheet1!O485,Sheet1!P485)</f>
        <v>E7</v>
      </c>
      <c r="G486" s="31" t="s">
        <v>782</v>
      </c>
      <c r="H486" s="31" t="s">
        <v>781</v>
      </c>
      <c r="I486" s="31"/>
      <c r="J486" s="32">
        <v>1</v>
      </c>
    </row>
    <row r="487" spans="1:10" x14ac:dyDescent="0.25">
      <c r="A487" s="29" t="str">
        <f>IF(PickedColonies!J487=0, "NA",INDEX(Table5[Strain name],(MATCH(PickedColonies!C487,Table6[Barcode of agar-filled omnitray plate],0)+PickedColonies!J487-1)))</f>
        <v>GeneArt lib</v>
      </c>
      <c r="B487" s="29">
        <f>IF(PickedColonies!J487=0, "NA", INDEX(Table1[Modifications],(MATCH(PickedColonies!C487,Table6[Barcode of agar-filled omnitray plate],0)+PickedColonies!J487-1)))</f>
        <v>0</v>
      </c>
      <c r="C487" s="31" t="s">
        <v>466</v>
      </c>
      <c r="D487" s="29" t="str">
        <f>IF(PickedColonies!J487=0, "NA", INDEX(Table4[],(MATCH(PickedColonies!C487,Table6[Barcode of agar-filled omnitray plate],0)+PickedColonies!J487-1)))</f>
        <v>A1</v>
      </c>
      <c r="E487" s="31" t="s">
        <v>749</v>
      </c>
      <c r="F487" s="29" t="str">
        <f>IF(ISNUMBER(SEARCH("96-well",Import!$B$10)),Sheet1!O486,Sheet1!P486)</f>
        <v>F7</v>
      </c>
      <c r="G487" s="31" t="s">
        <v>783</v>
      </c>
      <c r="H487" s="31" t="s">
        <v>781</v>
      </c>
      <c r="I487" s="31"/>
      <c r="J487" s="32">
        <v>1</v>
      </c>
    </row>
    <row r="488" spans="1:10" x14ac:dyDescent="0.25">
      <c r="A488" s="29" t="str">
        <f>IF(PickedColonies!J488=0, "NA",INDEX(Table5[Strain name],(MATCH(PickedColonies!C488,Table6[Barcode of agar-filled omnitray plate],0)+PickedColonies!J488-1)))</f>
        <v>GeneArt lib</v>
      </c>
      <c r="B488" s="29">
        <f>IF(PickedColonies!J488=0, "NA", INDEX(Table1[Modifications],(MATCH(PickedColonies!C488,Table6[Barcode of agar-filled omnitray plate],0)+PickedColonies!J488-1)))</f>
        <v>0</v>
      </c>
      <c r="C488" s="31" t="s">
        <v>467</v>
      </c>
      <c r="D488" s="29" t="str">
        <f>IF(PickedColonies!J488=0, "NA", INDEX(Table4[],(MATCH(PickedColonies!C488,Table6[Barcode of agar-filled omnitray plate],0)+PickedColonies!J488-1)))</f>
        <v>A1</v>
      </c>
      <c r="E488" s="31" t="s">
        <v>749</v>
      </c>
      <c r="F488" s="29" t="str">
        <f>IF(ISNUMBER(SEARCH("96-well",Import!$B$10)),Sheet1!O487,Sheet1!P487)</f>
        <v>G7</v>
      </c>
      <c r="G488" s="31" t="s">
        <v>484</v>
      </c>
      <c r="H488" s="31" t="s">
        <v>788</v>
      </c>
      <c r="I488" s="31"/>
      <c r="J488" s="32">
        <v>1</v>
      </c>
    </row>
    <row r="489" spans="1:10" x14ac:dyDescent="0.25">
      <c r="A489" s="29" t="str">
        <f>IF(PickedColonies!J489=0, "NA",INDEX(Table5[Strain name],(MATCH(PickedColonies!C489,Table6[Barcode of agar-filled omnitray plate],0)+PickedColonies!J489-1)))</f>
        <v>GeneArt lib</v>
      </c>
      <c r="B489" s="29">
        <f>IF(PickedColonies!J489=0, "NA", INDEX(Table1[Modifications],(MATCH(PickedColonies!C489,Table6[Barcode of agar-filled omnitray plate],0)+PickedColonies!J489-1)))</f>
        <v>0</v>
      </c>
      <c r="C489" s="31" t="s">
        <v>467</v>
      </c>
      <c r="D489" s="29" t="str">
        <f>IF(PickedColonies!J489=0, "NA", INDEX(Table4[],(MATCH(PickedColonies!C489,Table6[Barcode of agar-filled omnitray plate],0)+PickedColonies!J489-1)))</f>
        <v>A1</v>
      </c>
      <c r="E489" s="31" t="s">
        <v>749</v>
      </c>
      <c r="F489" s="29" t="str">
        <f>IF(ISNUMBER(SEARCH("96-well",Import!$B$10)),Sheet1!O488,Sheet1!P488)</f>
        <v>H7</v>
      </c>
      <c r="G489" s="31" t="s">
        <v>485</v>
      </c>
      <c r="H489" s="31" t="s">
        <v>788</v>
      </c>
      <c r="I489" s="31"/>
      <c r="J489" s="32">
        <v>1</v>
      </c>
    </row>
    <row r="490" spans="1:10" x14ac:dyDescent="0.25">
      <c r="A490" s="29" t="str">
        <f>IF(PickedColonies!J490=0, "NA",INDEX(Table5[Strain name],(MATCH(PickedColonies!C490,Table6[Barcode of agar-filled omnitray plate],0)+PickedColonies!J490-1)))</f>
        <v>GeneArt lib</v>
      </c>
      <c r="B490" s="29">
        <f>IF(PickedColonies!J490=0, "NA", INDEX(Table1[Modifications],(MATCH(PickedColonies!C490,Table6[Barcode of agar-filled omnitray plate],0)+PickedColonies!J490-1)))</f>
        <v>0</v>
      </c>
      <c r="C490" s="31" t="s">
        <v>467</v>
      </c>
      <c r="D490" s="29" t="str">
        <f>IF(PickedColonies!J490=0, "NA", INDEX(Table4[],(MATCH(PickedColonies!C490,Table6[Barcode of agar-filled omnitray plate],0)+PickedColonies!J490-1)))</f>
        <v>A1</v>
      </c>
      <c r="E490" s="31" t="s">
        <v>749</v>
      </c>
      <c r="F490" s="29" t="str">
        <f>IF(ISNUMBER(SEARCH("96-well",Import!$B$10)),Sheet1!O489,Sheet1!P489)</f>
        <v>I7</v>
      </c>
      <c r="G490" s="31" t="s">
        <v>486</v>
      </c>
      <c r="H490" s="31" t="s">
        <v>788</v>
      </c>
      <c r="I490" s="31"/>
      <c r="J490" s="32">
        <v>1</v>
      </c>
    </row>
    <row r="491" spans="1:10" x14ac:dyDescent="0.25">
      <c r="A491" s="29" t="str">
        <f>IF(PickedColonies!J491=0, "NA",INDEX(Table5[Strain name],(MATCH(PickedColonies!C491,Table6[Barcode of agar-filled omnitray plate],0)+PickedColonies!J491-1)))</f>
        <v>GeneArt lib</v>
      </c>
      <c r="B491" s="29">
        <f>IF(PickedColonies!J491=0, "NA", INDEX(Table1[Modifications],(MATCH(PickedColonies!C491,Table6[Barcode of agar-filled omnitray plate],0)+PickedColonies!J491-1)))</f>
        <v>0</v>
      </c>
      <c r="C491" s="31" t="s">
        <v>467</v>
      </c>
      <c r="D491" s="29" t="str">
        <f>IF(PickedColonies!J491=0, "NA", INDEX(Table4[],(MATCH(PickedColonies!C491,Table6[Barcode of agar-filled omnitray plate],0)+PickedColonies!J491-1)))</f>
        <v>A1</v>
      </c>
      <c r="E491" s="31" t="s">
        <v>749</v>
      </c>
      <c r="F491" s="29" t="str">
        <f>IF(ISNUMBER(SEARCH("96-well",Import!$B$10)),Sheet1!O490,Sheet1!P490)</f>
        <v>J7</v>
      </c>
      <c r="G491" s="31" t="s">
        <v>487</v>
      </c>
      <c r="H491" s="31" t="s">
        <v>788</v>
      </c>
      <c r="I491" s="31"/>
      <c r="J491" s="32">
        <v>1</v>
      </c>
    </row>
    <row r="492" spans="1:10" x14ac:dyDescent="0.25">
      <c r="A492" s="29" t="str">
        <f>IF(PickedColonies!J492=0, "NA",INDEX(Table5[Strain name],(MATCH(PickedColonies!C492,Table6[Barcode of agar-filled omnitray plate],0)+PickedColonies!J492-1)))</f>
        <v>GeneArt lib</v>
      </c>
      <c r="B492" s="29">
        <f>IF(PickedColonies!J492=0, "NA", INDEX(Table1[Modifications],(MATCH(PickedColonies!C492,Table6[Barcode of agar-filled omnitray plate],0)+PickedColonies!J492-1)))</f>
        <v>0</v>
      </c>
      <c r="C492" s="31" t="s">
        <v>467</v>
      </c>
      <c r="D492" s="29" t="str">
        <f>IF(PickedColonies!J492=0, "NA", INDEX(Table4[],(MATCH(PickedColonies!C492,Table6[Barcode of agar-filled omnitray plate],0)+PickedColonies!J492-1)))</f>
        <v>A1</v>
      </c>
      <c r="E492" s="31" t="s">
        <v>749</v>
      </c>
      <c r="F492" s="29" t="str">
        <f>IF(ISNUMBER(SEARCH("96-well",Import!$B$10)),Sheet1!O491,Sheet1!P491)</f>
        <v>K7</v>
      </c>
      <c r="G492" s="31" t="s">
        <v>488</v>
      </c>
      <c r="H492" s="31" t="s">
        <v>788</v>
      </c>
      <c r="I492" s="31"/>
      <c r="J492" s="32">
        <v>1</v>
      </c>
    </row>
    <row r="493" spans="1:10" x14ac:dyDescent="0.25">
      <c r="A493" s="29" t="str">
        <f>IF(PickedColonies!J493=0, "NA",INDEX(Table5[Strain name],(MATCH(PickedColonies!C493,Table6[Barcode of agar-filled omnitray plate],0)+PickedColonies!J493-1)))</f>
        <v>GeneArt lib</v>
      </c>
      <c r="B493" s="29">
        <f>IF(PickedColonies!J493=0, "NA", INDEX(Table1[Modifications],(MATCH(PickedColonies!C493,Table6[Barcode of agar-filled omnitray plate],0)+PickedColonies!J493-1)))</f>
        <v>0</v>
      </c>
      <c r="C493" s="31" t="s">
        <v>467</v>
      </c>
      <c r="D493" s="29" t="str">
        <f>IF(PickedColonies!J493=0, "NA", INDEX(Table4[],(MATCH(PickedColonies!C493,Table6[Barcode of agar-filled omnitray plate],0)+PickedColonies!J493-1)))</f>
        <v>A1</v>
      </c>
      <c r="E493" s="31" t="s">
        <v>749</v>
      </c>
      <c r="F493" s="29" t="str">
        <f>IF(ISNUMBER(SEARCH("96-well",Import!$B$10)),Sheet1!O492,Sheet1!P492)</f>
        <v>L7</v>
      </c>
      <c r="G493" s="31" t="s">
        <v>489</v>
      </c>
      <c r="H493" s="31" t="s">
        <v>788</v>
      </c>
      <c r="I493" s="31"/>
      <c r="J493" s="32">
        <v>1</v>
      </c>
    </row>
    <row r="494" spans="1:10" x14ac:dyDescent="0.25">
      <c r="A494" s="29" t="str">
        <f>IF(PickedColonies!J494=0, "NA",INDEX(Table5[Strain name],(MATCH(PickedColonies!C494,Table6[Barcode of agar-filled omnitray plate],0)+PickedColonies!J494-1)))</f>
        <v>GeneArt lib</v>
      </c>
      <c r="B494" s="29">
        <f>IF(PickedColonies!J494=0, "NA", INDEX(Table1[Modifications],(MATCH(PickedColonies!C494,Table6[Barcode of agar-filled omnitray plate],0)+PickedColonies!J494-1)))</f>
        <v>0</v>
      </c>
      <c r="C494" s="31" t="s">
        <v>467</v>
      </c>
      <c r="D494" s="29" t="str">
        <f>IF(PickedColonies!J494=0, "NA", INDEX(Table4[],(MATCH(PickedColonies!C494,Table6[Barcode of agar-filled omnitray plate],0)+PickedColonies!J494-1)))</f>
        <v>A1</v>
      </c>
      <c r="E494" s="31" t="s">
        <v>749</v>
      </c>
      <c r="F494" s="29" t="str">
        <f>IF(ISNUMBER(SEARCH("96-well",Import!$B$10)),Sheet1!O493,Sheet1!P493)</f>
        <v>M7</v>
      </c>
      <c r="G494" s="31" t="s">
        <v>490</v>
      </c>
      <c r="H494" s="31" t="s">
        <v>788</v>
      </c>
      <c r="I494" s="31"/>
      <c r="J494" s="32">
        <v>1</v>
      </c>
    </row>
    <row r="495" spans="1:10" x14ac:dyDescent="0.25">
      <c r="A495" s="29" t="str">
        <f>IF(PickedColonies!J495=0, "NA",INDEX(Table5[Strain name],(MATCH(PickedColonies!C495,Table6[Barcode of agar-filled omnitray plate],0)+PickedColonies!J495-1)))</f>
        <v>GeneArt lib</v>
      </c>
      <c r="B495" s="29">
        <f>IF(PickedColonies!J495=0, "NA", INDEX(Table1[Modifications],(MATCH(PickedColonies!C495,Table6[Barcode of agar-filled omnitray plate],0)+PickedColonies!J495-1)))</f>
        <v>0</v>
      </c>
      <c r="C495" s="31" t="s">
        <v>467</v>
      </c>
      <c r="D495" s="29" t="str">
        <f>IF(PickedColonies!J495=0, "NA", INDEX(Table4[],(MATCH(PickedColonies!C495,Table6[Barcode of agar-filled omnitray plate],0)+PickedColonies!J495-1)))</f>
        <v>A1</v>
      </c>
      <c r="E495" s="31" t="s">
        <v>749</v>
      </c>
      <c r="F495" s="29" t="str">
        <f>IF(ISNUMBER(SEARCH("96-well",Import!$B$10)),Sheet1!O494,Sheet1!P494)</f>
        <v>N7</v>
      </c>
      <c r="G495" s="31" t="s">
        <v>491</v>
      </c>
      <c r="H495" s="31" t="s">
        <v>788</v>
      </c>
      <c r="I495" s="31"/>
      <c r="J495" s="32">
        <v>1</v>
      </c>
    </row>
    <row r="496" spans="1:10" x14ac:dyDescent="0.25">
      <c r="A496" s="29" t="str">
        <f>IF(PickedColonies!J496=0, "NA",INDEX(Table5[Strain name],(MATCH(PickedColonies!C496,Table6[Barcode of agar-filled omnitray plate],0)+PickedColonies!J496-1)))</f>
        <v>GeneArt lib</v>
      </c>
      <c r="B496" s="29">
        <f>IF(PickedColonies!J496=0, "NA", INDEX(Table1[Modifications],(MATCH(PickedColonies!C496,Table6[Barcode of agar-filled omnitray plate],0)+PickedColonies!J496-1)))</f>
        <v>0</v>
      </c>
      <c r="C496" s="31" t="s">
        <v>467</v>
      </c>
      <c r="D496" s="29" t="str">
        <f>IF(PickedColonies!J496=0, "NA", INDEX(Table4[],(MATCH(PickedColonies!C496,Table6[Barcode of agar-filled omnitray plate],0)+PickedColonies!J496-1)))</f>
        <v>A1</v>
      </c>
      <c r="E496" s="31" t="s">
        <v>749</v>
      </c>
      <c r="F496" s="29" t="str">
        <f>IF(ISNUMBER(SEARCH("96-well",Import!$B$10)),Sheet1!O495,Sheet1!P495)</f>
        <v>O7</v>
      </c>
      <c r="G496" s="31" t="s">
        <v>493</v>
      </c>
      <c r="H496" s="31" t="s">
        <v>789</v>
      </c>
      <c r="I496" s="31"/>
      <c r="J496" s="32">
        <v>1</v>
      </c>
    </row>
    <row r="497" spans="1:10" x14ac:dyDescent="0.25">
      <c r="A497" s="29" t="str">
        <f>IF(PickedColonies!J497=0, "NA",INDEX(Table5[Strain name],(MATCH(PickedColonies!C497,Table6[Barcode of agar-filled omnitray plate],0)+PickedColonies!J497-1)))</f>
        <v>GeneArt lib</v>
      </c>
      <c r="B497" s="29">
        <f>IF(PickedColonies!J497=0, "NA", INDEX(Table1[Modifications],(MATCH(PickedColonies!C497,Table6[Barcode of agar-filled omnitray plate],0)+PickedColonies!J497-1)))</f>
        <v>0</v>
      </c>
      <c r="C497" s="31" t="s">
        <v>467</v>
      </c>
      <c r="D497" s="29" t="str">
        <f>IF(PickedColonies!J497=0, "NA", INDEX(Table4[],(MATCH(PickedColonies!C497,Table6[Barcode of agar-filled omnitray plate],0)+PickedColonies!J497-1)))</f>
        <v>A1</v>
      </c>
      <c r="E497" s="31" t="s">
        <v>749</v>
      </c>
      <c r="F497" s="29" t="str">
        <f>IF(ISNUMBER(SEARCH("96-well",Import!$B$10)),Sheet1!O496,Sheet1!P496)</f>
        <v>P7</v>
      </c>
      <c r="G497" s="31" t="s">
        <v>494</v>
      </c>
      <c r="H497" s="31" t="s">
        <v>789</v>
      </c>
      <c r="I497" s="31"/>
      <c r="J497" s="32">
        <v>1</v>
      </c>
    </row>
    <row r="498" spans="1:10" x14ac:dyDescent="0.25">
      <c r="A498" s="29" t="str">
        <f>IF(PickedColonies!J498=0, "NA",INDEX(Table5[Strain name],(MATCH(PickedColonies!C498,Table6[Barcode of agar-filled omnitray plate],0)+PickedColonies!J498-1)))</f>
        <v>GeneArt lib</v>
      </c>
      <c r="B498" s="29">
        <f>IF(PickedColonies!J498=0, "NA", INDEX(Table1[Modifications],(MATCH(PickedColonies!C498,Table6[Barcode of agar-filled omnitray plate],0)+PickedColonies!J498-1)))</f>
        <v>0</v>
      </c>
      <c r="C498" s="31" t="s">
        <v>467</v>
      </c>
      <c r="D498" s="29" t="str">
        <f>IF(PickedColonies!J498=0, "NA", INDEX(Table4[],(MATCH(PickedColonies!C498,Table6[Barcode of agar-filled omnitray plate],0)+PickedColonies!J498-1)))</f>
        <v>A1</v>
      </c>
      <c r="E498" s="31" t="s">
        <v>749</v>
      </c>
      <c r="F498" s="29" t="str">
        <f>IF(ISNUMBER(SEARCH("96-well",Import!$B$10)),Sheet1!O497,Sheet1!P497)</f>
        <v>A8</v>
      </c>
      <c r="G498" s="31" t="s">
        <v>495</v>
      </c>
      <c r="H498" s="31" t="s">
        <v>789</v>
      </c>
      <c r="I498" s="31"/>
      <c r="J498" s="32">
        <v>1</v>
      </c>
    </row>
    <row r="499" spans="1:10" x14ac:dyDescent="0.25">
      <c r="A499" s="29" t="str">
        <f>IF(PickedColonies!J499=0, "NA",INDEX(Table5[Strain name],(MATCH(PickedColonies!C499,Table6[Barcode of agar-filled omnitray plate],0)+PickedColonies!J499-1)))</f>
        <v>GeneArt lib</v>
      </c>
      <c r="B499" s="29">
        <f>IF(PickedColonies!J499=0, "NA", INDEX(Table1[Modifications],(MATCH(PickedColonies!C499,Table6[Barcode of agar-filled omnitray plate],0)+PickedColonies!J499-1)))</f>
        <v>0</v>
      </c>
      <c r="C499" s="31" t="s">
        <v>467</v>
      </c>
      <c r="D499" s="29" t="str">
        <f>IF(PickedColonies!J499=0, "NA", INDEX(Table4[],(MATCH(PickedColonies!C499,Table6[Barcode of agar-filled omnitray plate],0)+PickedColonies!J499-1)))</f>
        <v>A1</v>
      </c>
      <c r="E499" s="31" t="s">
        <v>749</v>
      </c>
      <c r="F499" s="29" t="str">
        <f>IF(ISNUMBER(SEARCH("96-well",Import!$B$10)),Sheet1!O498,Sheet1!P498)</f>
        <v>B8</v>
      </c>
      <c r="G499" s="31" t="s">
        <v>496</v>
      </c>
      <c r="H499" s="31" t="s">
        <v>789</v>
      </c>
      <c r="I499" s="31"/>
      <c r="J499" s="32">
        <v>1</v>
      </c>
    </row>
    <row r="500" spans="1:10" x14ac:dyDescent="0.25">
      <c r="A500" s="29" t="str">
        <f>IF(PickedColonies!J500=0, "NA",INDEX(Table5[Strain name],(MATCH(PickedColonies!C500,Table6[Barcode of agar-filled omnitray plate],0)+PickedColonies!J500-1)))</f>
        <v>GeneArt lib</v>
      </c>
      <c r="B500" s="29">
        <f>IF(PickedColonies!J500=0, "NA", INDEX(Table1[Modifications],(MATCH(PickedColonies!C500,Table6[Barcode of agar-filled omnitray plate],0)+PickedColonies!J500-1)))</f>
        <v>0</v>
      </c>
      <c r="C500" s="31" t="s">
        <v>467</v>
      </c>
      <c r="D500" s="29" t="str">
        <f>IF(PickedColonies!J500=0, "NA", INDEX(Table4[],(MATCH(PickedColonies!C500,Table6[Barcode of agar-filled omnitray plate],0)+PickedColonies!J500-1)))</f>
        <v>A1</v>
      </c>
      <c r="E500" s="31" t="s">
        <v>749</v>
      </c>
      <c r="F500" s="29" t="str">
        <f>IF(ISNUMBER(SEARCH("96-well",Import!$B$10)),Sheet1!O499,Sheet1!P499)</f>
        <v>C8</v>
      </c>
      <c r="G500" s="31" t="s">
        <v>497</v>
      </c>
      <c r="H500" s="31" t="s">
        <v>789</v>
      </c>
      <c r="I500" s="31"/>
      <c r="J500" s="32">
        <v>1</v>
      </c>
    </row>
    <row r="501" spans="1:10" x14ac:dyDescent="0.25">
      <c r="A501" s="29" t="str">
        <f>IF(PickedColonies!J501=0, "NA",INDEX(Table5[Strain name],(MATCH(PickedColonies!C501,Table6[Barcode of agar-filled omnitray plate],0)+PickedColonies!J501-1)))</f>
        <v>GeneArt lib</v>
      </c>
      <c r="B501" s="29">
        <f>IF(PickedColonies!J501=0, "NA", INDEX(Table1[Modifications],(MATCH(PickedColonies!C501,Table6[Barcode of agar-filled omnitray plate],0)+PickedColonies!J501-1)))</f>
        <v>0</v>
      </c>
      <c r="C501" s="31" t="s">
        <v>467</v>
      </c>
      <c r="D501" s="29" t="str">
        <f>IF(PickedColonies!J501=0, "NA", INDEX(Table4[],(MATCH(PickedColonies!C501,Table6[Barcode of agar-filled omnitray plate],0)+PickedColonies!J501-1)))</f>
        <v>A1</v>
      </c>
      <c r="E501" s="31" t="s">
        <v>749</v>
      </c>
      <c r="F501" s="29" t="str">
        <f>IF(ISNUMBER(SEARCH("96-well",Import!$B$10)),Sheet1!O500,Sheet1!P500)</f>
        <v>D8</v>
      </c>
      <c r="G501" s="31" t="s">
        <v>498</v>
      </c>
      <c r="H501" s="31" t="s">
        <v>789</v>
      </c>
      <c r="I501" s="31"/>
      <c r="J501" s="32">
        <v>1</v>
      </c>
    </row>
    <row r="502" spans="1:10" x14ac:dyDescent="0.25">
      <c r="A502" s="29" t="str">
        <f>IF(PickedColonies!J502=0, "NA",INDEX(Table5[Strain name],(MATCH(PickedColonies!C502,Table6[Barcode of agar-filled omnitray plate],0)+PickedColonies!J502-1)))</f>
        <v>GeneArt lib</v>
      </c>
      <c r="B502" s="29">
        <f>IF(PickedColonies!J502=0, "NA", INDEX(Table1[Modifications],(MATCH(PickedColonies!C502,Table6[Barcode of agar-filled omnitray plate],0)+PickedColonies!J502-1)))</f>
        <v>0</v>
      </c>
      <c r="C502" s="31" t="s">
        <v>467</v>
      </c>
      <c r="D502" s="29" t="str">
        <f>IF(PickedColonies!J502=0, "NA", INDEX(Table4[],(MATCH(PickedColonies!C502,Table6[Barcode of agar-filled omnitray plate],0)+PickedColonies!J502-1)))</f>
        <v>A1</v>
      </c>
      <c r="E502" s="31" t="s">
        <v>749</v>
      </c>
      <c r="F502" s="29" t="str">
        <f>IF(ISNUMBER(SEARCH("96-well",Import!$B$10)),Sheet1!O501,Sheet1!P501)</f>
        <v>E8</v>
      </c>
      <c r="G502" s="31" t="s">
        <v>499</v>
      </c>
      <c r="H502" s="31" t="s">
        <v>789</v>
      </c>
      <c r="I502" s="31"/>
      <c r="J502" s="32">
        <v>1</v>
      </c>
    </row>
    <row r="503" spans="1:10" x14ac:dyDescent="0.25">
      <c r="A503" s="29" t="str">
        <f>IF(PickedColonies!J503=0, "NA",INDEX(Table5[Strain name],(MATCH(PickedColonies!C503,Table6[Barcode of agar-filled omnitray plate],0)+PickedColonies!J503-1)))</f>
        <v>GeneArt lib</v>
      </c>
      <c r="B503" s="29">
        <f>IF(PickedColonies!J503=0, "NA", INDEX(Table1[Modifications],(MATCH(PickedColonies!C503,Table6[Barcode of agar-filled omnitray plate],0)+PickedColonies!J503-1)))</f>
        <v>0</v>
      </c>
      <c r="C503" s="31" t="s">
        <v>467</v>
      </c>
      <c r="D503" s="29" t="str">
        <f>IF(PickedColonies!J503=0, "NA", INDEX(Table4[],(MATCH(PickedColonies!C503,Table6[Barcode of agar-filled omnitray plate],0)+PickedColonies!J503-1)))</f>
        <v>A1</v>
      </c>
      <c r="E503" s="31" t="s">
        <v>749</v>
      </c>
      <c r="F503" s="29" t="str">
        <f>IF(ISNUMBER(SEARCH("96-well",Import!$B$10)),Sheet1!O502,Sheet1!P502)</f>
        <v>F8</v>
      </c>
      <c r="G503" s="31" t="s">
        <v>500</v>
      </c>
      <c r="H503" s="31" t="s">
        <v>789</v>
      </c>
      <c r="I503" s="31"/>
      <c r="J503" s="32">
        <v>1</v>
      </c>
    </row>
    <row r="504" spans="1:10" x14ac:dyDescent="0.25">
      <c r="A504" s="29" t="str">
        <f>IF(PickedColonies!J504=0, "NA",INDEX(Table5[Strain name],(MATCH(PickedColonies!C504,Table6[Barcode of agar-filled omnitray plate],0)+PickedColonies!J504-1)))</f>
        <v>GeneArt lib</v>
      </c>
      <c r="B504" s="29">
        <f>IF(PickedColonies!J504=0, "NA", INDEX(Table1[Modifications],(MATCH(PickedColonies!C504,Table6[Barcode of agar-filled omnitray plate],0)+PickedColonies!J504-1)))</f>
        <v>0</v>
      </c>
      <c r="C504" s="31" t="s">
        <v>467</v>
      </c>
      <c r="D504" s="29" t="str">
        <f>IF(PickedColonies!J504=0, "NA", INDEX(Table4[],(MATCH(PickedColonies!C504,Table6[Barcode of agar-filled omnitray plate],0)+PickedColonies!J504-1)))</f>
        <v>A1</v>
      </c>
      <c r="E504" s="31" t="s">
        <v>749</v>
      </c>
      <c r="F504" s="29" t="str">
        <f>IF(ISNUMBER(SEARCH("96-well",Import!$B$10)),Sheet1!O503,Sheet1!P503)</f>
        <v>G8</v>
      </c>
      <c r="G504" s="31" t="s">
        <v>502</v>
      </c>
      <c r="H504" s="31" t="s">
        <v>790</v>
      </c>
      <c r="I504" s="31"/>
      <c r="J504" s="32">
        <v>1</v>
      </c>
    </row>
    <row r="505" spans="1:10" x14ac:dyDescent="0.25">
      <c r="A505" s="29" t="str">
        <f>IF(PickedColonies!J505=0, "NA",INDEX(Table5[Strain name],(MATCH(PickedColonies!C505,Table6[Barcode of agar-filled omnitray plate],0)+PickedColonies!J505-1)))</f>
        <v>GeneArt lib</v>
      </c>
      <c r="B505" s="29">
        <f>IF(PickedColonies!J505=0, "NA", INDEX(Table1[Modifications],(MATCH(PickedColonies!C505,Table6[Barcode of agar-filled omnitray plate],0)+PickedColonies!J505-1)))</f>
        <v>0</v>
      </c>
      <c r="C505" s="31" t="s">
        <v>467</v>
      </c>
      <c r="D505" s="29" t="str">
        <f>IF(PickedColonies!J505=0, "NA", INDEX(Table4[],(MATCH(PickedColonies!C505,Table6[Barcode of agar-filled omnitray plate],0)+PickedColonies!J505-1)))</f>
        <v>A1</v>
      </c>
      <c r="E505" s="31" t="s">
        <v>749</v>
      </c>
      <c r="F505" s="29" t="str">
        <f>IF(ISNUMBER(SEARCH("96-well",Import!$B$10)),Sheet1!O504,Sheet1!P504)</f>
        <v>H8</v>
      </c>
      <c r="G505" s="31" t="s">
        <v>503</v>
      </c>
      <c r="H505" s="31" t="s">
        <v>790</v>
      </c>
      <c r="I505" s="31"/>
      <c r="J505" s="32">
        <v>1</v>
      </c>
    </row>
    <row r="506" spans="1:10" x14ac:dyDescent="0.25">
      <c r="A506" s="29" t="str">
        <f>IF(PickedColonies!J506=0, "NA",INDEX(Table5[Strain name],(MATCH(PickedColonies!C506,Table6[Barcode of agar-filled omnitray plate],0)+PickedColonies!J506-1)))</f>
        <v>GeneArt lib</v>
      </c>
      <c r="B506" s="29">
        <f>IF(PickedColonies!J506=0, "NA", INDEX(Table1[Modifications],(MATCH(PickedColonies!C506,Table6[Barcode of agar-filled omnitray plate],0)+PickedColonies!J506-1)))</f>
        <v>0</v>
      </c>
      <c r="C506" s="31" t="s">
        <v>467</v>
      </c>
      <c r="D506" s="29" t="str">
        <f>IF(PickedColonies!J506=0, "NA", INDEX(Table4[],(MATCH(PickedColonies!C506,Table6[Barcode of agar-filled omnitray plate],0)+PickedColonies!J506-1)))</f>
        <v>A1</v>
      </c>
      <c r="E506" s="31" t="s">
        <v>749</v>
      </c>
      <c r="F506" s="29" t="str">
        <f>IF(ISNUMBER(SEARCH("96-well",Import!$B$10)),Sheet1!O505,Sheet1!P505)</f>
        <v>I8</v>
      </c>
      <c r="G506" s="31" t="s">
        <v>504</v>
      </c>
      <c r="H506" s="31" t="s">
        <v>790</v>
      </c>
      <c r="I506" s="31"/>
      <c r="J506" s="32">
        <v>1</v>
      </c>
    </row>
    <row r="507" spans="1:10" x14ac:dyDescent="0.25">
      <c r="A507" s="29" t="str">
        <f>IF(PickedColonies!J507=0, "NA",INDEX(Table5[Strain name],(MATCH(PickedColonies!C507,Table6[Barcode of agar-filled omnitray plate],0)+PickedColonies!J507-1)))</f>
        <v>GeneArt lib</v>
      </c>
      <c r="B507" s="29">
        <f>IF(PickedColonies!J507=0, "NA", INDEX(Table1[Modifications],(MATCH(PickedColonies!C507,Table6[Barcode of agar-filled omnitray plate],0)+PickedColonies!J507-1)))</f>
        <v>0</v>
      </c>
      <c r="C507" s="31" t="s">
        <v>467</v>
      </c>
      <c r="D507" s="29" t="str">
        <f>IF(PickedColonies!J507=0, "NA", INDEX(Table4[],(MATCH(PickedColonies!C507,Table6[Barcode of agar-filled omnitray plate],0)+PickedColonies!J507-1)))</f>
        <v>A1</v>
      </c>
      <c r="E507" s="31" t="s">
        <v>749</v>
      </c>
      <c r="F507" s="29" t="str">
        <f>IF(ISNUMBER(SEARCH("96-well",Import!$B$10)),Sheet1!O506,Sheet1!P506)</f>
        <v>J8</v>
      </c>
      <c r="G507" s="31" t="s">
        <v>505</v>
      </c>
      <c r="H507" s="31" t="s">
        <v>790</v>
      </c>
      <c r="I507" s="31"/>
      <c r="J507" s="32">
        <v>1</v>
      </c>
    </row>
    <row r="508" spans="1:10" x14ac:dyDescent="0.25">
      <c r="A508" s="29" t="str">
        <f>IF(PickedColonies!J508=0, "NA",INDEX(Table5[Strain name],(MATCH(PickedColonies!C508,Table6[Barcode of agar-filled omnitray plate],0)+PickedColonies!J508-1)))</f>
        <v>GeneArt lib</v>
      </c>
      <c r="B508" s="29">
        <f>IF(PickedColonies!J508=0, "NA", INDEX(Table1[Modifications],(MATCH(PickedColonies!C508,Table6[Barcode of agar-filled omnitray plate],0)+PickedColonies!J508-1)))</f>
        <v>0</v>
      </c>
      <c r="C508" s="31" t="s">
        <v>467</v>
      </c>
      <c r="D508" s="29" t="str">
        <f>IF(PickedColonies!J508=0, "NA", INDEX(Table4[],(MATCH(PickedColonies!C508,Table6[Barcode of agar-filled omnitray plate],0)+PickedColonies!J508-1)))</f>
        <v>A1</v>
      </c>
      <c r="E508" s="31" t="s">
        <v>749</v>
      </c>
      <c r="F508" s="29" t="str">
        <f>IF(ISNUMBER(SEARCH("96-well",Import!$B$10)),Sheet1!O507,Sheet1!P507)</f>
        <v>K8</v>
      </c>
      <c r="G508" s="31" t="s">
        <v>506</v>
      </c>
      <c r="H508" s="31" t="s">
        <v>790</v>
      </c>
      <c r="I508" s="31"/>
      <c r="J508" s="32">
        <v>1</v>
      </c>
    </row>
    <row r="509" spans="1:10" x14ac:dyDescent="0.25">
      <c r="A509" s="29" t="str">
        <f>IF(PickedColonies!J509=0, "NA",INDEX(Table5[Strain name],(MATCH(PickedColonies!C509,Table6[Barcode of agar-filled omnitray plate],0)+PickedColonies!J509-1)))</f>
        <v>GeneArt lib</v>
      </c>
      <c r="B509" s="29">
        <f>IF(PickedColonies!J509=0, "NA", INDEX(Table1[Modifications],(MATCH(PickedColonies!C509,Table6[Barcode of agar-filled omnitray plate],0)+PickedColonies!J509-1)))</f>
        <v>0</v>
      </c>
      <c r="C509" s="31" t="s">
        <v>467</v>
      </c>
      <c r="D509" s="29" t="str">
        <f>IF(PickedColonies!J509=0, "NA", INDEX(Table4[],(MATCH(PickedColonies!C509,Table6[Barcode of agar-filled omnitray plate],0)+PickedColonies!J509-1)))</f>
        <v>A1</v>
      </c>
      <c r="E509" s="31" t="s">
        <v>749</v>
      </c>
      <c r="F509" s="29" t="str">
        <f>IF(ISNUMBER(SEARCH("96-well",Import!$B$10)),Sheet1!O508,Sheet1!P508)</f>
        <v>L8</v>
      </c>
      <c r="G509" s="31" t="s">
        <v>507</v>
      </c>
      <c r="H509" s="31" t="s">
        <v>790</v>
      </c>
      <c r="I509" s="31"/>
      <c r="J509" s="32">
        <v>1</v>
      </c>
    </row>
    <row r="510" spans="1:10" x14ac:dyDescent="0.25">
      <c r="A510" s="29" t="str">
        <f>IF(PickedColonies!J510=0, "NA",INDEX(Table5[Strain name],(MATCH(PickedColonies!C510,Table6[Barcode of agar-filled omnitray plate],0)+PickedColonies!J510-1)))</f>
        <v>GeneArt lib</v>
      </c>
      <c r="B510" s="29">
        <f>IF(PickedColonies!J510=0, "NA", INDEX(Table1[Modifications],(MATCH(PickedColonies!C510,Table6[Barcode of agar-filled omnitray plate],0)+PickedColonies!J510-1)))</f>
        <v>0</v>
      </c>
      <c r="C510" s="31" t="s">
        <v>467</v>
      </c>
      <c r="D510" s="29" t="str">
        <f>IF(PickedColonies!J510=0, "NA", INDEX(Table4[],(MATCH(PickedColonies!C510,Table6[Barcode of agar-filled omnitray plate],0)+PickedColonies!J510-1)))</f>
        <v>A1</v>
      </c>
      <c r="E510" s="31" t="s">
        <v>749</v>
      </c>
      <c r="F510" s="29" t="str">
        <f>IF(ISNUMBER(SEARCH("96-well",Import!$B$10)),Sheet1!O509,Sheet1!P509)</f>
        <v>M8</v>
      </c>
      <c r="G510" s="31" t="s">
        <v>508</v>
      </c>
      <c r="H510" s="31" t="s">
        <v>790</v>
      </c>
      <c r="I510" s="31"/>
      <c r="J510" s="32">
        <v>1</v>
      </c>
    </row>
    <row r="511" spans="1:10" x14ac:dyDescent="0.25">
      <c r="A511" s="29" t="str">
        <f>IF(PickedColonies!J511=0, "NA",INDEX(Table5[Strain name],(MATCH(PickedColonies!C511,Table6[Barcode of agar-filled omnitray plate],0)+PickedColonies!J511-1)))</f>
        <v>GeneArt lib</v>
      </c>
      <c r="B511" s="29">
        <f>IF(PickedColonies!J511=0, "NA", INDEX(Table1[Modifications],(MATCH(PickedColonies!C511,Table6[Barcode of agar-filled omnitray plate],0)+PickedColonies!J511-1)))</f>
        <v>0</v>
      </c>
      <c r="C511" s="31" t="s">
        <v>467</v>
      </c>
      <c r="D511" s="29" t="str">
        <f>IF(PickedColonies!J511=0, "NA", INDEX(Table4[],(MATCH(PickedColonies!C511,Table6[Barcode of agar-filled omnitray plate],0)+PickedColonies!J511-1)))</f>
        <v>A1</v>
      </c>
      <c r="E511" s="31" t="s">
        <v>749</v>
      </c>
      <c r="F511" s="29" t="str">
        <f>IF(ISNUMBER(SEARCH("96-well",Import!$B$10)),Sheet1!O510,Sheet1!P510)</f>
        <v>N8</v>
      </c>
      <c r="G511" s="31" t="s">
        <v>509</v>
      </c>
      <c r="H511" s="31" t="s">
        <v>790</v>
      </c>
      <c r="I511" s="31"/>
      <c r="J511" s="32">
        <v>1</v>
      </c>
    </row>
    <row r="512" spans="1:10" x14ac:dyDescent="0.25">
      <c r="A512" s="29" t="str">
        <f>IF(PickedColonies!J512=0, "NA",INDEX(Table5[Strain name],(MATCH(PickedColonies!C512,Table6[Barcode of agar-filled omnitray plate],0)+PickedColonies!J512-1)))</f>
        <v>GeneArt lib</v>
      </c>
      <c r="B512" s="29">
        <f>IF(PickedColonies!J512=0, "NA", INDEX(Table1[Modifications],(MATCH(PickedColonies!C512,Table6[Barcode of agar-filled omnitray plate],0)+PickedColonies!J512-1)))</f>
        <v>0</v>
      </c>
      <c r="C512" s="31" t="s">
        <v>467</v>
      </c>
      <c r="D512" s="29" t="str">
        <f>IF(PickedColonies!J512=0, "NA", INDEX(Table4[],(MATCH(PickedColonies!C512,Table6[Barcode of agar-filled omnitray plate],0)+PickedColonies!J512-1)))</f>
        <v>A1</v>
      </c>
      <c r="E512" s="31" t="s">
        <v>749</v>
      </c>
      <c r="F512" s="29" t="str">
        <f>IF(ISNUMBER(SEARCH("96-well",Import!$B$10)),Sheet1!O511,Sheet1!P511)</f>
        <v>O8</v>
      </c>
      <c r="G512" s="31" t="s">
        <v>511</v>
      </c>
      <c r="H512" s="31" t="s">
        <v>791</v>
      </c>
      <c r="I512" s="31"/>
      <c r="J512" s="32">
        <v>1</v>
      </c>
    </row>
    <row r="513" spans="1:10" x14ac:dyDescent="0.25">
      <c r="A513" s="29" t="str">
        <f>IF(PickedColonies!J513=0, "NA",INDEX(Table5[Strain name],(MATCH(PickedColonies!C513,Table6[Barcode of agar-filled omnitray plate],0)+PickedColonies!J513-1)))</f>
        <v>GeneArt lib</v>
      </c>
      <c r="B513" s="29">
        <f>IF(PickedColonies!J513=0, "NA", INDEX(Table1[Modifications],(MATCH(PickedColonies!C513,Table6[Barcode of agar-filled omnitray plate],0)+PickedColonies!J513-1)))</f>
        <v>0</v>
      </c>
      <c r="C513" s="31" t="s">
        <v>467</v>
      </c>
      <c r="D513" s="29" t="str">
        <f>IF(PickedColonies!J513=0, "NA", INDEX(Table4[],(MATCH(PickedColonies!C513,Table6[Barcode of agar-filled omnitray plate],0)+PickedColonies!J513-1)))</f>
        <v>A1</v>
      </c>
      <c r="E513" s="31" t="s">
        <v>749</v>
      </c>
      <c r="F513" s="29" t="str">
        <f>IF(ISNUMBER(SEARCH("96-well",Import!$B$10)),Sheet1!O512,Sheet1!P512)</f>
        <v>P8</v>
      </c>
      <c r="G513" s="31" t="s">
        <v>512</v>
      </c>
      <c r="H513" s="31" t="s">
        <v>791</v>
      </c>
      <c r="I513" s="31"/>
      <c r="J513" s="32">
        <v>1</v>
      </c>
    </row>
    <row r="514" spans="1:10" x14ac:dyDescent="0.25">
      <c r="A514" s="29" t="str">
        <f>IF(PickedColonies!J514=0, "NA",INDEX(Table5[Strain name],(MATCH(PickedColonies!C514,Table6[Barcode of agar-filled omnitray plate],0)+PickedColonies!J514-1)))</f>
        <v>GeneArt lib</v>
      </c>
      <c r="B514" s="29">
        <f>IF(PickedColonies!J514=0, "NA", INDEX(Table1[Modifications],(MATCH(PickedColonies!C514,Table6[Barcode of agar-filled omnitray plate],0)+PickedColonies!J514-1)))</f>
        <v>0</v>
      </c>
      <c r="C514" s="31" t="s">
        <v>467</v>
      </c>
      <c r="D514" s="29" t="str">
        <f>IF(PickedColonies!J514=0, "NA", INDEX(Table4[],(MATCH(PickedColonies!C514,Table6[Barcode of agar-filled omnitray plate],0)+PickedColonies!J514-1)))</f>
        <v>A1</v>
      </c>
      <c r="E514" s="31" t="s">
        <v>749</v>
      </c>
      <c r="F514" s="29" t="str">
        <f>IF(ISNUMBER(SEARCH("96-well",Import!$B$10)),Sheet1!O513,Sheet1!P513)</f>
        <v>A9</v>
      </c>
      <c r="G514" s="31" t="s">
        <v>513</v>
      </c>
      <c r="H514" s="31" t="s">
        <v>791</v>
      </c>
      <c r="I514" s="31"/>
      <c r="J514" s="32">
        <v>1</v>
      </c>
    </row>
    <row r="515" spans="1:10" x14ac:dyDescent="0.25">
      <c r="A515" s="29" t="str">
        <f>IF(PickedColonies!J515=0, "NA",INDEX(Table5[Strain name],(MATCH(PickedColonies!C515,Table6[Barcode of agar-filled omnitray plate],0)+PickedColonies!J515-1)))</f>
        <v>GeneArt lib</v>
      </c>
      <c r="B515" s="29">
        <f>IF(PickedColonies!J515=0, "NA", INDEX(Table1[Modifications],(MATCH(PickedColonies!C515,Table6[Barcode of agar-filled omnitray plate],0)+PickedColonies!J515-1)))</f>
        <v>0</v>
      </c>
      <c r="C515" s="31" t="s">
        <v>467</v>
      </c>
      <c r="D515" s="29" t="str">
        <f>IF(PickedColonies!J515=0, "NA", INDEX(Table4[],(MATCH(PickedColonies!C515,Table6[Barcode of agar-filled omnitray plate],0)+PickedColonies!J515-1)))</f>
        <v>A1</v>
      </c>
      <c r="E515" s="31" t="s">
        <v>749</v>
      </c>
      <c r="F515" s="29" t="str">
        <f>IF(ISNUMBER(SEARCH("96-well",Import!$B$10)),Sheet1!O514,Sheet1!P514)</f>
        <v>B9</v>
      </c>
      <c r="G515" s="31" t="s">
        <v>514</v>
      </c>
      <c r="H515" s="31" t="s">
        <v>791</v>
      </c>
      <c r="I515" s="31"/>
      <c r="J515" s="32">
        <v>1</v>
      </c>
    </row>
    <row r="516" spans="1:10" x14ac:dyDescent="0.25">
      <c r="A516" s="29" t="str">
        <f>IF(PickedColonies!J516=0, "NA",INDEX(Table5[Strain name],(MATCH(PickedColonies!C516,Table6[Barcode of agar-filled omnitray plate],0)+PickedColonies!J516-1)))</f>
        <v>GeneArt lib</v>
      </c>
      <c r="B516" s="29">
        <f>IF(PickedColonies!J516=0, "NA", INDEX(Table1[Modifications],(MATCH(PickedColonies!C516,Table6[Barcode of agar-filled omnitray plate],0)+PickedColonies!J516-1)))</f>
        <v>0</v>
      </c>
      <c r="C516" s="31" t="s">
        <v>467</v>
      </c>
      <c r="D516" s="29" t="str">
        <f>IF(PickedColonies!J516=0, "NA", INDEX(Table4[],(MATCH(PickedColonies!C516,Table6[Barcode of agar-filled omnitray plate],0)+PickedColonies!J516-1)))</f>
        <v>A1</v>
      </c>
      <c r="E516" s="31" t="s">
        <v>749</v>
      </c>
      <c r="F516" s="29" t="str">
        <f>IF(ISNUMBER(SEARCH("96-well",Import!$B$10)),Sheet1!O515,Sheet1!P515)</f>
        <v>C9</v>
      </c>
      <c r="G516" s="31" t="s">
        <v>515</v>
      </c>
      <c r="H516" s="31" t="s">
        <v>791</v>
      </c>
      <c r="I516" s="31"/>
      <c r="J516" s="32">
        <v>1</v>
      </c>
    </row>
    <row r="517" spans="1:10" x14ac:dyDescent="0.25">
      <c r="A517" s="29" t="str">
        <f>IF(PickedColonies!J517=0, "NA",INDEX(Table5[Strain name],(MATCH(PickedColonies!C517,Table6[Barcode of agar-filled omnitray plate],0)+PickedColonies!J517-1)))</f>
        <v>GeneArt lib</v>
      </c>
      <c r="B517" s="29">
        <f>IF(PickedColonies!J517=0, "NA", INDEX(Table1[Modifications],(MATCH(PickedColonies!C517,Table6[Barcode of agar-filled omnitray plate],0)+PickedColonies!J517-1)))</f>
        <v>0</v>
      </c>
      <c r="C517" s="31" t="s">
        <v>467</v>
      </c>
      <c r="D517" s="29" t="str">
        <f>IF(PickedColonies!J517=0, "NA", INDEX(Table4[],(MATCH(PickedColonies!C517,Table6[Barcode of agar-filled omnitray plate],0)+PickedColonies!J517-1)))</f>
        <v>A1</v>
      </c>
      <c r="E517" s="31" t="s">
        <v>749</v>
      </c>
      <c r="F517" s="29" t="str">
        <f>IF(ISNUMBER(SEARCH("96-well",Import!$B$10)),Sheet1!O516,Sheet1!P516)</f>
        <v>D9</v>
      </c>
      <c r="G517" s="31" t="s">
        <v>516</v>
      </c>
      <c r="H517" s="31" t="s">
        <v>791</v>
      </c>
      <c r="I517" s="31"/>
      <c r="J517" s="32">
        <v>1</v>
      </c>
    </row>
    <row r="518" spans="1:10" x14ac:dyDescent="0.25">
      <c r="A518" s="29" t="str">
        <f>IF(PickedColonies!J518=0, "NA",INDEX(Table5[Strain name],(MATCH(PickedColonies!C518,Table6[Barcode of agar-filled omnitray plate],0)+PickedColonies!J518-1)))</f>
        <v>GeneArt lib</v>
      </c>
      <c r="B518" s="29">
        <f>IF(PickedColonies!J518=0, "NA", INDEX(Table1[Modifications],(MATCH(PickedColonies!C518,Table6[Barcode of agar-filled omnitray plate],0)+PickedColonies!J518-1)))</f>
        <v>0</v>
      </c>
      <c r="C518" s="31" t="s">
        <v>467</v>
      </c>
      <c r="D518" s="29" t="str">
        <f>IF(PickedColonies!J518=0, "NA", INDEX(Table4[],(MATCH(PickedColonies!C518,Table6[Barcode of agar-filled omnitray plate],0)+PickedColonies!J518-1)))</f>
        <v>A1</v>
      </c>
      <c r="E518" s="31" t="s">
        <v>749</v>
      </c>
      <c r="F518" s="29" t="str">
        <f>IF(ISNUMBER(SEARCH("96-well",Import!$B$10)),Sheet1!O517,Sheet1!P517)</f>
        <v>E9</v>
      </c>
      <c r="G518" s="31" t="s">
        <v>517</v>
      </c>
      <c r="H518" s="31" t="s">
        <v>791</v>
      </c>
      <c r="I518" s="31"/>
      <c r="J518" s="32">
        <v>1</v>
      </c>
    </row>
    <row r="519" spans="1:10" x14ac:dyDescent="0.25">
      <c r="A519" s="29" t="str">
        <f>IF(PickedColonies!J519=0, "NA",INDEX(Table5[Strain name],(MATCH(PickedColonies!C519,Table6[Barcode of agar-filled omnitray plate],0)+PickedColonies!J519-1)))</f>
        <v>GeneArt lib</v>
      </c>
      <c r="B519" s="29">
        <f>IF(PickedColonies!J519=0, "NA", INDEX(Table1[Modifications],(MATCH(PickedColonies!C519,Table6[Barcode of agar-filled omnitray plate],0)+PickedColonies!J519-1)))</f>
        <v>0</v>
      </c>
      <c r="C519" s="31" t="s">
        <v>467</v>
      </c>
      <c r="D519" s="29" t="str">
        <f>IF(PickedColonies!J519=0, "NA", INDEX(Table4[],(MATCH(PickedColonies!C519,Table6[Barcode of agar-filled omnitray plate],0)+PickedColonies!J519-1)))</f>
        <v>A1</v>
      </c>
      <c r="E519" s="31" t="s">
        <v>749</v>
      </c>
      <c r="F519" s="29" t="str">
        <f>IF(ISNUMBER(SEARCH("96-well",Import!$B$10)),Sheet1!O518,Sheet1!P518)</f>
        <v>F9</v>
      </c>
      <c r="G519" s="31" t="s">
        <v>518</v>
      </c>
      <c r="H519" s="31" t="s">
        <v>791</v>
      </c>
      <c r="I519" s="31"/>
      <c r="J519" s="32">
        <v>1</v>
      </c>
    </row>
    <row r="520" spans="1:10" x14ac:dyDescent="0.25">
      <c r="A520" s="29" t="str">
        <f>IF(PickedColonies!J520=0, "NA",INDEX(Table5[Strain name],(MATCH(PickedColonies!C520,Table6[Barcode of agar-filled omnitray plate],0)+PickedColonies!J520-1)))</f>
        <v>GeneArt lib</v>
      </c>
      <c r="B520" s="29">
        <f>IF(PickedColonies!J520=0, "NA", INDEX(Table1[Modifications],(MATCH(PickedColonies!C520,Table6[Barcode of agar-filled omnitray plate],0)+PickedColonies!J520-1)))</f>
        <v>0</v>
      </c>
      <c r="C520" s="31" t="s">
        <v>467</v>
      </c>
      <c r="D520" s="29" t="str">
        <f>IF(PickedColonies!J520=0, "NA", INDEX(Table4[],(MATCH(PickedColonies!C520,Table6[Barcode of agar-filled omnitray plate],0)+PickedColonies!J520-1)))</f>
        <v>A1</v>
      </c>
      <c r="E520" s="31" t="s">
        <v>749</v>
      </c>
      <c r="F520" s="29" t="str">
        <f>IF(ISNUMBER(SEARCH("96-well",Import!$B$10)),Sheet1!O519,Sheet1!P519)</f>
        <v>G9</v>
      </c>
      <c r="G520" s="31" t="s">
        <v>520</v>
      </c>
      <c r="H520" s="31" t="s">
        <v>792</v>
      </c>
      <c r="I520" s="31"/>
      <c r="J520" s="32">
        <v>1</v>
      </c>
    </row>
    <row r="521" spans="1:10" x14ac:dyDescent="0.25">
      <c r="A521" s="29" t="str">
        <f>IF(PickedColonies!J521=0, "NA",INDEX(Table5[Strain name],(MATCH(PickedColonies!C521,Table6[Barcode of agar-filled omnitray plate],0)+PickedColonies!J521-1)))</f>
        <v>GeneArt lib</v>
      </c>
      <c r="B521" s="29">
        <f>IF(PickedColonies!J521=0, "NA", INDEX(Table1[Modifications],(MATCH(PickedColonies!C521,Table6[Barcode of agar-filled omnitray plate],0)+PickedColonies!J521-1)))</f>
        <v>0</v>
      </c>
      <c r="C521" s="31" t="s">
        <v>467</v>
      </c>
      <c r="D521" s="29" t="str">
        <f>IF(PickedColonies!J521=0, "NA", INDEX(Table4[],(MATCH(PickedColonies!C521,Table6[Barcode of agar-filled omnitray plate],0)+PickedColonies!J521-1)))</f>
        <v>A1</v>
      </c>
      <c r="E521" s="31" t="s">
        <v>749</v>
      </c>
      <c r="F521" s="29" t="str">
        <f>IF(ISNUMBER(SEARCH("96-well",Import!$B$10)),Sheet1!O520,Sheet1!P520)</f>
        <v>H9</v>
      </c>
      <c r="G521" s="31" t="s">
        <v>521</v>
      </c>
      <c r="H521" s="31" t="s">
        <v>792</v>
      </c>
      <c r="I521" s="31"/>
      <c r="J521" s="32">
        <v>1</v>
      </c>
    </row>
    <row r="522" spans="1:10" x14ac:dyDescent="0.25">
      <c r="A522" s="29" t="str">
        <f>IF(PickedColonies!J522=0, "NA",INDEX(Table5[Strain name],(MATCH(PickedColonies!C522,Table6[Barcode of agar-filled omnitray plate],0)+PickedColonies!J522-1)))</f>
        <v>GeneArt lib</v>
      </c>
      <c r="B522" s="29">
        <f>IF(PickedColonies!J522=0, "NA", INDEX(Table1[Modifications],(MATCH(PickedColonies!C522,Table6[Barcode of agar-filled omnitray plate],0)+PickedColonies!J522-1)))</f>
        <v>0</v>
      </c>
      <c r="C522" s="31" t="s">
        <v>467</v>
      </c>
      <c r="D522" s="29" t="str">
        <f>IF(PickedColonies!J522=0, "NA", INDEX(Table4[],(MATCH(PickedColonies!C522,Table6[Barcode of agar-filled omnitray plate],0)+PickedColonies!J522-1)))</f>
        <v>A1</v>
      </c>
      <c r="E522" s="31" t="s">
        <v>749</v>
      </c>
      <c r="F522" s="29" t="str">
        <f>IF(ISNUMBER(SEARCH("96-well",Import!$B$10)),Sheet1!O521,Sheet1!P521)</f>
        <v>I9</v>
      </c>
      <c r="G522" s="31" t="s">
        <v>522</v>
      </c>
      <c r="H522" s="31" t="s">
        <v>792</v>
      </c>
      <c r="I522" s="31"/>
      <c r="J522" s="32">
        <v>1</v>
      </c>
    </row>
    <row r="523" spans="1:10" x14ac:dyDescent="0.25">
      <c r="A523" s="29" t="str">
        <f>IF(PickedColonies!J523=0, "NA",INDEX(Table5[Strain name],(MATCH(PickedColonies!C523,Table6[Barcode of agar-filled omnitray plate],0)+PickedColonies!J523-1)))</f>
        <v>GeneArt lib</v>
      </c>
      <c r="B523" s="29">
        <f>IF(PickedColonies!J523=0, "NA", INDEX(Table1[Modifications],(MATCH(PickedColonies!C523,Table6[Barcode of agar-filled omnitray plate],0)+PickedColonies!J523-1)))</f>
        <v>0</v>
      </c>
      <c r="C523" s="31" t="s">
        <v>467</v>
      </c>
      <c r="D523" s="29" t="str">
        <f>IF(PickedColonies!J523=0, "NA", INDEX(Table4[],(MATCH(PickedColonies!C523,Table6[Barcode of agar-filled omnitray plate],0)+PickedColonies!J523-1)))</f>
        <v>A1</v>
      </c>
      <c r="E523" s="31" t="s">
        <v>749</v>
      </c>
      <c r="F523" s="29" t="str">
        <f>IF(ISNUMBER(SEARCH("96-well",Import!$B$10)),Sheet1!O522,Sheet1!P522)</f>
        <v>J9</v>
      </c>
      <c r="G523" s="31" t="s">
        <v>523</v>
      </c>
      <c r="H523" s="31" t="s">
        <v>792</v>
      </c>
      <c r="I523" s="31"/>
      <c r="J523" s="32">
        <v>1</v>
      </c>
    </row>
    <row r="524" spans="1:10" x14ac:dyDescent="0.25">
      <c r="A524" s="29" t="str">
        <f>IF(PickedColonies!J524=0, "NA",INDEX(Table5[Strain name],(MATCH(PickedColonies!C524,Table6[Barcode of agar-filled omnitray plate],0)+PickedColonies!J524-1)))</f>
        <v>GeneArt lib</v>
      </c>
      <c r="B524" s="29">
        <f>IF(PickedColonies!J524=0, "NA", INDEX(Table1[Modifications],(MATCH(PickedColonies!C524,Table6[Barcode of agar-filled omnitray plate],0)+PickedColonies!J524-1)))</f>
        <v>0</v>
      </c>
      <c r="C524" s="31" t="s">
        <v>467</v>
      </c>
      <c r="D524" s="29" t="str">
        <f>IF(PickedColonies!J524=0, "NA", INDEX(Table4[],(MATCH(PickedColonies!C524,Table6[Barcode of agar-filled omnitray plate],0)+PickedColonies!J524-1)))</f>
        <v>A1</v>
      </c>
      <c r="E524" s="31" t="s">
        <v>749</v>
      </c>
      <c r="F524" s="29" t="str">
        <f>IF(ISNUMBER(SEARCH("96-well",Import!$B$10)),Sheet1!O523,Sheet1!P523)</f>
        <v>K9</v>
      </c>
      <c r="G524" s="31" t="s">
        <v>524</v>
      </c>
      <c r="H524" s="31" t="s">
        <v>792</v>
      </c>
      <c r="I524" s="31"/>
      <c r="J524" s="32">
        <v>1</v>
      </c>
    </row>
    <row r="525" spans="1:10" x14ac:dyDescent="0.25">
      <c r="A525" s="29" t="str">
        <f>IF(PickedColonies!J525=0, "NA",INDEX(Table5[Strain name],(MATCH(PickedColonies!C525,Table6[Barcode of agar-filled omnitray plate],0)+PickedColonies!J525-1)))</f>
        <v>GeneArt lib</v>
      </c>
      <c r="B525" s="29">
        <f>IF(PickedColonies!J525=0, "NA", INDEX(Table1[Modifications],(MATCH(PickedColonies!C525,Table6[Barcode of agar-filled omnitray plate],0)+PickedColonies!J525-1)))</f>
        <v>0</v>
      </c>
      <c r="C525" s="31" t="s">
        <v>467</v>
      </c>
      <c r="D525" s="29" t="str">
        <f>IF(PickedColonies!J525=0, "NA", INDEX(Table4[],(MATCH(PickedColonies!C525,Table6[Barcode of agar-filled omnitray plate],0)+PickedColonies!J525-1)))</f>
        <v>A1</v>
      </c>
      <c r="E525" s="31" t="s">
        <v>749</v>
      </c>
      <c r="F525" s="29" t="str">
        <f>IF(ISNUMBER(SEARCH("96-well",Import!$B$10)),Sheet1!O524,Sheet1!P524)</f>
        <v>L9</v>
      </c>
      <c r="G525" s="31" t="s">
        <v>525</v>
      </c>
      <c r="H525" s="31" t="s">
        <v>792</v>
      </c>
      <c r="I525" s="31"/>
      <c r="J525" s="32">
        <v>1</v>
      </c>
    </row>
    <row r="526" spans="1:10" x14ac:dyDescent="0.25">
      <c r="A526" s="29" t="str">
        <f>IF(PickedColonies!J526=0, "NA",INDEX(Table5[Strain name],(MATCH(PickedColonies!C526,Table6[Barcode of agar-filled omnitray plate],0)+PickedColonies!J526-1)))</f>
        <v>GeneArt lib</v>
      </c>
      <c r="B526" s="29">
        <f>IF(PickedColonies!J526=0, "NA", INDEX(Table1[Modifications],(MATCH(PickedColonies!C526,Table6[Barcode of agar-filled omnitray plate],0)+PickedColonies!J526-1)))</f>
        <v>0</v>
      </c>
      <c r="C526" s="31" t="s">
        <v>467</v>
      </c>
      <c r="D526" s="29" t="str">
        <f>IF(PickedColonies!J526=0, "NA", INDEX(Table4[],(MATCH(PickedColonies!C526,Table6[Barcode of agar-filled omnitray plate],0)+PickedColonies!J526-1)))</f>
        <v>A1</v>
      </c>
      <c r="E526" s="31" t="s">
        <v>749</v>
      </c>
      <c r="F526" s="29" t="str">
        <f>IF(ISNUMBER(SEARCH("96-well",Import!$B$10)),Sheet1!O525,Sheet1!P525)</f>
        <v>M9</v>
      </c>
      <c r="G526" s="31" t="s">
        <v>526</v>
      </c>
      <c r="H526" s="31" t="s">
        <v>792</v>
      </c>
      <c r="I526" s="31"/>
      <c r="J526" s="32">
        <v>1</v>
      </c>
    </row>
    <row r="527" spans="1:10" x14ac:dyDescent="0.25">
      <c r="A527" s="29" t="str">
        <f>IF(PickedColonies!J527=0, "NA",INDEX(Table5[Strain name],(MATCH(PickedColonies!C527,Table6[Barcode of agar-filled omnitray plate],0)+PickedColonies!J527-1)))</f>
        <v>GeneArt lib</v>
      </c>
      <c r="B527" s="29">
        <f>IF(PickedColonies!J527=0, "NA", INDEX(Table1[Modifications],(MATCH(PickedColonies!C527,Table6[Barcode of agar-filled omnitray plate],0)+PickedColonies!J527-1)))</f>
        <v>0</v>
      </c>
      <c r="C527" s="31" t="s">
        <v>467</v>
      </c>
      <c r="D527" s="29" t="str">
        <f>IF(PickedColonies!J527=0, "NA", INDEX(Table4[],(MATCH(PickedColonies!C527,Table6[Barcode of agar-filled omnitray plate],0)+PickedColonies!J527-1)))</f>
        <v>A1</v>
      </c>
      <c r="E527" s="31" t="s">
        <v>749</v>
      </c>
      <c r="F527" s="29" t="str">
        <f>IF(ISNUMBER(SEARCH("96-well",Import!$B$10)),Sheet1!O526,Sheet1!P526)</f>
        <v>N9</v>
      </c>
      <c r="G527" s="31" t="s">
        <v>527</v>
      </c>
      <c r="H527" s="31" t="s">
        <v>792</v>
      </c>
      <c r="I527" s="31"/>
      <c r="J527" s="32">
        <v>1</v>
      </c>
    </row>
    <row r="528" spans="1:10" x14ac:dyDescent="0.25">
      <c r="A528" s="29" t="str">
        <f>IF(PickedColonies!J528=0, "NA",INDEX(Table5[Strain name],(MATCH(PickedColonies!C528,Table6[Barcode of agar-filled omnitray plate],0)+PickedColonies!J528-1)))</f>
        <v>GeneArt lib</v>
      </c>
      <c r="B528" s="29">
        <f>IF(PickedColonies!J528=0, "NA", INDEX(Table1[Modifications],(MATCH(PickedColonies!C528,Table6[Barcode of agar-filled omnitray plate],0)+PickedColonies!J528-1)))</f>
        <v>0</v>
      </c>
      <c r="C528" s="31" t="s">
        <v>467</v>
      </c>
      <c r="D528" s="29" t="str">
        <f>IF(PickedColonies!J528=0, "NA", INDEX(Table4[],(MATCH(PickedColonies!C528,Table6[Barcode of agar-filled omnitray plate],0)+PickedColonies!J528-1)))</f>
        <v>A1</v>
      </c>
      <c r="E528" s="31" t="s">
        <v>749</v>
      </c>
      <c r="F528" s="29" t="str">
        <f>IF(ISNUMBER(SEARCH("96-well",Import!$B$10)),Sheet1!O527,Sheet1!P527)</f>
        <v>O9</v>
      </c>
      <c r="G528" s="31" t="s">
        <v>529</v>
      </c>
      <c r="H528" s="31" t="s">
        <v>793</v>
      </c>
      <c r="I528" s="31"/>
      <c r="J528" s="32">
        <v>1</v>
      </c>
    </row>
    <row r="529" spans="1:10" x14ac:dyDescent="0.25">
      <c r="A529" s="29" t="str">
        <f>IF(PickedColonies!J529=0, "NA",INDEX(Table5[Strain name],(MATCH(PickedColonies!C529,Table6[Barcode of agar-filled omnitray plate],0)+PickedColonies!J529-1)))</f>
        <v>GeneArt lib</v>
      </c>
      <c r="B529" s="29">
        <f>IF(PickedColonies!J529=0, "NA", INDEX(Table1[Modifications],(MATCH(PickedColonies!C529,Table6[Barcode of agar-filled omnitray plate],0)+PickedColonies!J529-1)))</f>
        <v>0</v>
      </c>
      <c r="C529" s="31" t="s">
        <v>467</v>
      </c>
      <c r="D529" s="29" t="str">
        <f>IF(PickedColonies!J529=0, "NA", INDEX(Table4[],(MATCH(PickedColonies!C529,Table6[Barcode of agar-filled omnitray plate],0)+PickedColonies!J529-1)))</f>
        <v>A1</v>
      </c>
      <c r="E529" s="31" t="s">
        <v>749</v>
      </c>
      <c r="F529" s="29" t="str">
        <f>IF(ISNUMBER(SEARCH("96-well",Import!$B$10)),Sheet1!O528,Sheet1!P528)</f>
        <v>P9</v>
      </c>
      <c r="G529" s="31" t="s">
        <v>530</v>
      </c>
      <c r="H529" s="31" t="s">
        <v>793</v>
      </c>
      <c r="I529" s="31"/>
      <c r="J529" s="32">
        <v>1</v>
      </c>
    </row>
    <row r="530" spans="1:10" x14ac:dyDescent="0.25">
      <c r="A530" s="29" t="str">
        <f>IF(PickedColonies!J530=0, "NA",INDEX(Table5[Strain name],(MATCH(PickedColonies!C530,Table6[Barcode of agar-filled omnitray plate],0)+PickedColonies!J530-1)))</f>
        <v>GeneArt lib</v>
      </c>
      <c r="B530" s="29">
        <f>IF(PickedColonies!J530=0, "NA", INDEX(Table1[Modifications],(MATCH(PickedColonies!C530,Table6[Barcode of agar-filled omnitray plate],0)+PickedColonies!J530-1)))</f>
        <v>0</v>
      </c>
      <c r="C530" s="31" t="s">
        <v>467</v>
      </c>
      <c r="D530" s="29" t="str">
        <f>IF(PickedColonies!J530=0, "NA", INDEX(Table4[],(MATCH(PickedColonies!C530,Table6[Barcode of agar-filled omnitray plate],0)+PickedColonies!J530-1)))</f>
        <v>A1</v>
      </c>
      <c r="E530" s="31" t="s">
        <v>749</v>
      </c>
      <c r="F530" s="29" t="str">
        <f>IF(ISNUMBER(SEARCH("96-well",Import!$B$10)),Sheet1!O529,Sheet1!P529)</f>
        <v>A10</v>
      </c>
      <c r="G530" s="31" t="s">
        <v>531</v>
      </c>
      <c r="H530" s="31" t="s">
        <v>793</v>
      </c>
      <c r="I530" s="31"/>
      <c r="J530" s="32">
        <v>1</v>
      </c>
    </row>
    <row r="531" spans="1:10" x14ac:dyDescent="0.25">
      <c r="A531" s="29" t="str">
        <f>IF(PickedColonies!J531=0, "NA",INDEX(Table5[Strain name],(MATCH(PickedColonies!C531,Table6[Barcode of agar-filled omnitray plate],0)+PickedColonies!J531-1)))</f>
        <v>GeneArt lib</v>
      </c>
      <c r="B531" s="29">
        <f>IF(PickedColonies!J531=0, "NA", INDEX(Table1[Modifications],(MATCH(PickedColonies!C531,Table6[Barcode of agar-filled omnitray plate],0)+PickedColonies!J531-1)))</f>
        <v>0</v>
      </c>
      <c r="C531" s="31" t="s">
        <v>467</v>
      </c>
      <c r="D531" s="29" t="str">
        <f>IF(PickedColonies!J531=0, "NA", INDEX(Table4[],(MATCH(PickedColonies!C531,Table6[Barcode of agar-filled omnitray plate],0)+PickedColonies!J531-1)))</f>
        <v>A1</v>
      </c>
      <c r="E531" s="31" t="s">
        <v>749</v>
      </c>
      <c r="F531" s="29" t="str">
        <f>IF(ISNUMBER(SEARCH("96-well",Import!$B$10)),Sheet1!O530,Sheet1!P530)</f>
        <v>B10</v>
      </c>
      <c r="G531" s="31" t="s">
        <v>532</v>
      </c>
      <c r="H531" s="31" t="s">
        <v>793</v>
      </c>
      <c r="I531" s="31"/>
      <c r="J531" s="32">
        <v>1</v>
      </c>
    </row>
    <row r="532" spans="1:10" x14ac:dyDescent="0.25">
      <c r="A532" s="29" t="str">
        <f>IF(PickedColonies!J532=0, "NA",INDEX(Table5[Strain name],(MATCH(PickedColonies!C532,Table6[Barcode of agar-filled omnitray plate],0)+PickedColonies!J532-1)))</f>
        <v>GeneArt lib</v>
      </c>
      <c r="B532" s="29">
        <f>IF(PickedColonies!J532=0, "NA", INDEX(Table1[Modifications],(MATCH(PickedColonies!C532,Table6[Barcode of agar-filled omnitray plate],0)+PickedColonies!J532-1)))</f>
        <v>0</v>
      </c>
      <c r="C532" s="31" t="s">
        <v>467</v>
      </c>
      <c r="D532" s="29" t="str">
        <f>IF(PickedColonies!J532=0, "NA", INDEX(Table4[],(MATCH(PickedColonies!C532,Table6[Barcode of agar-filled omnitray plate],0)+PickedColonies!J532-1)))</f>
        <v>A1</v>
      </c>
      <c r="E532" s="31" t="s">
        <v>749</v>
      </c>
      <c r="F532" s="29" t="str">
        <f>IF(ISNUMBER(SEARCH("96-well",Import!$B$10)),Sheet1!O531,Sheet1!P531)</f>
        <v>C10</v>
      </c>
      <c r="G532" s="31" t="s">
        <v>533</v>
      </c>
      <c r="H532" s="31" t="s">
        <v>793</v>
      </c>
      <c r="I532" s="31"/>
      <c r="J532" s="32">
        <v>1</v>
      </c>
    </row>
    <row r="533" spans="1:10" x14ac:dyDescent="0.25">
      <c r="A533" s="29" t="str">
        <f>IF(PickedColonies!J533=0, "NA",INDEX(Table5[Strain name],(MATCH(PickedColonies!C533,Table6[Barcode of agar-filled omnitray plate],0)+PickedColonies!J533-1)))</f>
        <v>GeneArt lib</v>
      </c>
      <c r="B533" s="29">
        <f>IF(PickedColonies!J533=0, "NA", INDEX(Table1[Modifications],(MATCH(PickedColonies!C533,Table6[Barcode of agar-filled omnitray plate],0)+PickedColonies!J533-1)))</f>
        <v>0</v>
      </c>
      <c r="C533" s="31" t="s">
        <v>467</v>
      </c>
      <c r="D533" s="29" t="str">
        <f>IF(PickedColonies!J533=0, "NA", INDEX(Table4[],(MATCH(PickedColonies!C533,Table6[Barcode of agar-filled omnitray plate],0)+PickedColonies!J533-1)))</f>
        <v>A1</v>
      </c>
      <c r="E533" s="31" t="s">
        <v>749</v>
      </c>
      <c r="F533" s="29" t="str">
        <f>IF(ISNUMBER(SEARCH("96-well",Import!$B$10)),Sheet1!O532,Sheet1!P532)</f>
        <v>D10</v>
      </c>
      <c r="G533" s="31" t="s">
        <v>534</v>
      </c>
      <c r="H533" s="31" t="s">
        <v>793</v>
      </c>
      <c r="I533" s="31"/>
      <c r="J533" s="32">
        <v>1</v>
      </c>
    </row>
    <row r="534" spans="1:10" x14ac:dyDescent="0.25">
      <c r="A534" s="29" t="str">
        <f>IF(PickedColonies!J534=0, "NA",INDEX(Table5[Strain name],(MATCH(PickedColonies!C534,Table6[Barcode of agar-filled omnitray plate],0)+PickedColonies!J534-1)))</f>
        <v>GeneArt lib</v>
      </c>
      <c r="B534" s="29">
        <f>IF(PickedColonies!J534=0, "NA", INDEX(Table1[Modifications],(MATCH(PickedColonies!C534,Table6[Barcode of agar-filled omnitray plate],0)+PickedColonies!J534-1)))</f>
        <v>0</v>
      </c>
      <c r="C534" s="31" t="s">
        <v>467</v>
      </c>
      <c r="D534" s="29" t="str">
        <f>IF(PickedColonies!J534=0, "NA", INDEX(Table4[],(MATCH(PickedColonies!C534,Table6[Barcode of agar-filled omnitray plate],0)+PickedColonies!J534-1)))</f>
        <v>A1</v>
      </c>
      <c r="E534" s="31" t="s">
        <v>749</v>
      </c>
      <c r="F534" s="29" t="str">
        <f>IF(ISNUMBER(SEARCH("96-well",Import!$B$10)),Sheet1!O533,Sheet1!P533)</f>
        <v>E10</v>
      </c>
      <c r="G534" s="31" t="s">
        <v>535</v>
      </c>
      <c r="H534" s="31" t="s">
        <v>793</v>
      </c>
      <c r="I534" s="31"/>
      <c r="J534" s="32">
        <v>1</v>
      </c>
    </row>
    <row r="535" spans="1:10" x14ac:dyDescent="0.25">
      <c r="A535" s="29" t="str">
        <f>IF(PickedColonies!J535=0, "NA",INDEX(Table5[Strain name],(MATCH(PickedColonies!C535,Table6[Barcode of agar-filled omnitray plate],0)+PickedColonies!J535-1)))</f>
        <v>GeneArt lib</v>
      </c>
      <c r="B535" s="29">
        <f>IF(PickedColonies!J535=0, "NA", INDEX(Table1[Modifications],(MATCH(PickedColonies!C535,Table6[Barcode of agar-filled omnitray plate],0)+PickedColonies!J535-1)))</f>
        <v>0</v>
      </c>
      <c r="C535" s="31" t="s">
        <v>467</v>
      </c>
      <c r="D535" s="29" t="str">
        <f>IF(PickedColonies!J535=0, "NA", INDEX(Table4[],(MATCH(PickedColonies!C535,Table6[Barcode of agar-filled omnitray plate],0)+PickedColonies!J535-1)))</f>
        <v>A1</v>
      </c>
      <c r="E535" s="31" t="s">
        <v>749</v>
      </c>
      <c r="F535" s="29" t="str">
        <f>IF(ISNUMBER(SEARCH("96-well",Import!$B$10)),Sheet1!O534,Sheet1!P534)</f>
        <v>F10</v>
      </c>
      <c r="G535" s="31" t="s">
        <v>536</v>
      </c>
      <c r="H535" s="31" t="s">
        <v>793</v>
      </c>
      <c r="I535" s="31"/>
      <c r="J535" s="32">
        <v>1</v>
      </c>
    </row>
    <row r="536" spans="1:10" x14ac:dyDescent="0.25">
      <c r="A536" s="29" t="str">
        <f>IF(PickedColonies!J536=0, "NA",INDEX(Table5[Strain name],(MATCH(PickedColonies!C536,Table6[Barcode of agar-filled omnitray plate],0)+PickedColonies!J536-1)))</f>
        <v>GeneArt lib</v>
      </c>
      <c r="B536" s="29">
        <f>IF(PickedColonies!J536=0, "NA", INDEX(Table1[Modifications],(MATCH(PickedColonies!C536,Table6[Barcode of agar-filled omnitray plate],0)+PickedColonies!J536-1)))</f>
        <v>0</v>
      </c>
      <c r="C536" s="31" t="s">
        <v>467</v>
      </c>
      <c r="D536" s="29" t="str">
        <f>IF(PickedColonies!J536=0, "NA", INDEX(Table4[],(MATCH(PickedColonies!C536,Table6[Barcode of agar-filled omnitray plate],0)+PickedColonies!J536-1)))</f>
        <v>A1</v>
      </c>
      <c r="E536" s="31" t="s">
        <v>749</v>
      </c>
      <c r="F536" s="29" t="str">
        <f>IF(ISNUMBER(SEARCH("96-well",Import!$B$10)),Sheet1!O535,Sheet1!P535)</f>
        <v>G10</v>
      </c>
      <c r="G536" s="31" t="s">
        <v>538</v>
      </c>
      <c r="H536" s="31" t="s">
        <v>794</v>
      </c>
      <c r="I536" s="31"/>
      <c r="J536" s="32">
        <v>1</v>
      </c>
    </row>
    <row r="537" spans="1:10" x14ac:dyDescent="0.25">
      <c r="A537" s="29" t="str">
        <f>IF(PickedColonies!J537=0, "NA",INDEX(Table5[Strain name],(MATCH(PickedColonies!C537,Table6[Barcode of agar-filled omnitray plate],0)+PickedColonies!J537-1)))</f>
        <v>GeneArt lib</v>
      </c>
      <c r="B537" s="29">
        <f>IF(PickedColonies!J537=0, "NA", INDEX(Table1[Modifications],(MATCH(PickedColonies!C537,Table6[Barcode of agar-filled omnitray plate],0)+PickedColonies!J537-1)))</f>
        <v>0</v>
      </c>
      <c r="C537" s="31" t="s">
        <v>467</v>
      </c>
      <c r="D537" s="29" t="str">
        <f>IF(PickedColonies!J537=0, "NA", INDEX(Table4[],(MATCH(PickedColonies!C537,Table6[Barcode of agar-filled omnitray plate],0)+PickedColonies!J537-1)))</f>
        <v>A1</v>
      </c>
      <c r="E537" s="31" t="s">
        <v>749</v>
      </c>
      <c r="F537" s="29" t="str">
        <f>IF(ISNUMBER(SEARCH("96-well",Import!$B$10)),Sheet1!O536,Sheet1!P536)</f>
        <v>H10</v>
      </c>
      <c r="G537" s="31" t="s">
        <v>539</v>
      </c>
      <c r="H537" s="31" t="s">
        <v>794</v>
      </c>
      <c r="I537" s="31"/>
      <c r="J537" s="32">
        <v>1</v>
      </c>
    </row>
    <row r="538" spans="1:10" x14ac:dyDescent="0.25">
      <c r="A538" s="29" t="str">
        <f>IF(PickedColonies!J538=0, "NA",INDEX(Table5[Strain name],(MATCH(PickedColonies!C538,Table6[Barcode of agar-filled omnitray plate],0)+PickedColonies!J538-1)))</f>
        <v>GeneArt lib</v>
      </c>
      <c r="B538" s="29">
        <f>IF(PickedColonies!J538=0, "NA", INDEX(Table1[Modifications],(MATCH(PickedColonies!C538,Table6[Barcode of agar-filled omnitray plate],0)+PickedColonies!J538-1)))</f>
        <v>0</v>
      </c>
      <c r="C538" s="31" t="s">
        <v>467</v>
      </c>
      <c r="D538" s="29" t="str">
        <f>IF(PickedColonies!J538=0, "NA", INDEX(Table4[],(MATCH(PickedColonies!C538,Table6[Barcode of agar-filled omnitray plate],0)+PickedColonies!J538-1)))</f>
        <v>A1</v>
      </c>
      <c r="E538" s="31" t="s">
        <v>749</v>
      </c>
      <c r="F538" s="29" t="str">
        <f>IF(ISNUMBER(SEARCH("96-well",Import!$B$10)),Sheet1!O537,Sheet1!P537)</f>
        <v>I10</v>
      </c>
      <c r="G538" s="31" t="s">
        <v>540</v>
      </c>
      <c r="H538" s="31" t="s">
        <v>794</v>
      </c>
      <c r="I538" s="31"/>
      <c r="J538" s="32">
        <v>1</v>
      </c>
    </row>
    <row r="539" spans="1:10" x14ac:dyDescent="0.25">
      <c r="A539" s="29" t="str">
        <f>IF(PickedColonies!J539=0, "NA",INDEX(Table5[Strain name],(MATCH(PickedColonies!C539,Table6[Barcode of agar-filled omnitray plate],0)+PickedColonies!J539-1)))</f>
        <v>GeneArt lib</v>
      </c>
      <c r="B539" s="29">
        <f>IF(PickedColonies!J539=0, "NA", INDEX(Table1[Modifications],(MATCH(PickedColonies!C539,Table6[Barcode of agar-filled omnitray plate],0)+PickedColonies!J539-1)))</f>
        <v>0</v>
      </c>
      <c r="C539" s="31" t="s">
        <v>467</v>
      </c>
      <c r="D539" s="29" t="str">
        <f>IF(PickedColonies!J539=0, "NA", INDEX(Table4[],(MATCH(PickedColonies!C539,Table6[Barcode of agar-filled omnitray plate],0)+PickedColonies!J539-1)))</f>
        <v>A1</v>
      </c>
      <c r="E539" s="31" t="s">
        <v>749</v>
      </c>
      <c r="F539" s="29" t="str">
        <f>IF(ISNUMBER(SEARCH("96-well",Import!$B$10)),Sheet1!O538,Sheet1!P538)</f>
        <v>J10</v>
      </c>
      <c r="G539" s="31" t="s">
        <v>541</v>
      </c>
      <c r="H539" s="31" t="s">
        <v>794</v>
      </c>
      <c r="I539" s="31"/>
      <c r="J539" s="32">
        <v>1</v>
      </c>
    </row>
    <row r="540" spans="1:10" x14ac:dyDescent="0.25">
      <c r="A540" s="29" t="str">
        <f>IF(PickedColonies!J540=0, "NA",INDEX(Table5[Strain name],(MATCH(PickedColonies!C540,Table6[Barcode of agar-filled omnitray plate],0)+PickedColonies!J540-1)))</f>
        <v>GeneArt lib</v>
      </c>
      <c r="B540" s="29">
        <f>IF(PickedColonies!J540=0, "NA", INDEX(Table1[Modifications],(MATCH(PickedColonies!C540,Table6[Barcode of agar-filled omnitray plate],0)+PickedColonies!J540-1)))</f>
        <v>0</v>
      </c>
      <c r="C540" s="31" t="s">
        <v>467</v>
      </c>
      <c r="D540" s="29" t="str">
        <f>IF(PickedColonies!J540=0, "NA", INDEX(Table4[],(MATCH(PickedColonies!C540,Table6[Barcode of agar-filled omnitray plate],0)+PickedColonies!J540-1)))</f>
        <v>A1</v>
      </c>
      <c r="E540" s="31" t="s">
        <v>749</v>
      </c>
      <c r="F540" s="29" t="str">
        <f>IF(ISNUMBER(SEARCH("96-well",Import!$B$10)),Sheet1!O539,Sheet1!P539)</f>
        <v>K10</v>
      </c>
      <c r="G540" s="31" t="s">
        <v>542</v>
      </c>
      <c r="H540" s="31" t="s">
        <v>794</v>
      </c>
      <c r="I540" s="31"/>
      <c r="J540" s="32">
        <v>1</v>
      </c>
    </row>
    <row r="541" spans="1:10" x14ac:dyDescent="0.25">
      <c r="A541" s="29" t="str">
        <f>IF(PickedColonies!J541=0, "NA",INDEX(Table5[Strain name],(MATCH(PickedColonies!C541,Table6[Barcode of agar-filled omnitray plate],0)+PickedColonies!J541-1)))</f>
        <v>GeneArt lib</v>
      </c>
      <c r="B541" s="29">
        <f>IF(PickedColonies!J541=0, "NA", INDEX(Table1[Modifications],(MATCH(PickedColonies!C541,Table6[Barcode of agar-filled omnitray plate],0)+PickedColonies!J541-1)))</f>
        <v>0</v>
      </c>
      <c r="C541" s="31" t="s">
        <v>467</v>
      </c>
      <c r="D541" s="29" t="str">
        <f>IF(PickedColonies!J541=0, "NA", INDEX(Table4[],(MATCH(PickedColonies!C541,Table6[Barcode of agar-filled omnitray plate],0)+PickedColonies!J541-1)))</f>
        <v>A1</v>
      </c>
      <c r="E541" s="31" t="s">
        <v>749</v>
      </c>
      <c r="F541" s="29" t="str">
        <f>IF(ISNUMBER(SEARCH("96-well",Import!$B$10)),Sheet1!O540,Sheet1!P540)</f>
        <v>L10</v>
      </c>
      <c r="G541" s="31" t="s">
        <v>543</v>
      </c>
      <c r="H541" s="31" t="s">
        <v>794</v>
      </c>
      <c r="I541" s="31"/>
      <c r="J541" s="32">
        <v>1</v>
      </c>
    </row>
    <row r="542" spans="1:10" x14ac:dyDescent="0.25">
      <c r="A542" s="29" t="str">
        <f>IF(PickedColonies!J542=0, "NA",INDEX(Table5[Strain name],(MATCH(PickedColonies!C542,Table6[Barcode of agar-filled omnitray plate],0)+PickedColonies!J542-1)))</f>
        <v>GeneArt lib</v>
      </c>
      <c r="B542" s="29">
        <f>IF(PickedColonies!J542=0, "NA", INDEX(Table1[Modifications],(MATCH(PickedColonies!C542,Table6[Barcode of agar-filled omnitray plate],0)+PickedColonies!J542-1)))</f>
        <v>0</v>
      </c>
      <c r="C542" s="31" t="s">
        <v>467</v>
      </c>
      <c r="D542" s="29" t="str">
        <f>IF(PickedColonies!J542=0, "NA", INDEX(Table4[],(MATCH(PickedColonies!C542,Table6[Barcode of agar-filled omnitray plate],0)+PickedColonies!J542-1)))</f>
        <v>A1</v>
      </c>
      <c r="E542" s="31" t="s">
        <v>749</v>
      </c>
      <c r="F542" s="29" t="str">
        <f>IF(ISNUMBER(SEARCH("96-well",Import!$B$10)),Sheet1!O541,Sheet1!P541)</f>
        <v>M10</v>
      </c>
      <c r="G542" s="31" t="s">
        <v>544</v>
      </c>
      <c r="H542" s="31" t="s">
        <v>794</v>
      </c>
      <c r="I542" s="31"/>
      <c r="J542" s="32">
        <v>1</v>
      </c>
    </row>
    <row r="543" spans="1:10" x14ac:dyDescent="0.25">
      <c r="A543" s="29" t="str">
        <f>IF(PickedColonies!J543=0, "NA",INDEX(Table5[Strain name],(MATCH(PickedColonies!C543,Table6[Barcode of agar-filled omnitray plate],0)+PickedColonies!J543-1)))</f>
        <v>GeneArt lib</v>
      </c>
      <c r="B543" s="29">
        <f>IF(PickedColonies!J543=0, "NA", INDEX(Table1[Modifications],(MATCH(PickedColonies!C543,Table6[Barcode of agar-filled omnitray plate],0)+PickedColonies!J543-1)))</f>
        <v>0</v>
      </c>
      <c r="C543" s="31" t="s">
        <v>467</v>
      </c>
      <c r="D543" s="29" t="str">
        <f>IF(PickedColonies!J543=0, "NA", INDEX(Table4[],(MATCH(PickedColonies!C543,Table6[Barcode of agar-filled omnitray plate],0)+PickedColonies!J543-1)))</f>
        <v>A1</v>
      </c>
      <c r="E543" s="31" t="s">
        <v>749</v>
      </c>
      <c r="F543" s="29" t="str">
        <f>IF(ISNUMBER(SEARCH("96-well",Import!$B$10)),Sheet1!O542,Sheet1!P542)</f>
        <v>N10</v>
      </c>
      <c r="G543" s="31" t="s">
        <v>545</v>
      </c>
      <c r="H543" s="31" t="s">
        <v>794</v>
      </c>
      <c r="I543" s="31"/>
      <c r="J543" s="32">
        <v>1</v>
      </c>
    </row>
    <row r="544" spans="1:10" x14ac:dyDescent="0.25">
      <c r="A544" s="29" t="str">
        <f>IF(PickedColonies!J544=0, "NA",INDEX(Table5[Strain name],(MATCH(PickedColonies!C544,Table6[Barcode of agar-filled omnitray plate],0)+PickedColonies!J544-1)))</f>
        <v>GeneArt lib</v>
      </c>
      <c r="B544" s="29">
        <f>IF(PickedColonies!J544=0, "NA", INDEX(Table1[Modifications],(MATCH(PickedColonies!C544,Table6[Barcode of agar-filled omnitray plate],0)+PickedColonies!J544-1)))</f>
        <v>0</v>
      </c>
      <c r="C544" s="31" t="s">
        <v>467</v>
      </c>
      <c r="D544" s="29" t="str">
        <f>IF(PickedColonies!J544=0, "NA", INDEX(Table4[],(MATCH(PickedColonies!C544,Table6[Barcode of agar-filled omnitray plate],0)+PickedColonies!J544-1)))</f>
        <v>A1</v>
      </c>
      <c r="E544" s="31" t="s">
        <v>749</v>
      </c>
      <c r="F544" s="29" t="str">
        <f>IF(ISNUMBER(SEARCH("96-well",Import!$B$10)),Sheet1!O543,Sheet1!P543)</f>
        <v>O10</v>
      </c>
      <c r="G544" s="31" t="s">
        <v>547</v>
      </c>
      <c r="H544" s="31" t="s">
        <v>795</v>
      </c>
      <c r="I544" s="31"/>
      <c r="J544" s="32">
        <v>1</v>
      </c>
    </row>
    <row r="545" spans="1:10" x14ac:dyDescent="0.25">
      <c r="A545" s="29" t="str">
        <f>IF(PickedColonies!J545=0, "NA",INDEX(Table5[Strain name],(MATCH(PickedColonies!C545,Table6[Barcode of agar-filled omnitray plate],0)+PickedColonies!J545-1)))</f>
        <v>GeneArt lib</v>
      </c>
      <c r="B545" s="29">
        <f>IF(PickedColonies!J545=0, "NA", INDEX(Table1[Modifications],(MATCH(PickedColonies!C545,Table6[Barcode of agar-filled omnitray plate],0)+PickedColonies!J545-1)))</f>
        <v>0</v>
      </c>
      <c r="C545" s="31" t="s">
        <v>467</v>
      </c>
      <c r="D545" s="29" t="str">
        <f>IF(PickedColonies!J545=0, "NA", INDEX(Table4[],(MATCH(PickedColonies!C545,Table6[Barcode of agar-filled omnitray plate],0)+PickedColonies!J545-1)))</f>
        <v>A1</v>
      </c>
      <c r="E545" s="31" t="s">
        <v>749</v>
      </c>
      <c r="F545" s="29" t="str">
        <f>IF(ISNUMBER(SEARCH("96-well",Import!$B$10)),Sheet1!O544,Sheet1!P544)</f>
        <v>P10</v>
      </c>
      <c r="G545" s="31" t="s">
        <v>548</v>
      </c>
      <c r="H545" s="31" t="s">
        <v>795</v>
      </c>
      <c r="I545" s="31"/>
      <c r="J545" s="32">
        <v>1</v>
      </c>
    </row>
    <row r="546" spans="1:10" x14ac:dyDescent="0.25">
      <c r="A546" s="29" t="str">
        <f>IF(PickedColonies!J546=0, "NA",INDEX(Table5[Strain name],(MATCH(PickedColonies!C546,Table6[Barcode of agar-filled omnitray plate],0)+PickedColonies!J546-1)))</f>
        <v>GeneArt lib</v>
      </c>
      <c r="B546" s="29">
        <f>IF(PickedColonies!J546=0, "NA", INDEX(Table1[Modifications],(MATCH(PickedColonies!C546,Table6[Barcode of agar-filled omnitray plate],0)+PickedColonies!J546-1)))</f>
        <v>0</v>
      </c>
      <c r="C546" s="31" t="s">
        <v>467</v>
      </c>
      <c r="D546" s="29" t="str">
        <f>IF(PickedColonies!J546=0, "NA", INDEX(Table4[],(MATCH(PickedColonies!C546,Table6[Barcode of agar-filled omnitray plate],0)+PickedColonies!J546-1)))</f>
        <v>A1</v>
      </c>
      <c r="E546" s="31" t="s">
        <v>749</v>
      </c>
      <c r="F546" s="29" t="str">
        <f>IF(ISNUMBER(SEARCH("96-well",Import!$B$10)),Sheet1!O545,Sheet1!P545)</f>
        <v>A11</v>
      </c>
      <c r="G546" s="31" t="s">
        <v>549</v>
      </c>
      <c r="H546" s="31" t="s">
        <v>795</v>
      </c>
      <c r="I546" s="31"/>
      <c r="J546" s="32">
        <v>1</v>
      </c>
    </row>
    <row r="547" spans="1:10" x14ac:dyDescent="0.25">
      <c r="A547" s="29" t="str">
        <f>IF(PickedColonies!J547=0, "NA",INDEX(Table5[Strain name],(MATCH(PickedColonies!C547,Table6[Barcode of agar-filled omnitray plate],0)+PickedColonies!J547-1)))</f>
        <v>GeneArt lib</v>
      </c>
      <c r="B547" s="29">
        <f>IF(PickedColonies!J547=0, "NA", INDEX(Table1[Modifications],(MATCH(PickedColonies!C547,Table6[Barcode of agar-filled omnitray plate],0)+PickedColonies!J547-1)))</f>
        <v>0</v>
      </c>
      <c r="C547" s="31" t="s">
        <v>467</v>
      </c>
      <c r="D547" s="29" t="str">
        <f>IF(PickedColonies!J547=0, "NA", INDEX(Table4[],(MATCH(PickedColonies!C547,Table6[Barcode of agar-filled omnitray plate],0)+PickedColonies!J547-1)))</f>
        <v>A1</v>
      </c>
      <c r="E547" s="31" t="s">
        <v>749</v>
      </c>
      <c r="F547" s="29" t="str">
        <f>IF(ISNUMBER(SEARCH("96-well",Import!$B$10)),Sheet1!O546,Sheet1!P546)</f>
        <v>B11</v>
      </c>
      <c r="G547" s="31" t="s">
        <v>550</v>
      </c>
      <c r="H547" s="31" t="s">
        <v>795</v>
      </c>
      <c r="I547" s="31"/>
      <c r="J547" s="32">
        <v>1</v>
      </c>
    </row>
    <row r="548" spans="1:10" x14ac:dyDescent="0.25">
      <c r="A548" s="29" t="str">
        <f>IF(PickedColonies!J548=0, "NA",INDEX(Table5[Strain name],(MATCH(PickedColonies!C548,Table6[Barcode of agar-filled omnitray plate],0)+PickedColonies!J548-1)))</f>
        <v>GeneArt lib</v>
      </c>
      <c r="B548" s="29">
        <f>IF(PickedColonies!J548=0, "NA", INDEX(Table1[Modifications],(MATCH(PickedColonies!C548,Table6[Barcode of agar-filled omnitray plate],0)+PickedColonies!J548-1)))</f>
        <v>0</v>
      </c>
      <c r="C548" s="31" t="s">
        <v>467</v>
      </c>
      <c r="D548" s="29" t="str">
        <f>IF(PickedColonies!J548=0, "NA", INDEX(Table4[],(MATCH(PickedColonies!C548,Table6[Barcode of agar-filled omnitray plate],0)+PickedColonies!J548-1)))</f>
        <v>A1</v>
      </c>
      <c r="E548" s="31" t="s">
        <v>749</v>
      </c>
      <c r="F548" s="29" t="str">
        <f>IF(ISNUMBER(SEARCH("96-well",Import!$B$10)),Sheet1!O547,Sheet1!P547)</f>
        <v>C11</v>
      </c>
      <c r="G548" s="31" t="s">
        <v>551</v>
      </c>
      <c r="H548" s="31" t="s">
        <v>795</v>
      </c>
      <c r="I548" s="31"/>
      <c r="J548" s="32">
        <v>1</v>
      </c>
    </row>
    <row r="549" spans="1:10" x14ac:dyDescent="0.25">
      <c r="A549" s="29" t="str">
        <f>IF(PickedColonies!J549=0, "NA",INDEX(Table5[Strain name],(MATCH(PickedColonies!C549,Table6[Barcode of agar-filled omnitray plate],0)+PickedColonies!J549-1)))</f>
        <v>GeneArt lib</v>
      </c>
      <c r="B549" s="29">
        <f>IF(PickedColonies!J549=0, "NA", INDEX(Table1[Modifications],(MATCH(PickedColonies!C549,Table6[Barcode of agar-filled omnitray plate],0)+PickedColonies!J549-1)))</f>
        <v>0</v>
      </c>
      <c r="C549" s="31" t="s">
        <v>467</v>
      </c>
      <c r="D549" s="29" t="str">
        <f>IF(PickedColonies!J549=0, "NA", INDEX(Table4[],(MATCH(PickedColonies!C549,Table6[Barcode of agar-filled omnitray plate],0)+PickedColonies!J549-1)))</f>
        <v>A1</v>
      </c>
      <c r="E549" s="31" t="s">
        <v>749</v>
      </c>
      <c r="F549" s="29" t="str">
        <f>IF(ISNUMBER(SEARCH("96-well",Import!$B$10)),Sheet1!O548,Sheet1!P548)</f>
        <v>D11</v>
      </c>
      <c r="G549" s="31" t="s">
        <v>552</v>
      </c>
      <c r="H549" s="31" t="s">
        <v>795</v>
      </c>
      <c r="I549" s="31"/>
      <c r="J549" s="32">
        <v>1</v>
      </c>
    </row>
    <row r="550" spans="1:10" x14ac:dyDescent="0.25">
      <c r="A550" s="29" t="str">
        <f>IF(PickedColonies!J550=0, "NA",INDEX(Table5[Strain name],(MATCH(PickedColonies!C550,Table6[Barcode of agar-filled omnitray plate],0)+PickedColonies!J550-1)))</f>
        <v>GeneArt lib</v>
      </c>
      <c r="B550" s="29">
        <f>IF(PickedColonies!J550=0, "NA", INDEX(Table1[Modifications],(MATCH(PickedColonies!C550,Table6[Barcode of agar-filled omnitray plate],0)+PickedColonies!J550-1)))</f>
        <v>0</v>
      </c>
      <c r="C550" s="31" t="s">
        <v>467</v>
      </c>
      <c r="D550" s="29" t="str">
        <f>IF(PickedColonies!J550=0, "NA", INDEX(Table4[],(MATCH(PickedColonies!C550,Table6[Barcode of agar-filled omnitray plate],0)+PickedColonies!J550-1)))</f>
        <v>A1</v>
      </c>
      <c r="E550" s="31" t="s">
        <v>749</v>
      </c>
      <c r="F550" s="29" t="str">
        <f>IF(ISNUMBER(SEARCH("96-well",Import!$B$10)),Sheet1!O549,Sheet1!P549)</f>
        <v>E11</v>
      </c>
      <c r="G550" s="31" t="s">
        <v>553</v>
      </c>
      <c r="H550" s="31" t="s">
        <v>795</v>
      </c>
      <c r="I550" s="31"/>
      <c r="J550" s="32">
        <v>1</v>
      </c>
    </row>
    <row r="551" spans="1:10" x14ac:dyDescent="0.25">
      <c r="A551" s="29" t="str">
        <f>IF(PickedColonies!J551=0, "NA",INDEX(Table5[Strain name],(MATCH(PickedColonies!C551,Table6[Barcode of agar-filled omnitray plate],0)+PickedColonies!J551-1)))</f>
        <v>GeneArt lib</v>
      </c>
      <c r="B551" s="29">
        <f>IF(PickedColonies!J551=0, "NA", INDEX(Table1[Modifications],(MATCH(PickedColonies!C551,Table6[Barcode of agar-filled omnitray plate],0)+PickedColonies!J551-1)))</f>
        <v>0</v>
      </c>
      <c r="C551" s="31" t="s">
        <v>467</v>
      </c>
      <c r="D551" s="29" t="str">
        <f>IF(PickedColonies!J551=0, "NA", INDEX(Table4[],(MATCH(PickedColonies!C551,Table6[Barcode of agar-filled omnitray plate],0)+PickedColonies!J551-1)))</f>
        <v>A1</v>
      </c>
      <c r="E551" s="31" t="s">
        <v>749</v>
      </c>
      <c r="F551" s="29" t="str">
        <f>IF(ISNUMBER(SEARCH("96-well",Import!$B$10)),Sheet1!O550,Sheet1!P550)</f>
        <v>F11</v>
      </c>
      <c r="G551" s="31" t="s">
        <v>554</v>
      </c>
      <c r="H551" s="31" t="s">
        <v>795</v>
      </c>
      <c r="I551" s="31"/>
      <c r="J551" s="32">
        <v>1</v>
      </c>
    </row>
    <row r="552" spans="1:10" x14ac:dyDescent="0.25">
      <c r="A552" s="29" t="str">
        <f>IF(PickedColonies!J552=0, "NA",INDEX(Table5[Strain name],(MATCH(PickedColonies!C552,Table6[Barcode of agar-filled omnitray plate],0)+PickedColonies!J552-1)))</f>
        <v>GeneArt lib</v>
      </c>
      <c r="B552" s="29">
        <f>IF(PickedColonies!J552=0, "NA", INDEX(Table1[Modifications],(MATCH(PickedColonies!C552,Table6[Barcode of agar-filled omnitray plate],0)+PickedColonies!J552-1)))</f>
        <v>0</v>
      </c>
      <c r="C552" s="31" t="s">
        <v>467</v>
      </c>
      <c r="D552" s="29" t="str">
        <f>IF(PickedColonies!J552=0, "NA", INDEX(Table4[],(MATCH(PickedColonies!C552,Table6[Barcode of agar-filled omnitray plate],0)+PickedColonies!J552-1)))</f>
        <v>A1</v>
      </c>
      <c r="E552" s="31" t="s">
        <v>749</v>
      </c>
      <c r="F552" s="29" t="str">
        <f>IF(ISNUMBER(SEARCH("96-well",Import!$B$10)),Sheet1!O551,Sheet1!P551)</f>
        <v>G11</v>
      </c>
      <c r="G552" s="31" t="s">
        <v>556</v>
      </c>
      <c r="H552" s="31" t="s">
        <v>796</v>
      </c>
      <c r="I552" s="31"/>
      <c r="J552" s="32">
        <v>1</v>
      </c>
    </row>
    <row r="553" spans="1:10" x14ac:dyDescent="0.25">
      <c r="A553" s="29" t="str">
        <f>IF(PickedColonies!J553=0, "NA",INDEX(Table5[Strain name],(MATCH(PickedColonies!C553,Table6[Barcode of agar-filled omnitray plate],0)+PickedColonies!J553-1)))</f>
        <v>GeneArt lib</v>
      </c>
      <c r="B553" s="29">
        <f>IF(PickedColonies!J553=0, "NA", INDEX(Table1[Modifications],(MATCH(PickedColonies!C553,Table6[Barcode of agar-filled omnitray plate],0)+PickedColonies!J553-1)))</f>
        <v>0</v>
      </c>
      <c r="C553" s="31" t="s">
        <v>467</v>
      </c>
      <c r="D553" s="29" t="str">
        <f>IF(PickedColonies!J553=0, "NA", INDEX(Table4[],(MATCH(PickedColonies!C553,Table6[Barcode of agar-filled omnitray plate],0)+PickedColonies!J553-1)))</f>
        <v>A1</v>
      </c>
      <c r="E553" s="31" t="s">
        <v>749</v>
      </c>
      <c r="F553" s="29" t="str">
        <f>IF(ISNUMBER(SEARCH("96-well",Import!$B$10)),Sheet1!O552,Sheet1!P552)</f>
        <v>H11</v>
      </c>
      <c r="G553" s="31" t="s">
        <v>557</v>
      </c>
      <c r="H553" s="31" t="s">
        <v>796</v>
      </c>
      <c r="I553" s="31"/>
      <c r="J553" s="32">
        <v>1</v>
      </c>
    </row>
    <row r="554" spans="1:10" x14ac:dyDescent="0.25">
      <c r="A554" s="29" t="str">
        <f>IF(PickedColonies!J554=0, "NA",INDEX(Table5[Strain name],(MATCH(PickedColonies!C554,Table6[Barcode of agar-filled omnitray plate],0)+PickedColonies!J554-1)))</f>
        <v>GeneArt lib</v>
      </c>
      <c r="B554" s="29">
        <f>IF(PickedColonies!J554=0, "NA", INDEX(Table1[Modifications],(MATCH(PickedColonies!C554,Table6[Barcode of agar-filled omnitray plate],0)+PickedColonies!J554-1)))</f>
        <v>0</v>
      </c>
      <c r="C554" s="31" t="s">
        <v>467</v>
      </c>
      <c r="D554" s="29" t="str">
        <f>IF(PickedColonies!J554=0, "NA", INDEX(Table4[],(MATCH(PickedColonies!C554,Table6[Barcode of agar-filled omnitray plate],0)+PickedColonies!J554-1)))</f>
        <v>A1</v>
      </c>
      <c r="E554" s="31" t="s">
        <v>749</v>
      </c>
      <c r="F554" s="29" t="str">
        <f>IF(ISNUMBER(SEARCH("96-well",Import!$B$10)),Sheet1!O553,Sheet1!P553)</f>
        <v>I11</v>
      </c>
      <c r="G554" s="31" t="s">
        <v>558</v>
      </c>
      <c r="H554" s="31" t="s">
        <v>796</v>
      </c>
      <c r="I554" s="31"/>
      <c r="J554" s="32">
        <v>1</v>
      </c>
    </row>
    <row r="555" spans="1:10" x14ac:dyDescent="0.25">
      <c r="A555" s="29" t="str">
        <f>IF(PickedColonies!J555=0, "NA",INDEX(Table5[Strain name],(MATCH(PickedColonies!C555,Table6[Barcode of agar-filled omnitray plate],0)+PickedColonies!J555-1)))</f>
        <v>GeneArt lib</v>
      </c>
      <c r="B555" s="29">
        <f>IF(PickedColonies!J555=0, "NA", INDEX(Table1[Modifications],(MATCH(PickedColonies!C555,Table6[Barcode of agar-filled omnitray plate],0)+PickedColonies!J555-1)))</f>
        <v>0</v>
      </c>
      <c r="C555" s="31" t="s">
        <v>467</v>
      </c>
      <c r="D555" s="29" t="str">
        <f>IF(PickedColonies!J555=0, "NA", INDEX(Table4[],(MATCH(PickedColonies!C555,Table6[Barcode of agar-filled omnitray plate],0)+PickedColonies!J555-1)))</f>
        <v>A1</v>
      </c>
      <c r="E555" s="31" t="s">
        <v>749</v>
      </c>
      <c r="F555" s="29" t="str">
        <f>IF(ISNUMBER(SEARCH("96-well",Import!$B$10)),Sheet1!O554,Sheet1!P554)</f>
        <v>J11</v>
      </c>
      <c r="G555" s="31" t="s">
        <v>559</v>
      </c>
      <c r="H555" s="31" t="s">
        <v>796</v>
      </c>
      <c r="I555" s="31"/>
      <c r="J555" s="32">
        <v>1</v>
      </c>
    </row>
    <row r="556" spans="1:10" x14ac:dyDescent="0.25">
      <c r="A556" s="29" t="str">
        <f>IF(PickedColonies!J556=0, "NA",INDEX(Table5[Strain name],(MATCH(PickedColonies!C556,Table6[Barcode of agar-filled omnitray plate],0)+PickedColonies!J556-1)))</f>
        <v>GeneArt lib</v>
      </c>
      <c r="B556" s="29">
        <f>IF(PickedColonies!J556=0, "NA", INDEX(Table1[Modifications],(MATCH(PickedColonies!C556,Table6[Barcode of agar-filled omnitray plate],0)+PickedColonies!J556-1)))</f>
        <v>0</v>
      </c>
      <c r="C556" s="31" t="s">
        <v>467</v>
      </c>
      <c r="D556" s="29" t="str">
        <f>IF(PickedColonies!J556=0, "NA", INDEX(Table4[],(MATCH(PickedColonies!C556,Table6[Barcode of agar-filled omnitray plate],0)+PickedColonies!J556-1)))</f>
        <v>A1</v>
      </c>
      <c r="E556" s="31" t="s">
        <v>749</v>
      </c>
      <c r="F556" s="29" t="str">
        <f>IF(ISNUMBER(SEARCH("96-well",Import!$B$10)),Sheet1!O555,Sheet1!P555)</f>
        <v>K11</v>
      </c>
      <c r="G556" s="31" t="s">
        <v>560</v>
      </c>
      <c r="H556" s="31" t="s">
        <v>796</v>
      </c>
      <c r="I556" s="31"/>
      <c r="J556" s="32">
        <v>1</v>
      </c>
    </row>
    <row r="557" spans="1:10" x14ac:dyDescent="0.25">
      <c r="A557" s="29" t="str">
        <f>IF(PickedColonies!J557=0, "NA",INDEX(Table5[Strain name],(MATCH(PickedColonies!C557,Table6[Barcode of agar-filled omnitray plate],0)+PickedColonies!J557-1)))</f>
        <v>GeneArt lib</v>
      </c>
      <c r="B557" s="29">
        <f>IF(PickedColonies!J557=0, "NA", INDEX(Table1[Modifications],(MATCH(PickedColonies!C557,Table6[Barcode of agar-filled omnitray plate],0)+PickedColonies!J557-1)))</f>
        <v>0</v>
      </c>
      <c r="C557" s="31" t="s">
        <v>467</v>
      </c>
      <c r="D557" s="29" t="str">
        <f>IF(PickedColonies!J557=0, "NA", INDEX(Table4[],(MATCH(PickedColonies!C557,Table6[Barcode of agar-filled omnitray plate],0)+PickedColonies!J557-1)))</f>
        <v>A1</v>
      </c>
      <c r="E557" s="31" t="s">
        <v>749</v>
      </c>
      <c r="F557" s="29" t="str">
        <f>IF(ISNUMBER(SEARCH("96-well",Import!$B$10)),Sheet1!O556,Sheet1!P556)</f>
        <v>L11</v>
      </c>
      <c r="G557" s="31" t="s">
        <v>561</v>
      </c>
      <c r="H557" s="31" t="s">
        <v>796</v>
      </c>
      <c r="I557" s="31"/>
      <c r="J557" s="32">
        <v>1</v>
      </c>
    </row>
    <row r="558" spans="1:10" x14ac:dyDescent="0.25">
      <c r="A558" s="29" t="str">
        <f>IF(PickedColonies!J558=0, "NA",INDEX(Table5[Strain name],(MATCH(PickedColonies!C558,Table6[Barcode of agar-filled omnitray plate],0)+PickedColonies!J558-1)))</f>
        <v>GeneArt lib</v>
      </c>
      <c r="B558" s="29">
        <f>IF(PickedColonies!J558=0, "NA", INDEX(Table1[Modifications],(MATCH(PickedColonies!C558,Table6[Barcode of agar-filled omnitray plate],0)+PickedColonies!J558-1)))</f>
        <v>0</v>
      </c>
      <c r="C558" s="31" t="s">
        <v>467</v>
      </c>
      <c r="D558" s="29" t="str">
        <f>IF(PickedColonies!J558=0, "NA", INDEX(Table4[],(MATCH(PickedColonies!C558,Table6[Barcode of agar-filled omnitray plate],0)+PickedColonies!J558-1)))</f>
        <v>A1</v>
      </c>
      <c r="E558" s="31" t="s">
        <v>749</v>
      </c>
      <c r="F558" s="29" t="str">
        <f>IF(ISNUMBER(SEARCH("96-well",Import!$B$10)),Sheet1!O557,Sheet1!P557)</f>
        <v>M11</v>
      </c>
      <c r="G558" s="31" t="s">
        <v>562</v>
      </c>
      <c r="H558" s="31" t="s">
        <v>796</v>
      </c>
      <c r="I558" s="31"/>
      <c r="J558" s="32">
        <v>1</v>
      </c>
    </row>
    <row r="559" spans="1:10" x14ac:dyDescent="0.25">
      <c r="A559" s="29" t="str">
        <f>IF(PickedColonies!J559=0, "NA",INDEX(Table5[Strain name],(MATCH(PickedColonies!C559,Table6[Barcode of agar-filled omnitray plate],0)+PickedColonies!J559-1)))</f>
        <v>GeneArt lib</v>
      </c>
      <c r="B559" s="29">
        <f>IF(PickedColonies!J559=0, "NA", INDEX(Table1[Modifications],(MATCH(PickedColonies!C559,Table6[Barcode of agar-filled omnitray plate],0)+PickedColonies!J559-1)))</f>
        <v>0</v>
      </c>
      <c r="C559" s="31" t="s">
        <v>467</v>
      </c>
      <c r="D559" s="29" t="str">
        <f>IF(PickedColonies!J559=0, "NA", INDEX(Table4[],(MATCH(PickedColonies!C559,Table6[Barcode of agar-filled omnitray plate],0)+PickedColonies!J559-1)))</f>
        <v>A1</v>
      </c>
      <c r="E559" s="31" t="s">
        <v>749</v>
      </c>
      <c r="F559" s="29" t="str">
        <f>IF(ISNUMBER(SEARCH("96-well",Import!$B$10)),Sheet1!O558,Sheet1!P558)</f>
        <v>N11</v>
      </c>
      <c r="G559" s="31" t="s">
        <v>563</v>
      </c>
      <c r="H559" s="31" t="s">
        <v>796</v>
      </c>
      <c r="I559" s="31"/>
      <c r="J559" s="32">
        <v>1</v>
      </c>
    </row>
    <row r="560" spans="1:10" x14ac:dyDescent="0.25">
      <c r="A560" s="29" t="str">
        <f>IF(PickedColonies!J560=0, "NA",INDEX(Table5[Strain name],(MATCH(PickedColonies!C560,Table6[Barcode of agar-filled omnitray plate],0)+PickedColonies!J560-1)))</f>
        <v>GeneArt lib</v>
      </c>
      <c r="B560" s="29">
        <f>IF(PickedColonies!J560=0, "NA", INDEX(Table1[Modifications],(MATCH(PickedColonies!C560,Table6[Barcode of agar-filled omnitray plate],0)+PickedColonies!J560-1)))</f>
        <v>0</v>
      </c>
      <c r="C560" s="31" t="s">
        <v>467</v>
      </c>
      <c r="D560" s="29" t="str">
        <f>IF(PickedColonies!J560=0, "NA", INDEX(Table4[],(MATCH(PickedColonies!C560,Table6[Barcode of agar-filled omnitray plate],0)+PickedColonies!J560-1)))</f>
        <v>A1</v>
      </c>
      <c r="E560" s="31" t="s">
        <v>749</v>
      </c>
      <c r="F560" s="29" t="str">
        <f>IF(ISNUMBER(SEARCH("96-well",Import!$B$10)),Sheet1!O559,Sheet1!P559)</f>
        <v>O11</v>
      </c>
      <c r="G560" s="31" t="s">
        <v>565</v>
      </c>
      <c r="H560" s="31" t="s">
        <v>797</v>
      </c>
      <c r="I560" s="31"/>
      <c r="J560" s="32">
        <v>1</v>
      </c>
    </row>
    <row r="561" spans="1:10" x14ac:dyDescent="0.25">
      <c r="A561" s="29" t="str">
        <f>IF(PickedColonies!J561=0, "NA",INDEX(Table5[Strain name],(MATCH(PickedColonies!C561,Table6[Barcode of agar-filled omnitray plate],0)+PickedColonies!J561-1)))</f>
        <v>GeneArt lib</v>
      </c>
      <c r="B561" s="29">
        <f>IF(PickedColonies!J561=0, "NA", INDEX(Table1[Modifications],(MATCH(PickedColonies!C561,Table6[Barcode of agar-filled omnitray plate],0)+PickedColonies!J561-1)))</f>
        <v>0</v>
      </c>
      <c r="C561" s="31" t="s">
        <v>467</v>
      </c>
      <c r="D561" s="29" t="str">
        <f>IF(PickedColonies!J561=0, "NA", INDEX(Table4[],(MATCH(PickedColonies!C561,Table6[Barcode of agar-filled omnitray plate],0)+PickedColonies!J561-1)))</f>
        <v>A1</v>
      </c>
      <c r="E561" s="31" t="s">
        <v>749</v>
      </c>
      <c r="F561" s="29" t="str">
        <f>IF(ISNUMBER(SEARCH("96-well",Import!$B$10)),Sheet1!O560,Sheet1!P560)</f>
        <v>P11</v>
      </c>
      <c r="G561" s="31" t="s">
        <v>566</v>
      </c>
      <c r="H561" s="31" t="s">
        <v>797</v>
      </c>
      <c r="I561" s="31"/>
      <c r="J561" s="32">
        <v>1</v>
      </c>
    </row>
    <row r="562" spans="1:10" x14ac:dyDescent="0.25">
      <c r="A562" s="29" t="str">
        <f>IF(PickedColonies!J562=0, "NA",INDEX(Table5[Strain name],(MATCH(PickedColonies!C562,Table6[Barcode of agar-filled omnitray plate],0)+PickedColonies!J562-1)))</f>
        <v>GeneArt lib</v>
      </c>
      <c r="B562" s="29">
        <f>IF(PickedColonies!J562=0, "NA", INDEX(Table1[Modifications],(MATCH(PickedColonies!C562,Table6[Barcode of agar-filled omnitray plate],0)+PickedColonies!J562-1)))</f>
        <v>0</v>
      </c>
      <c r="C562" s="31" t="s">
        <v>467</v>
      </c>
      <c r="D562" s="29" t="str">
        <f>IF(PickedColonies!J562=0, "NA", INDEX(Table4[],(MATCH(PickedColonies!C562,Table6[Barcode of agar-filled omnitray plate],0)+PickedColonies!J562-1)))</f>
        <v>A1</v>
      </c>
      <c r="E562" s="31" t="s">
        <v>749</v>
      </c>
      <c r="F562" s="29" t="str">
        <f>IF(ISNUMBER(SEARCH("96-well",Import!$B$10)),Sheet1!O561,Sheet1!P561)</f>
        <v>A12</v>
      </c>
      <c r="G562" s="31" t="s">
        <v>567</v>
      </c>
      <c r="H562" s="31" t="s">
        <v>797</v>
      </c>
      <c r="I562" s="31"/>
      <c r="J562" s="32">
        <v>1</v>
      </c>
    </row>
    <row r="563" spans="1:10" x14ac:dyDescent="0.25">
      <c r="A563" s="29" t="str">
        <f>IF(PickedColonies!J563=0, "NA",INDEX(Table5[Strain name],(MATCH(PickedColonies!C563,Table6[Barcode of agar-filled omnitray plate],0)+PickedColonies!J563-1)))</f>
        <v>GeneArt lib</v>
      </c>
      <c r="B563" s="29">
        <f>IF(PickedColonies!J563=0, "NA", INDEX(Table1[Modifications],(MATCH(PickedColonies!C563,Table6[Barcode of agar-filled omnitray plate],0)+PickedColonies!J563-1)))</f>
        <v>0</v>
      </c>
      <c r="C563" s="31" t="s">
        <v>467</v>
      </c>
      <c r="D563" s="29" t="str">
        <f>IF(PickedColonies!J563=0, "NA", INDEX(Table4[],(MATCH(PickedColonies!C563,Table6[Barcode of agar-filled omnitray plate],0)+PickedColonies!J563-1)))</f>
        <v>A1</v>
      </c>
      <c r="E563" s="31" t="s">
        <v>749</v>
      </c>
      <c r="F563" s="29" t="str">
        <f>IF(ISNUMBER(SEARCH("96-well",Import!$B$10)),Sheet1!O562,Sheet1!P562)</f>
        <v>B12</v>
      </c>
      <c r="G563" s="31" t="s">
        <v>568</v>
      </c>
      <c r="H563" s="31" t="s">
        <v>797</v>
      </c>
      <c r="I563" s="31"/>
      <c r="J563" s="32">
        <v>1</v>
      </c>
    </row>
    <row r="564" spans="1:10" x14ac:dyDescent="0.25">
      <c r="A564" s="29" t="str">
        <f>IF(PickedColonies!J564=0, "NA",INDEX(Table5[Strain name],(MATCH(PickedColonies!C564,Table6[Barcode of agar-filled omnitray plate],0)+PickedColonies!J564-1)))</f>
        <v>GeneArt lib</v>
      </c>
      <c r="B564" s="29">
        <f>IF(PickedColonies!J564=0, "NA", INDEX(Table1[Modifications],(MATCH(PickedColonies!C564,Table6[Barcode of agar-filled omnitray plate],0)+PickedColonies!J564-1)))</f>
        <v>0</v>
      </c>
      <c r="C564" s="31" t="s">
        <v>467</v>
      </c>
      <c r="D564" s="29" t="str">
        <f>IF(PickedColonies!J564=0, "NA", INDEX(Table4[],(MATCH(PickedColonies!C564,Table6[Barcode of agar-filled omnitray plate],0)+PickedColonies!J564-1)))</f>
        <v>A1</v>
      </c>
      <c r="E564" s="31" t="s">
        <v>749</v>
      </c>
      <c r="F564" s="29" t="str">
        <f>IF(ISNUMBER(SEARCH("96-well",Import!$B$10)),Sheet1!O563,Sheet1!P563)</f>
        <v>C12</v>
      </c>
      <c r="G564" s="31" t="s">
        <v>569</v>
      </c>
      <c r="H564" s="31" t="s">
        <v>797</v>
      </c>
      <c r="I564" s="31"/>
      <c r="J564" s="32">
        <v>1</v>
      </c>
    </row>
    <row r="565" spans="1:10" x14ac:dyDescent="0.25">
      <c r="A565" s="29" t="str">
        <f>IF(PickedColonies!J565=0, "NA",INDEX(Table5[Strain name],(MATCH(PickedColonies!C565,Table6[Barcode of agar-filled omnitray plate],0)+PickedColonies!J565-1)))</f>
        <v>GeneArt lib</v>
      </c>
      <c r="B565" s="29">
        <f>IF(PickedColonies!J565=0, "NA", INDEX(Table1[Modifications],(MATCH(PickedColonies!C565,Table6[Barcode of agar-filled omnitray plate],0)+PickedColonies!J565-1)))</f>
        <v>0</v>
      </c>
      <c r="C565" s="31" t="s">
        <v>467</v>
      </c>
      <c r="D565" s="29" t="str">
        <f>IF(PickedColonies!J565=0, "NA", INDEX(Table4[],(MATCH(PickedColonies!C565,Table6[Barcode of agar-filled omnitray plate],0)+PickedColonies!J565-1)))</f>
        <v>A1</v>
      </c>
      <c r="E565" s="31" t="s">
        <v>749</v>
      </c>
      <c r="F565" s="29" t="str">
        <f>IF(ISNUMBER(SEARCH("96-well",Import!$B$10)),Sheet1!O564,Sheet1!P564)</f>
        <v>D12</v>
      </c>
      <c r="G565" s="31" t="s">
        <v>570</v>
      </c>
      <c r="H565" s="31" t="s">
        <v>797</v>
      </c>
      <c r="I565" s="31"/>
      <c r="J565" s="32">
        <v>1</v>
      </c>
    </row>
    <row r="566" spans="1:10" x14ac:dyDescent="0.25">
      <c r="A566" s="29" t="str">
        <f>IF(PickedColonies!J566=0, "NA",INDEX(Table5[Strain name],(MATCH(PickedColonies!C566,Table6[Barcode of agar-filled omnitray plate],0)+PickedColonies!J566-1)))</f>
        <v>GeneArt lib</v>
      </c>
      <c r="B566" s="29">
        <f>IF(PickedColonies!J566=0, "NA", INDEX(Table1[Modifications],(MATCH(PickedColonies!C566,Table6[Barcode of agar-filled omnitray plate],0)+PickedColonies!J566-1)))</f>
        <v>0</v>
      </c>
      <c r="C566" s="31" t="s">
        <v>467</v>
      </c>
      <c r="D566" s="29" t="str">
        <f>IF(PickedColonies!J566=0, "NA", INDEX(Table4[],(MATCH(PickedColonies!C566,Table6[Barcode of agar-filled omnitray plate],0)+PickedColonies!J566-1)))</f>
        <v>A1</v>
      </c>
      <c r="E566" s="31" t="s">
        <v>749</v>
      </c>
      <c r="F566" s="29" t="str">
        <f>IF(ISNUMBER(SEARCH("96-well",Import!$B$10)),Sheet1!O565,Sheet1!P565)</f>
        <v>E12</v>
      </c>
      <c r="G566" s="31" t="s">
        <v>571</v>
      </c>
      <c r="H566" s="31" t="s">
        <v>797</v>
      </c>
      <c r="I566" s="31"/>
      <c r="J566" s="32">
        <v>1</v>
      </c>
    </row>
    <row r="567" spans="1:10" x14ac:dyDescent="0.25">
      <c r="A567" s="29" t="str">
        <f>IF(PickedColonies!J567=0, "NA",INDEX(Table5[Strain name],(MATCH(PickedColonies!C567,Table6[Barcode of agar-filled omnitray plate],0)+PickedColonies!J567-1)))</f>
        <v>GeneArt lib</v>
      </c>
      <c r="B567" s="29">
        <f>IF(PickedColonies!J567=0, "NA", INDEX(Table1[Modifications],(MATCH(PickedColonies!C567,Table6[Barcode of agar-filled omnitray plate],0)+PickedColonies!J567-1)))</f>
        <v>0</v>
      </c>
      <c r="C567" s="31" t="s">
        <v>467</v>
      </c>
      <c r="D567" s="29" t="str">
        <f>IF(PickedColonies!J567=0, "NA", INDEX(Table4[],(MATCH(PickedColonies!C567,Table6[Barcode of agar-filled omnitray plate],0)+PickedColonies!J567-1)))</f>
        <v>A1</v>
      </c>
      <c r="E567" s="31" t="s">
        <v>749</v>
      </c>
      <c r="F567" s="29" t="str">
        <f>IF(ISNUMBER(SEARCH("96-well",Import!$B$10)),Sheet1!O566,Sheet1!P566)</f>
        <v>F12</v>
      </c>
      <c r="G567" s="31" t="s">
        <v>572</v>
      </c>
      <c r="H567" s="31" t="s">
        <v>797</v>
      </c>
      <c r="I567" s="31"/>
      <c r="J567" s="32">
        <v>1</v>
      </c>
    </row>
    <row r="568" spans="1:10" x14ac:dyDescent="0.25">
      <c r="A568" s="29" t="str">
        <f>IF(PickedColonies!J568=0, "NA",INDEX(Table5[Strain name],(MATCH(PickedColonies!C568,Table6[Barcode of agar-filled omnitray plate],0)+PickedColonies!J568-1)))</f>
        <v>GeneArt lib</v>
      </c>
      <c r="B568" s="29">
        <f>IF(PickedColonies!J568=0, "NA", INDEX(Table1[Modifications],(MATCH(PickedColonies!C568,Table6[Barcode of agar-filled omnitray plate],0)+PickedColonies!J568-1)))</f>
        <v>0</v>
      </c>
      <c r="C568" s="31" t="s">
        <v>467</v>
      </c>
      <c r="D568" s="29" t="str">
        <f>IF(PickedColonies!J568=0, "NA", INDEX(Table4[],(MATCH(PickedColonies!C568,Table6[Barcode of agar-filled omnitray plate],0)+PickedColonies!J568-1)))</f>
        <v>A1</v>
      </c>
      <c r="E568" s="31" t="s">
        <v>749</v>
      </c>
      <c r="F568" s="29" t="str">
        <f>IF(ISNUMBER(SEARCH("96-well",Import!$B$10)),Sheet1!O567,Sheet1!P567)</f>
        <v>G12</v>
      </c>
      <c r="G568" s="31" t="s">
        <v>574</v>
      </c>
      <c r="H568" s="31" t="s">
        <v>798</v>
      </c>
      <c r="I568" s="31"/>
      <c r="J568" s="32">
        <v>1</v>
      </c>
    </row>
    <row r="569" spans="1:10" x14ac:dyDescent="0.25">
      <c r="A569" s="29" t="str">
        <f>IF(PickedColonies!J569=0, "NA",INDEX(Table5[Strain name],(MATCH(PickedColonies!C569,Table6[Barcode of agar-filled omnitray plate],0)+PickedColonies!J569-1)))</f>
        <v>GeneArt lib</v>
      </c>
      <c r="B569" s="29">
        <f>IF(PickedColonies!J569=0, "NA", INDEX(Table1[Modifications],(MATCH(PickedColonies!C569,Table6[Barcode of agar-filled omnitray plate],0)+PickedColonies!J569-1)))</f>
        <v>0</v>
      </c>
      <c r="C569" s="31" t="s">
        <v>467</v>
      </c>
      <c r="D569" s="29" t="str">
        <f>IF(PickedColonies!J569=0, "NA", INDEX(Table4[],(MATCH(PickedColonies!C569,Table6[Barcode of agar-filled omnitray plate],0)+PickedColonies!J569-1)))</f>
        <v>A1</v>
      </c>
      <c r="E569" s="31" t="s">
        <v>749</v>
      </c>
      <c r="F569" s="29" t="str">
        <f>IF(ISNUMBER(SEARCH("96-well",Import!$B$10)),Sheet1!O568,Sheet1!P568)</f>
        <v>H12</v>
      </c>
      <c r="G569" s="31" t="s">
        <v>575</v>
      </c>
      <c r="H569" s="31" t="s">
        <v>798</v>
      </c>
      <c r="I569" s="31"/>
      <c r="J569" s="32">
        <v>1</v>
      </c>
    </row>
    <row r="570" spans="1:10" x14ac:dyDescent="0.25">
      <c r="A570" s="29" t="str">
        <f>IF(PickedColonies!J570=0, "NA",INDEX(Table5[Strain name],(MATCH(PickedColonies!C570,Table6[Barcode of agar-filled omnitray plate],0)+PickedColonies!J570-1)))</f>
        <v>GeneArt lib</v>
      </c>
      <c r="B570" s="29">
        <f>IF(PickedColonies!J570=0, "NA", INDEX(Table1[Modifications],(MATCH(PickedColonies!C570,Table6[Barcode of agar-filled omnitray plate],0)+PickedColonies!J570-1)))</f>
        <v>0</v>
      </c>
      <c r="C570" s="31" t="s">
        <v>467</v>
      </c>
      <c r="D570" s="29" t="str">
        <f>IF(PickedColonies!J570=0, "NA", INDEX(Table4[],(MATCH(PickedColonies!C570,Table6[Barcode of agar-filled omnitray plate],0)+PickedColonies!J570-1)))</f>
        <v>A1</v>
      </c>
      <c r="E570" s="31" t="s">
        <v>749</v>
      </c>
      <c r="F570" s="29" t="str">
        <f>IF(ISNUMBER(SEARCH("96-well",Import!$B$10)),Sheet1!O569,Sheet1!P569)</f>
        <v>I12</v>
      </c>
      <c r="G570" s="31" t="s">
        <v>576</v>
      </c>
      <c r="H570" s="31" t="s">
        <v>798</v>
      </c>
      <c r="I570" s="31"/>
      <c r="J570" s="32">
        <v>1</v>
      </c>
    </row>
    <row r="571" spans="1:10" x14ac:dyDescent="0.25">
      <c r="A571" s="29" t="str">
        <f>IF(PickedColonies!J571=0, "NA",INDEX(Table5[Strain name],(MATCH(PickedColonies!C571,Table6[Barcode of agar-filled omnitray plate],0)+PickedColonies!J571-1)))</f>
        <v>GeneArt lib</v>
      </c>
      <c r="B571" s="29">
        <f>IF(PickedColonies!J571=0, "NA", INDEX(Table1[Modifications],(MATCH(PickedColonies!C571,Table6[Barcode of agar-filled omnitray plate],0)+PickedColonies!J571-1)))</f>
        <v>0</v>
      </c>
      <c r="C571" s="31" t="s">
        <v>467</v>
      </c>
      <c r="D571" s="29" t="str">
        <f>IF(PickedColonies!J571=0, "NA", INDEX(Table4[],(MATCH(PickedColonies!C571,Table6[Barcode of agar-filled omnitray plate],0)+PickedColonies!J571-1)))</f>
        <v>A1</v>
      </c>
      <c r="E571" s="31" t="s">
        <v>749</v>
      </c>
      <c r="F571" s="29" t="str">
        <f>IF(ISNUMBER(SEARCH("96-well",Import!$B$10)),Sheet1!O570,Sheet1!P570)</f>
        <v>J12</v>
      </c>
      <c r="G571" s="31" t="s">
        <v>577</v>
      </c>
      <c r="H571" s="31" t="s">
        <v>798</v>
      </c>
      <c r="I571" s="31"/>
      <c r="J571" s="32">
        <v>1</v>
      </c>
    </row>
    <row r="572" spans="1:10" x14ac:dyDescent="0.25">
      <c r="A572" s="29" t="str">
        <f>IF(PickedColonies!J572=0, "NA",INDEX(Table5[Strain name],(MATCH(PickedColonies!C572,Table6[Barcode of agar-filled omnitray plate],0)+PickedColonies!J572-1)))</f>
        <v>GeneArt lib</v>
      </c>
      <c r="B572" s="29">
        <f>IF(PickedColonies!J572=0, "NA", INDEX(Table1[Modifications],(MATCH(PickedColonies!C572,Table6[Barcode of agar-filled omnitray plate],0)+PickedColonies!J572-1)))</f>
        <v>0</v>
      </c>
      <c r="C572" s="31" t="s">
        <v>467</v>
      </c>
      <c r="D572" s="29" t="str">
        <f>IF(PickedColonies!J572=0, "NA", INDEX(Table4[],(MATCH(PickedColonies!C572,Table6[Barcode of agar-filled omnitray plate],0)+PickedColonies!J572-1)))</f>
        <v>A1</v>
      </c>
      <c r="E572" s="31" t="s">
        <v>749</v>
      </c>
      <c r="F572" s="29" t="str">
        <f>IF(ISNUMBER(SEARCH("96-well",Import!$B$10)),Sheet1!O571,Sheet1!P571)</f>
        <v>K12</v>
      </c>
      <c r="G572" s="31" t="s">
        <v>578</v>
      </c>
      <c r="H572" s="31" t="s">
        <v>798</v>
      </c>
      <c r="I572" s="31"/>
      <c r="J572" s="32">
        <v>1</v>
      </c>
    </row>
    <row r="573" spans="1:10" x14ac:dyDescent="0.25">
      <c r="A573" s="29" t="str">
        <f>IF(PickedColonies!J573=0, "NA",INDEX(Table5[Strain name],(MATCH(PickedColonies!C573,Table6[Barcode of agar-filled omnitray plate],0)+PickedColonies!J573-1)))</f>
        <v>GeneArt lib</v>
      </c>
      <c r="B573" s="29">
        <f>IF(PickedColonies!J573=0, "NA", INDEX(Table1[Modifications],(MATCH(PickedColonies!C573,Table6[Barcode of agar-filled omnitray plate],0)+PickedColonies!J573-1)))</f>
        <v>0</v>
      </c>
      <c r="C573" s="31" t="s">
        <v>467</v>
      </c>
      <c r="D573" s="29" t="str">
        <f>IF(PickedColonies!J573=0, "NA", INDEX(Table4[],(MATCH(PickedColonies!C573,Table6[Barcode of agar-filled omnitray plate],0)+PickedColonies!J573-1)))</f>
        <v>A1</v>
      </c>
      <c r="E573" s="31" t="s">
        <v>749</v>
      </c>
      <c r="F573" s="29" t="str">
        <f>IF(ISNUMBER(SEARCH("96-well",Import!$B$10)),Sheet1!O572,Sheet1!P572)</f>
        <v>L12</v>
      </c>
      <c r="G573" s="31" t="s">
        <v>579</v>
      </c>
      <c r="H573" s="31" t="s">
        <v>798</v>
      </c>
      <c r="I573" s="31"/>
      <c r="J573" s="32">
        <v>1</v>
      </c>
    </row>
    <row r="574" spans="1:10" x14ac:dyDescent="0.25">
      <c r="A574" s="29" t="str">
        <f>IF(PickedColonies!J574=0, "NA",INDEX(Table5[Strain name],(MATCH(PickedColonies!C574,Table6[Barcode of agar-filled omnitray plate],0)+PickedColonies!J574-1)))</f>
        <v>GeneArt lib</v>
      </c>
      <c r="B574" s="29">
        <f>IF(PickedColonies!J574=0, "NA", INDEX(Table1[Modifications],(MATCH(PickedColonies!C574,Table6[Barcode of agar-filled omnitray plate],0)+PickedColonies!J574-1)))</f>
        <v>0</v>
      </c>
      <c r="C574" s="31" t="s">
        <v>467</v>
      </c>
      <c r="D574" s="29" t="str">
        <f>IF(PickedColonies!J574=0, "NA", INDEX(Table4[],(MATCH(PickedColonies!C574,Table6[Barcode of agar-filled omnitray plate],0)+PickedColonies!J574-1)))</f>
        <v>A1</v>
      </c>
      <c r="E574" s="31" t="s">
        <v>749</v>
      </c>
      <c r="F574" s="29" t="str">
        <f>IF(ISNUMBER(SEARCH("96-well",Import!$B$10)),Sheet1!O573,Sheet1!P573)</f>
        <v>M12</v>
      </c>
      <c r="G574" s="31" t="s">
        <v>580</v>
      </c>
      <c r="H574" s="31" t="s">
        <v>798</v>
      </c>
      <c r="I574" s="31"/>
      <c r="J574" s="32">
        <v>1</v>
      </c>
    </row>
    <row r="575" spans="1:10" x14ac:dyDescent="0.25">
      <c r="A575" s="29" t="str">
        <f>IF(PickedColonies!J575=0, "NA",INDEX(Table5[Strain name],(MATCH(PickedColonies!C575,Table6[Barcode of agar-filled omnitray plate],0)+PickedColonies!J575-1)))</f>
        <v>GeneArt lib</v>
      </c>
      <c r="B575" s="29">
        <f>IF(PickedColonies!J575=0, "NA", INDEX(Table1[Modifications],(MATCH(PickedColonies!C575,Table6[Barcode of agar-filled omnitray plate],0)+PickedColonies!J575-1)))</f>
        <v>0</v>
      </c>
      <c r="C575" s="31" t="s">
        <v>467</v>
      </c>
      <c r="D575" s="29" t="str">
        <f>IF(PickedColonies!J575=0, "NA", INDEX(Table4[],(MATCH(PickedColonies!C575,Table6[Barcode of agar-filled omnitray plate],0)+PickedColonies!J575-1)))</f>
        <v>A1</v>
      </c>
      <c r="E575" s="31" t="s">
        <v>749</v>
      </c>
      <c r="F575" s="29" t="str">
        <f>IF(ISNUMBER(SEARCH("96-well",Import!$B$10)),Sheet1!O574,Sheet1!P574)</f>
        <v>N12</v>
      </c>
      <c r="G575" s="31" t="s">
        <v>581</v>
      </c>
      <c r="H575" s="31" t="s">
        <v>798</v>
      </c>
      <c r="I575" s="31"/>
      <c r="J575" s="32">
        <v>1</v>
      </c>
    </row>
    <row r="576" spans="1:10" x14ac:dyDescent="0.25">
      <c r="A576" s="29" t="str">
        <f>IF(PickedColonies!J576=0, "NA",INDEX(Table5[Strain name],(MATCH(PickedColonies!C576,Table6[Barcode of agar-filled omnitray plate],0)+PickedColonies!J576-1)))</f>
        <v>GeneArt lib</v>
      </c>
      <c r="B576" s="29">
        <f>IF(PickedColonies!J576=0, "NA", INDEX(Table1[Modifications],(MATCH(PickedColonies!C576,Table6[Barcode of agar-filled omnitray plate],0)+PickedColonies!J576-1)))</f>
        <v>0</v>
      </c>
      <c r="C576" s="31" t="s">
        <v>467</v>
      </c>
      <c r="D576" s="29" t="str">
        <f>IF(PickedColonies!J576=0, "NA", INDEX(Table4[],(MATCH(PickedColonies!C576,Table6[Barcode of agar-filled omnitray plate],0)+PickedColonies!J576-1)))</f>
        <v>A1</v>
      </c>
      <c r="E576" s="31" t="s">
        <v>749</v>
      </c>
      <c r="F576" s="29" t="str">
        <f>IF(ISNUMBER(SEARCH("96-well",Import!$B$10)),Sheet1!O575,Sheet1!P575)</f>
        <v>O12</v>
      </c>
      <c r="G576" s="31" t="s">
        <v>583</v>
      </c>
      <c r="H576" s="31" t="s">
        <v>799</v>
      </c>
      <c r="I576" s="31"/>
      <c r="J576" s="32">
        <v>1</v>
      </c>
    </row>
    <row r="577" spans="1:10" x14ac:dyDescent="0.25">
      <c r="A577" s="29" t="str">
        <f>IF(PickedColonies!J577=0, "NA",INDEX(Table5[Strain name],(MATCH(PickedColonies!C577,Table6[Barcode of agar-filled omnitray plate],0)+PickedColonies!J577-1)))</f>
        <v>GeneArt lib</v>
      </c>
      <c r="B577" s="29">
        <f>IF(PickedColonies!J577=0, "NA", INDEX(Table1[Modifications],(MATCH(PickedColonies!C577,Table6[Barcode of agar-filled omnitray plate],0)+PickedColonies!J577-1)))</f>
        <v>0</v>
      </c>
      <c r="C577" s="31" t="s">
        <v>467</v>
      </c>
      <c r="D577" s="29" t="str">
        <f>IF(PickedColonies!J577=0, "NA", INDEX(Table4[],(MATCH(PickedColonies!C577,Table6[Barcode of agar-filled omnitray plate],0)+PickedColonies!J577-1)))</f>
        <v>A1</v>
      </c>
      <c r="E577" s="31" t="s">
        <v>749</v>
      </c>
      <c r="F577" s="29" t="str">
        <f>IF(ISNUMBER(SEARCH("96-well",Import!$B$10)),Sheet1!O576,Sheet1!P576)</f>
        <v>P12</v>
      </c>
      <c r="G577" s="31" t="s">
        <v>584</v>
      </c>
      <c r="H577" s="31" t="s">
        <v>799</v>
      </c>
      <c r="I577" s="31"/>
      <c r="J577" s="32">
        <v>1</v>
      </c>
    </row>
    <row r="578" spans="1:10" x14ac:dyDescent="0.25">
      <c r="A578" s="29" t="str">
        <f>IF(PickedColonies!J578=0, "NA",INDEX(Table5[Strain name],(MATCH(PickedColonies!C578,Table6[Barcode of agar-filled omnitray plate],0)+PickedColonies!J578-1)))</f>
        <v>GeneArt lib</v>
      </c>
      <c r="B578" s="29">
        <f>IF(PickedColonies!J578=0, "NA", INDEX(Table1[Modifications],(MATCH(PickedColonies!C578,Table6[Barcode of agar-filled omnitray plate],0)+PickedColonies!J578-1)))</f>
        <v>0</v>
      </c>
      <c r="C578" s="31" t="s">
        <v>467</v>
      </c>
      <c r="D578" s="29" t="str">
        <f>IF(PickedColonies!J578=0, "NA", INDEX(Table4[],(MATCH(PickedColonies!C578,Table6[Barcode of agar-filled omnitray plate],0)+PickedColonies!J578-1)))</f>
        <v>A1</v>
      </c>
      <c r="E578" s="31" t="s">
        <v>749</v>
      </c>
      <c r="F578" s="29" t="str">
        <f>IF(ISNUMBER(SEARCH("96-well",Import!$B$10)),Sheet1!O577,Sheet1!P577)</f>
        <v>A13</v>
      </c>
      <c r="G578" s="31" t="s">
        <v>585</v>
      </c>
      <c r="H578" s="31" t="s">
        <v>799</v>
      </c>
      <c r="I578" s="31"/>
      <c r="J578" s="32">
        <v>1</v>
      </c>
    </row>
    <row r="579" spans="1:10" x14ac:dyDescent="0.25">
      <c r="A579" s="29" t="str">
        <f>IF(PickedColonies!J579=0, "NA",INDEX(Table5[Strain name],(MATCH(PickedColonies!C579,Table6[Barcode of agar-filled omnitray plate],0)+PickedColonies!J579-1)))</f>
        <v>GeneArt lib</v>
      </c>
      <c r="B579" s="29">
        <f>IF(PickedColonies!J579=0, "NA", INDEX(Table1[Modifications],(MATCH(PickedColonies!C579,Table6[Barcode of agar-filled omnitray plate],0)+PickedColonies!J579-1)))</f>
        <v>0</v>
      </c>
      <c r="C579" s="31" t="s">
        <v>467</v>
      </c>
      <c r="D579" s="29" t="str">
        <f>IF(PickedColonies!J579=0, "NA", INDEX(Table4[],(MATCH(PickedColonies!C579,Table6[Barcode of agar-filled omnitray plate],0)+PickedColonies!J579-1)))</f>
        <v>A1</v>
      </c>
      <c r="E579" s="31" t="s">
        <v>749</v>
      </c>
      <c r="F579" s="29" t="str">
        <f>IF(ISNUMBER(SEARCH("96-well",Import!$B$10)),Sheet1!O578,Sheet1!P578)</f>
        <v>B13</v>
      </c>
      <c r="G579" s="31" t="s">
        <v>586</v>
      </c>
      <c r="H579" s="31" t="s">
        <v>799</v>
      </c>
      <c r="I579" s="31"/>
      <c r="J579" s="32">
        <v>1</v>
      </c>
    </row>
    <row r="580" spans="1:10" x14ac:dyDescent="0.25">
      <c r="A580" s="29" t="str">
        <f>IF(PickedColonies!J580=0, "NA",INDEX(Table5[Strain name],(MATCH(PickedColonies!C580,Table6[Barcode of agar-filled omnitray plate],0)+PickedColonies!J580-1)))</f>
        <v>GeneArt lib</v>
      </c>
      <c r="B580" s="29">
        <f>IF(PickedColonies!J580=0, "NA", INDEX(Table1[Modifications],(MATCH(PickedColonies!C580,Table6[Barcode of agar-filled omnitray plate],0)+PickedColonies!J580-1)))</f>
        <v>0</v>
      </c>
      <c r="C580" s="31" t="s">
        <v>467</v>
      </c>
      <c r="D580" s="29" t="str">
        <f>IF(PickedColonies!J580=0, "NA", INDEX(Table4[],(MATCH(PickedColonies!C580,Table6[Barcode of agar-filled omnitray plate],0)+PickedColonies!J580-1)))</f>
        <v>A1</v>
      </c>
      <c r="E580" s="31" t="s">
        <v>749</v>
      </c>
      <c r="F580" s="29" t="str">
        <f>IF(ISNUMBER(SEARCH("96-well",Import!$B$10)),Sheet1!O579,Sheet1!P579)</f>
        <v>C13</v>
      </c>
      <c r="G580" s="31" t="s">
        <v>587</v>
      </c>
      <c r="H580" s="31" t="s">
        <v>799</v>
      </c>
      <c r="I580" s="31"/>
      <c r="J580" s="32">
        <v>1</v>
      </c>
    </row>
    <row r="581" spans="1:10" x14ac:dyDescent="0.25">
      <c r="A581" s="29" t="str">
        <f>IF(PickedColonies!J581=0, "NA",INDEX(Table5[Strain name],(MATCH(PickedColonies!C581,Table6[Barcode of agar-filled omnitray plate],0)+PickedColonies!J581-1)))</f>
        <v>GeneArt lib</v>
      </c>
      <c r="B581" s="29">
        <f>IF(PickedColonies!J581=0, "NA", INDEX(Table1[Modifications],(MATCH(PickedColonies!C581,Table6[Barcode of agar-filled omnitray plate],0)+PickedColonies!J581-1)))</f>
        <v>0</v>
      </c>
      <c r="C581" s="31" t="s">
        <v>467</v>
      </c>
      <c r="D581" s="29" t="str">
        <f>IF(PickedColonies!J581=0, "NA", INDEX(Table4[],(MATCH(PickedColonies!C581,Table6[Barcode of agar-filled omnitray plate],0)+PickedColonies!J581-1)))</f>
        <v>A1</v>
      </c>
      <c r="E581" s="31" t="s">
        <v>749</v>
      </c>
      <c r="F581" s="29" t="str">
        <f>IF(ISNUMBER(SEARCH("96-well",Import!$B$10)),Sheet1!O580,Sheet1!P580)</f>
        <v>D13</v>
      </c>
      <c r="G581" s="31" t="s">
        <v>588</v>
      </c>
      <c r="H581" s="31" t="s">
        <v>799</v>
      </c>
      <c r="I581" s="31"/>
      <c r="J581" s="32">
        <v>1</v>
      </c>
    </row>
    <row r="582" spans="1:10" x14ac:dyDescent="0.25">
      <c r="A582" s="29" t="str">
        <f>IF(PickedColonies!J582=0, "NA",INDEX(Table5[Strain name],(MATCH(PickedColonies!C582,Table6[Barcode of agar-filled omnitray plate],0)+PickedColonies!J582-1)))</f>
        <v>GeneArt lib</v>
      </c>
      <c r="B582" s="29">
        <f>IF(PickedColonies!J582=0, "NA", INDEX(Table1[Modifications],(MATCH(PickedColonies!C582,Table6[Barcode of agar-filled omnitray plate],0)+PickedColonies!J582-1)))</f>
        <v>0</v>
      </c>
      <c r="C582" s="31" t="s">
        <v>467</v>
      </c>
      <c r="D582" s="29" t="str">
        <f>IF(PickedColonies!J582=0, "NA", INDEX(Table4[],(MATCH(PickedColonies!C582,Table6[Barcode of agar-filled omnitray plate],0)+PickedColonies!J582-1)))</f>
        <v>A1</v>
      </c>
      <c r="E582" s="31" t="s">
        <v>749</v>
      </c>
      <c r="F582" s="29" t="str">
        <f>IF(ISNUMBER(SEARCH("96-well",Import!$B$10)),Sheet1!O581,Sheet1!P581)</f>
        <v>E13</v>
      </c>
      <c r="G582" s="31" t="s">
        <v>589</v>
      </c>
      <c r="H582" s="31" t="s">
        <v>799</v>
      </c>
      <c r="I582" s="31"/>
      <c r="J582" s="32">
        <v>1</v>
      </c>
    </row>
    <row r="583" spans="1:10" x14ac:dyDescent="0.25">
      <c r="A583" s="29" t="str">
        <f>IF(PickedColonies!J583=0, "NA",INDEX(Table5[Strain name],(MATCH(PickedColonies!C583,Table6[Barcode of agar-filled omnitray plate],0)+PickedColonies!J583-1)))</f>
        <v>GeneArt lib</v>
      </c>
      <c r="B583" s="29">
        <f>IF(PickedColonies!J583=0, "NA", INDEX(Table1[Modifications],(MATCH(PickedColonies!C583,Table6[Barcode of agar-filled omnitray plate],0)+PickedColonies!J583-1)))</f>
        <v>0</v>
      </c>
      <c r="C583" s="31" t="s">
        <v>467</v>
      </c>
      <c r="D583" s="29" t="str">
        <f>IF(PickedColonies!J583=0, "NA", INDEX(Table4[],(MATCH(PickedColonies!C583,Table6[Barcode of agar-filled omnitray plate],0)+PickedColonies!J583-1)))</f>
        <v>A1</v>
      </c>
      <c r="E583" s="31" t="s">
        <v>749</v>
      </c>
      <c r="F583" s="29" t="str">
        <f>IF(ISNUMBER(SEARCH("96-well",Import!$B$10)),Sheet1!O582,Sheet1!P582)</f>
        <v>F13</v>
      </c>
      <c r="G583" s="31" t="s">
        <v>590</v>
      </c>
      <c r="H583" s="31" t="s">
        <v>799</v>
      </c>
      <c r="I583" s="31"/>
      <c r="J583" s="32">
        <v>1</v>
      </c>
    </row>
    <row r="584" spans="1:10" x14ac:dyDescent="0.25">
      <c r="A584" s="29" t="str">
        <f>IF(PickedColonies!J584=0, "NA",INDEX(Table5[Strain name],(MATCH(PickedColonies!C584,Table6[Barcode of agar-filled omnitray plate],0)+PickedColonies!J584-1)))</f>
        <v>GeneArt lib</v>
      </c>
      <c r="B584" s="29">
        <f>IF(PickedColonies!J584=0, "NA", INDEX(Table1[Modifications],(MATCH(PickedColonies!C584,Table6[Barcode of agar-filled omnitray plate],0)+PickedColonies!J584-1)))</f>
        <v>0</v>
      </c>
      <c r="C584" s="31" t="s">
        <v>467</v>
      </c>
      <c r="D584" s="29" t="str">
        <f>IF(PickedColonies!J584=0, "NA", INDEX(Table4[],(MATCH(PickedColonies!C584,Table6[Barcode of agar-filled omnitray plate],0)+PickedColonies!J584-1)))</f>
        <v>A1</v>
      </c>
      <c r="E584" s="31" t="s">
        <v>749</v>
      </c>
      <c r="F584" s="29" t="str">
        <f>IF(ISNUMBER(SEARCH("96-well",Import!$B$10)),Sheet1!O583,Sheet1!P583)</f>
        <v>G13</v>
      </c>
      <c r="G584" s="31" t="s">
        <v>592</v>
      </c>
      <c r="H584" s="31" t="s">
        <v>800</v>
      </c>
      <c r="I584" s="31"/>
      <c r="J584" s="32">
        <v>1</v>
      </c>
    </row>
    <row r="585" spans="1:10" x14ac:dyDescent="0.25">
      <c r="A585" s="29" t="str">
        <f>IF(PickedColonies!J585=0, "NA",INDEX(Table5[Strain name],(MATCH(PickedColonies!C585,Table6[Barcode of agar-filled omnitray plate],0)+PickedColonies!J585-1)))</f>
        <v>GeneArt lib</v>
      </c>
      <c r="B585" s="29">
        <f>IF(PickedColonies!J585=0, "NA", INDEX(Table1[Modifications],(MATCH(PickedColonies!C585,Table6[Barcode of agar-filled omnitray plate],0)+PickedColonies!J585-1)))</f>
        <v>0</v>
      </c>
      <c r="C585" s="31" t="s">
        <v>467</v>
      </c>
      <c r="D585" s="29" t="str">
        <f>IF(PickedColonies!J585=0, "NA", INDEX(Table4[],(MATCH(PickedColonies!C585,Table6[Barcode of agar-filled omnitray plate],0)+PickedColonies!J585-1)))</f>
        <v>A1</v>
      </c>
      <c r="E585" s="31" t="s">
        <v>749</v>
      </c>
      <c r="F585" s="29" t="str">
        <f>IF(ISNUMBER(SEARCH("96-well",Import!$B$10)),Sheet1!O584,Sheet1!P584)</f>
        <v>H13</v>
      </c>
      <c r="G585" s="31" t="s">
        <v>593</v>
      </c>
      <c r="H585" s="31" t="s">
        <v>800</v>
      </c>
      <c r="I585" s="31"/>
      <c r="J585" s="32">
        <v>1</v>
      </c>
    </row>
    <row r="586" spans="1:10" x14ac:dyDescent="0.25">
      <c r="A586" s="29" t="str">
        <f>IF(PickedColonies!J586=0, "NA",INDEX(Table5[Strain name],(MATCH(PickedColonies!C586,Table6[Barcode of agar-filled omnitray plate],0)+PickedColonies!J586-1)))</f>
        <v>GeneArt lib</v>
      </c>
      <c r="B586" s="29">
        <f>IF(PickedColonies!J586=0, "NA", INDEX(Table1[Modifications],(MATCH(PickedColonies!C586,Table6[Barcode of agar-filled omnitray plate],0)+PickedColonies!J586-1)))</f>
        <v>0</v>
      </c>
      <c r="C586" s="31" t="s">
        <v>467</v>
      </c>
      <c r="D586" s="29" t="str">
        <f>IF(PickedColonies!J586=0, "NA", INDEX(Table4[],(MATCH(PickedColonies!C586,Table6[Barcode of agar-filled omnitray plate],0)+PickedColonies!J586-1)))</f>
        <v>A1</v>
      </c>
      <c r="E586" s="31" t="s">
        <v>749</v>
      </c>
      <c r="F586" s="29" t="str">
        <f>IF(ISNUMBER(SEARCH("96-well",Import!$B$10)),Sheet1!O585,Sheet1!P585)</f>
        <v>I13</v>
      </c>
      <c r="G586" s="31" t="s">
        <v>594</v>
      </c>
      <c r="H586" s="31" t="s">
        <v>800</v>
      </c>
      <c r="I586" s="31"/>
      <c r="J586" s="32">
        <v>1</v>
      </c>
    </row>
    <row r="587" spans="1:10" x14ac:dyDescent="0.25">
      <c r="A587" s="29" t="str">
        <f>IF(PickedColonies!J587=0, "NA",INDEX(Table5[Strain name],(MATCH(PickedColonies!C587,Table6[Barcode of agar-filled omnitray plate],0)+PickedColonies!J587-1)))</f>
        <v>GeneArt lib</v>
      </c>
      <c r="B587" s="29">
        <f>IF(PickedColonies!J587=0, "NA", INDEX(Table1[Modifications],(MATCH(PickedColonies!C587,Table6[Barcode of agar-filled omnitray plate],0)+PickedColonies!J587-1)))</f>
        <v>0</v>
      </c>
      <c r="C587" s="31" t="s">
        <v>467</v>
      </c>
      <c r="D587" s="29" t="str">
        <f>IF(PickedColonies!J587=0, "NA", INDEX(Table4[],(MATCH(PickedColonies!C587,Table6[Barcode of agar-filled omnitray plate],0)+PickedColonies!J587-1)))</f>
        <v>A1</v>
      </c>
      <c r="E587" s="31" t="s">
        <v>749</v>
      </c>
      <c r="F587" s="29" t="str">
        <f>IF(ISNUMBER(SEARCH("96-well",Import!$B$10)),Sheet1!O586,Sheet1!P586)</f>
        <v>J13</v>
      </c>
      <c r="G587" s="31" t="s">
        <v>595</v>
      </c>
      <c r="H587" s="31" t="s">
        <v>800</v>
      </c>
      <c r="I587" s="31"/>
      <c r="J587" s="32">
        <v>1</v>
      </c>
    </row>
    <row r="588" spans="1:10" x14ac:dyDescent="0.25">
      <c r="A588" s="29" t="str">
        <f>IF(PickedColonies!J588=0, "NA",INDEX(Table5[Strain name],(MATCH(PickedColonies!C588,Table6[Barcode of agar-filled omnitray plate],0)+PickedColonies!J588-1)))</f>
        <v>GeneArt lib</v>
      </c>
      <c r="B588" s="29">
        <f>IF(PickedColonies!J588=0, "NA", INDEX(Table1[Modifications],(MATCH(PickedColonies!C588,Table6[Barcode of agar-filled omnitray plate],0)+PickedColonies!J588-1)))</f>
        <v>0</v>
      </c>
      <c r="C588" s="31" t="s">
        <v>467</v>
      </c>
      <c r="D588" s="29" t="str">
        <f>IF(PickedColonies!J588=0, "NA", INDEX(Table4[],(MATCH(PickedColonies!C588,Table6[Barcode of agar-filled omnitray plate],0)+PickedColonies!J588-1)))</f>
        <v>A1</v>
      </c>
      <c r="E588" s="31" t="s">
        <v>749</v>
      </c>
      <c r="F588" s="29" t="str">
        <f>IF(ISNUMBER(SEARCH("96-well",Import!$B$10)),Sheet1!O587,Sheet1!P587)</f>
        <v>K13</v>
      </c>
      <c r="G588" s="31" t="s">
        <v>596</v>
      </c>
      <c r="H588" s="31" t="s">
        <v>800</v>
      </c>
      <c r="I588" s="31"/>
      <c r="J588" s="32">
        <v>1</v>
      </c>
    </row>
    <row r="589" spans="1:10" x14ac:dyDescent="0.25">
      <c r="A589" s="29" t="str">
        <f>IF(PickedColonies!J589=0, "NA",INDEX(Table5[Strain name],(MATCH(PickedColonies!C589,Table6[Barcode of agar-filled omnitray plate],0)+PickedColonies!J589-1)))</f>
        <v>GeneArt lib</v>
      </c>
      <c r="B589" s="29">
        <f>IF(PickedColonies!J589=0, "NA", INDEX(Table1[Modifications],(MATCH(PickedColonies!C589,Table6[Barcode of agar-filled omnitray plate],0)+PickedColonies!J589-1)))</f>
        <v>0</v>
      </c>
      <c r="C589" s="31" t="s">
        <v>467</v>
      </c>
      <c r="D589" s="29" t="str">
        <f>IF(PickedColonies!J589=0, "NA", INDEX(Table4[],(MATCH(PickedColonies!C589,Table6[Barcode of agar-filled omnitray plate],0)+PickedColonies!J589-1)))</f>
        <v>A1</v>
      </c>
      <c r="E589" s="31" t="s">
        <v>749</v>
      </c>
      <c r="F589" s="29" t="str">
        <f>IF(ISNUMBER(SEARCH("96-well",Import!$B$10)),Sheet1!O588,Sheet1!P588)</f>
        <v>L13</v>
      </c>
      <c r="G589" s="31" t="s">
        <v>597</v>
      </c>
      <c r="H589" s="31" t="s">
        <v>800</v>
      </c>
      <c r="I589" s="31"/>
      <c r="J589" s="32">
        <v>1</v>
      </c>
    </row>
    <row r="590" spans="1:10" x14ac:dyDescent="0.25">
      <c r="A590" s="29" t="str">
        <f>IF(PickedColonies!J590=0, "NA",INDEX(Table5[Strain name],(MATCH(PickedColonies!C590,Table6[Barcode of agar-filled omnitray plate],0)+PickedColonies!J590-1)))</f>
        <v>GeneArt lib</v>
      </c>
      <c r="B590" s="29">
        <f>IF(PickedColonies!J590=0, "NA", INDEX(Table1[Modifications],(MATCH(PickedColonies!C590,Table6[Barcode of agar-filled omnitray plate],0)+PickedColonies!J590-1)))</f>
        <v>0</v>
      </c>
      <c r="C590" s="31" t="s">
        <v>467</v>
      </c>
      <c r="D590" s="29" t="str">
        <f>IF(PickedColonies!J590=0, "NA", INDEX(Table4[],(MATCH(PickedColonies!C590,Table6[Barcode of agar-filled omnitray plate],0)+PickedColonies!J590-1)))</f>
        <v>A1</v>
      </c>
      <c r="E590" s="31" t="s">
        <v>749</v>
      </c>
      <c r="F590" s="29" t="str">
        <f>IF(ISNUMBER(SEARCH("96-well",Import!$B$10)),Sheet1!O589,Sheet1!P589)</f>
        <v>M13</v>
      </c>
      <c r="G590" s="31" t="s">
        <v>598</v>
      </c>
      <c r="H590" s="31" t="s">
        <v>800</v>
      </c>
      <c r="I590" s="31"/>
      <c r="J590" s="32">
        <v>1</v>
      </c>
    </row>
    <row r="591" spans="1:10" x14ac:dyDescent="0.25">
      <c r="A591" s="29" t="str">
        <f>IF(PickedColonies!J591=0, "NA",INDEX(Table5[Strain name],(MATCH(PickedColonies!C591,Table6[Barcode of agar-filled omnitray plate],0)+PickedColonies!J591-1)))</f>
        <v>GeneArt lib</v>
      </c>
      <c r="B591" s="29">
        <f>IF(PickedColonies!J591=0, "NA", INDEX(Table1[Modifications],(MATCH(PickedColonies!C591,Table6[Barcode of agar-filled omnitray plate],0)+PickedColonies!J591-1)))</f>
        <v>0</v>
      </c>
      <c r="C591" s="31" t="s">
        <v>467</v>
      </c>
      <c r="D591" s="29" t="str">
        <f>IF(PickedColonies!J591=0, "NA", INDEX(Table4[],(MATCH(PickedColonies!C591,Table6[Barcode of agar-filled omnitray plate],0)+PickedColonies!J591-1)))</f>
        <v>A1</v>
      </c>
      <c r="E591" s="31" t="s">
        <v>749</v>
      </c>
      <c r="F591" s="29" t="str">
        <f>IF(ISNUMBER(SEARCH("96-well",Import!$B$10)),Sheet1!O590,Sheet1!P590)</f>
        <v>N13</v>
      </c>
      <c r="G591" s="31" t="s">
        <v>599</v>
      </c>
      <c r="H591" s="31" t="s">
        <v>800</v>
      </c>
      <c r="I591" s="31"/>
      <c r="J591" s="32">
        <v>1</v>
      </c>
    </row>
    <row r="592" spans="1:10" x14ac:dyDescent="0.25">
      <c r="A592" s="29" t="str">
        <f>IF(PickedColonies!J592=0, "NA",INDEX(Table5[Strain name],(MATCH(PickedColonies!C592,Table6[Barcode of agar-filled omnitray plate],0)+PickedColonies!J592-1)))</f>
        <v>GeneArt lib</v>
      </c>
      <c r="B592" s="29">
        <f>IF(PickedColonies!J592=0, "NA", INDEX(Table1[Modifications],(MATCH(PickedColonies!C592,Table6[Barcode of agar-filled omnitray plate],0)+PickedColonies!J592-1)))</f>
        <v>0</v>
      </c>
      <c r="C592" s="31" t="s">
        <v>467</v>
      </c>
      <c r="D592" s="29" t="str">
        <f>IF(PickedColonies!J592=0, "NA", INDEX(Table4[],(MATCH(PickedColonies!C592,Table6[Barcode of agar-filled omnitray plate],0)+PickedColonies!J592-1)))</f>
        <v>A1</v>
      </c>
      <c r="E592" s="31" t="s">
        <v>749</v>
      </c>
      <c r="F592" s="29" t="str">
        <f>IF(ISNUMBER(SEARCH("96-well",Import!$B$10)),Sheet1!O591,Sheet1!P591)</f>
        <v>O13</v>
      </c>
      <c r="G592" s="31" t="s">
        <v>601</v>
      </c>
      <c r="H592" s="31" t="s">
        <v>801</v>
      </c>
      <c r="I592" s="31"/>
      <c r="J592" s="32">
        <v>1</v>
      </c>
    </row>
    <row r="593" spans="1:10" x14ac:dyDescent="0.25">
      <c r="A593" s="29" t="str">
        <f>IF(PickedColonies!J593=0, "NA",INDEX(Table5[Strain name],(MATCH(PickedColonies!C593,Table6[Barcode of agar-filled omnitray plate],0)+PickedColonies!J593-1)))</f>
        <v>GeneArt lib</v>
      </c>
      <c r="B593" s="29">
        <f>IF(PickedColonies!J593=0, "NA", INDEX(Table1[Modifications],(MATCH(PickedColonies!C593,Table6[Barcode of agar-filled omnitray plate],0)+PickedColonies!J593-1)))</f>
        <v>0</v>
      </c>
      <c r="C593" s="31" t="s">
        <v>467</v>
      </c>
      <c r="D593" s="29" t="str">
        <f>IF(PickedColonies!J593=0, "NA", INDEX(Table4[],(MATCH(PickedColonies!C593,Table6[Barcode of agar-filled omnitray plate],0)+PickedColonies!J593-1)))</f>
        <v>A1</v>
      </c>
      <c r="E593" s="31" t="s">
        <v>749</v>
      </c>
      <c r="F593" s="29" t="str">
        <f>IF(ISNUMBER(SEARCH("96-well",Import!$B$10)),Sheet1!O592,Sheet1!P592)</f>
        <v>P13</v>
      </c>
      <c r="G593" s="31" t="s">
        <v>602</v>
      </c>
      <c r="H593" s="31" t="s">
        <v>801</v>
      </c>
      <c r="I593" s="31"/>
      <c r="J593" s="32">
        <v>1</v>
      </c>
    </row>
    <row r="594" spans="1:10" x14ac:dyDescent="0.25">
      <c r="A594" s="29" t="str">
        <f>IF(PickedColonies!J594=0, "NA",INDEX(Table5[Strain name],(MATCH(PickedColonies!C594,Table6[Barcode of agar-filled omnitray plate],0)+PickedColonies!J594-1)))</f>
        <v>GeneArt lib</v>
      </c>
      <c r="B594" s="29">
        <f>IF(PickedColonies!J594=0, "NA", INDEX(Table1[Modifications],(MATCH(PickedColonies!C594,Table6[Barcode of agar-filled omnitray plate],0)+PickedColonies!J594-1)))</f>
        <v>0</v>
      </c>
      <c r="C594" s="31" t="s">
        <v>467</v>
      </c>
      <c r="D594" s="29" t="str">
        <f>IF(PickedColonies!J594=0, "NA", INDEX(Table4[],(MATCH(PickedColonies!C594,Table6[Barcode of agar-filled omnitray plate],0)+PickedColonies!J594-1)))</f>
        <v>A1</v>
      </c>
      <c r="E594" s="31" t="s">
        <v>749</v>
      </c>
      <c r="F594" s="29" t="str">
        <f>IF(ISNUMBER(SEARCH("96-well",Import!$B$10)),Sheet1!O593,Sheet1!P593)</f>
        <v>A14</v>
      </c>
      <c r="G594" s="31" t="s">
        <v>603</v>
      </c>
      <c r="H594" s="31" t="s">
        <v>801</v>
      </c>
      <c r="I594" s="31"/>
      <c r="J594" s="32">
        <v>1</v>
      </c>
    </row>
    <row r="595" spans="1:10" x14ac:dyDescent="0.25">
      <c r="A595" s="29" t="str">
        <f>IF(PickedColonies!J595=0, "NA",INDEX(Table5[Strain name],(MATCH(PickedColonies!C595,Table6[Barcode of agar-filled omnitray plate],0)+PickedColonies!J595-1)))</f>
        <v>GeneArt lib</v>
      </c>
      <c r="B595" s="29">
        <f>IF(PickedColonies!J595=0, "NA", INDEX(Table1[Modifications],(MATCH(PickedColonies!C595,Table6[Barcode of agar-filled omnitray plate],0)+PickedColonies!J595-1)))</f>
        <v>0</v>
      </c>
      <c r="C595" s="31" t="s">
        <v>467</v>
      </c>
      <c r="D595" s="29" t="str">
        <f>IF(PickedColonies!J595=0, "NA", INDEX(Table4[],(MATCH(PickedColonies!C595,Table6[Barcode of agar-filled omnitray plate],0)+PickedColonies!J595-1)))</f>
        <v>A1</v>
      </c>
      <c r="E595" s="31" t="s">
        <v>749</v>
      </c>
      <c r="F595" s="29" t="str">
        <f>IF(ISNUMBER(SEARCH("96-well",Import!$B$10)),Sheet1!O594,Sheet1!P594)</f>
        <v>B14</v>
      </c>
      <c r="G595" s="31" t="s">
        <v>604</v>
      </c>
      <c r="H595" s="31" t="s">
        <v>801</v>
      </c>
      <c r="I595" s="31"/>
      <c r="J595" s="32">
        <v>1</v>
      </c>
    </row>
    <row r="596" spans="1:10" x14ac:dyDescent="0.25">
      <c r="A596" s="29" t="str">
        <f>IF(PickedColonies!J596=0, "NA",INDEX(Table5[Strain name],(MATCH(PickedColonies!C596,Table6[Barcode of agar-filled omnitray plate],0)+PickedColonies!J596-1)))</f>
        <v>GeneArt lib</v>
      </c>
      <c r="B596" s="29">
        <f>IF(PickedColonies!J596=0, "NA", INDEX(Table1[Modifications],(MATCH(PickedColonies!C596,Table6[Barcode of agar-filled omnitray plate],0)+PickedColonies!J596-1)))</f>
        <v>0</v>
      </c>
      <c r="C596" s="31" t="s">
        <v>467</v>
      </c>
      <c r="D596" s="29" t="str">
        <f>IF(PickedColonies!J596=0, "NA", INDEX(Table4[],(MATCH(PickedColonies!C596,Table6[Barcode of agar-filled omnitray plate],0)+PickedColonies!J596-1)))</f>
        <v>A1</v>
      </c>
      <c r="E596" s="31" t="s">
        <v>749</v>
      </c>
      <c r="F596" s="29" t="str">
        <f>IF(ISNUMBER(SEARCH("96-well",Import!$B$10)),Sheet1!O595,Sheet1!P595)</f>
        <v>C14</v>
      </c>
      <c r="G596" s="31" t="s">
        <v>605</v>
      </c>
      <c r="H596" s="31" t="s">
        <v>801</v>
      </c>
      <c r="I596" s="31"/>
      <c r="J596" s="32">
        <v>1</v>
      </c>
    </row>
    <row r="597" spans="1:10" x14ac:dyDescent="0.25">
      <c r="A597" s="29" t="str">
        <f>IF(PickedColonies!J597=0, "NA",INDEX(Table5[Strain name],(MATCH(PickedColonies!C597,Table6[Barcode of agar-filled omnitray plate],0)+PickedColonies!J597-1)))</f>
        <v>GeneArt lib</v>
      </c>
      <c r="B597" s="29">
        <f>IF(PickedColonies!J597=0, "NA", INDEX(Table1[Modifications],(MATCH(PickedColonies!C597,Table6[Barcode of agar-filled omnitray plate],0)+PickedColonies!J597-1)))</f>
        <v>0</v>
      </c>
      <c r="C597" s="31" t="s">
        <v>467</v>
      </c>
      <c r="D597" s="29" t="str">
        <f>IF(PickedColonies!J597=0, "NA", INDEX(Table4[],(MATCH(PickedColonies!C597,Table6[Barcode of agar-filled omnitray plate],0)+PickedColonies!J597-1)))</f>
        <v>A1</v>
      </c>
      <c r="E597" s="31" t="s">
        <v>749</v>
      </c>
      <c r="F597" s="29" t="str">
        <f>IF(ISNUMBER(SEARCH("96-well",Import!$B$10)),Sheet1!O596,Sheet1!P596)</f>
        <v>D14</v>
      </c>
      <c r="G597" s="31" t="s">
        <v>606</v>
      </c>
      <c r="H597" s="31" t="s">
        <v>801</v>
      </c>
      <c r="I597" s="31"/>
      <c r="J597" s="32">
        <v>1</v>
      </c>
    </row>
    <row r="598" spans="1:10" x14ac:dyDescent="0.25">
      <c r="A598" s="29" t="str">
        <f>IF(PickedColonies!J598=0, "NA",INDEX(Table5[Strain name],(MATCH(PickedColonies!C598,Table6[Barcode of agar-filled omnitray plate],0)+PickedColonies!J598-1)))</f>
        <v>GeneArt lib</v>
      </c>
      <c r="B598" s="29">
        <f>IF(PickedColonies!J598=0, "NA", INDEX(Table1[Modifications],(MATCH(PickedColonies!C598,Table6[Barcode of agar-filled omnitray plate],0)+PickedColonies!J598-1)))</f>
        <v>0</v>
      </c>
      <c r="C598" s="31" t="s">
        <v>467</v>
      </c>
      <c r="D598" s="29" t="str">
        <f>IF(PickedColonies!J598=0, "NA", INDEX(Table4[],(MATCH(PickedColonies!C598,Table6[Barcode of agar-filled omnitray plate],0)+PickedColonies!J598-1)))</f>
        <v>A1</v>
      </c>
      <c r="E598" s="31" t="s">
        <v>749</v>
      </c>
      <c r="F598" s="29" t="str">
        <f>IF(ISNUMBER(SEARCH("96-well",Import!$B$10)),Sheet1!O597,Sheet1!P597)</f>
        <v>E14</v>
      </c>
      <c r="G598" s="31" t="s">
        <v>607</v>
      </c>
      <c r="H598" s="31" t="s">
        <v>801</v>
      </c>
      <c r="I598" s="31"/>
      <c r="J598" s="32">
        <v>1</v>
      </c>
    </row>
    <row r="599" spans="1:10" x14ac:dyDescent="0.25">
      <c r="A599" s="29" t="str">
        <f>IF(PickedColonies!J599=0, "NA",INDEX(Table5[Strain name],(MATCH(PickedColonies!C599,Table6[Barcode of agar-filled omnitray plate],0)+PickedColonies!J599-1)))</f>
        <v>GeneArt lib</v>
      </c>
      <c r="B599" s="29">
        <f>IF(PickedColonies!J599=0, "NA", INDEX(Table1[Modifications],(MATCH(PickedColonies!C599,Table6[Barcode of agar-filled omnitray plate],0)+PickedColonies!J599-1)))</f>
        <v>0</v>
      </c>
      <c r="C599" s="31" t="s">
        <v>467</v>
      </c>
      <c r="D599" s="29" t="str">
        <f>IF(PickedColonies!J599=0, "NA", INDEX(Table4[],(MATCH(PickedColonies!C599,Table6[Barcode of agar-filled omnitray plate],0)+PickedColonies!J599-1)))</f>
        <v>A1</v>
      </c>
      <c r="E599" s="31" t="s">
        <v>749</v>
      </c>
      <c r="F599" s="29" t="str">
        <f>IF(ISNUMBER(SEARCH("96-well",Import!$B$10)),Sheet1!O598,Sheet1!P598)</f>
        <v>F14</v>
      </c>
      <c r="G599" s="31" t="s">
        <v>608</v>
      </c>
      <c r="H599" s="31" t="s">
        <v>801</v>
      </c>
      <c r="I599" s="31"/>
      <c r="J599" s="32">
        <v>1</v>
      </c>
    </row>
    <row r="600" spans="1:10" x14ac:dyDescent="0.25">
      <c r="A600" s="29" t="str">
        <f>IF(PickedColonies!J600=0, "NA",INDEX(Table5[Strain name],(MATCH(PickedColonies!C600,Table6[Barcode of agar-filled omnitray plate],0)+PickedColonies!J600-1)))</f>
        <v>GeneArt lib</v>
      </c>
      <c r="B600" s="29">
        <f>IF(PickedColonies!J600=0, "NA", INDEX(Table1[Modifications],(MATCH(PickedColonies!C600,Table6[Barcode of agar-filled omnitray plate],0)+PickedColonies!J600-1)))</f>
        <v>0</v>
      </c>
      <c r="C600" s="31" t="s">
        <v>467</v>
      </c>
      <c r="D600" s="29" t="str">
        <f>IF(PickedColonies!J600=0, "NA", INDEX(Table4[],(MATCH(PickedColonies!C600,Table6[Barcode of agar-filled omnitray plate],0)+PickedColonies!J600-1)))</f>
        <v>A1</v>
      </c>
      <c r="E600" s="31" t="s">
        <v>749</v>
      </c>
      <c r="F600" s="29" t="str">
        <f>IF(ISNUMBER(SEARCH("96-well",Import!$B$10)),Sheet1!O599,Sheet1!P599)</f>
        <v>G14</v>
      </c>
      <c r="G600" s="31" t="s">
        <v>610</v>
      </c>
      <c r="H600" s="31" t="s">
        <v>802</v>
      </c>
      <c r="I600" s="31"/>
      <c r="J600" s="32">
        <v>1</v>
      </c>
    </row>
    <row r="601" spans="1:10" x14ac:dyDescent="0.25">
      <c r="A601" s="29" t="str">
        <f>IF(PickedColonies!J601=0, "NA",INDEX(Table5[Strain name],(MATCH(PickedColonies!C601,Table6[Barcode of agar-filled omnitray plate],0)+PickedColonies!J601-1)))</f>
        <v>GeneArt lib</v>
      </c>
      <c r="B601" s="29">
        <f>IF(PickedColonies!J601=0, "NA", INDEX(Table1[Modifications],(MATCH(PickedColonies!C601,Table6[Barcode of agar-filled omnitray plate],0)+PickedColonies!J601-1)))</f>
        <v>0</v>
      </c>
      <c r="C601" s="31" t="s">
        <v>467</v>
      </c>
      <c r="D601" s="29" t="str">
        <f>IF(PickedColonies!J601=0, "NA", INDEX(Table4[],(MATCH(PickedColonies!C601,Table6[Barcode of agar-filled omnitray plate],0)+PickedColonies!J601-1)))</f>
        <v>A1</v>
      </c>
      <c r="E601" s="31" t="s">
        <v>749</v>
      </c>
      <c r="F601" s="29" t="str">
        <f>IF(ISNUMBER(SEARCH("96-well",Import!$B$10)),Sheet1!O600,Sheet1!P600)</f>
        <v>H14</v>
      </c>
      <c r="G601" s="31" t="s">
        <v>611</v>
      </c>
      <c r="H601" s="31" t="s">
        <v>802</v>
      </c>
      <c r="I601" s="31"/>
      <c r="J601" s="32">
        <v>1</v>
      </c>
    </row>
    <row r="602" spans="1:10" x14ac:dyDescent="0.25">
      <c r="A602" s="29" t="str">
        <f>IF(PickedColonies!J602=0, "NA",INDEX(Table5[Strain name],(MATCH(PickedColonies!C602,Table6[Barcode of agar-filled omnitray plate],0)+PickedColonies!J602-1)))</f>
        <v>GeneArt lib</v>
      </c>
      <c r="B602" s="29">
        <f>IF(PickedColonies!J602=0, "NA", INDEX(Table1[Modifications],(MATCH(PickedColonies!C602,Table6[Barcode of agar-filled omnitray plate],0)+PickedColonies!J602-1)))</f>
        <v>0</v>
      </c>
      <c r="C602" s="31" t="s">
        <v>467</v>
      </c>
      <c r="D602" s="29" t="str">
        <f>IF(PickedColonies!J602=0, "NA", INDEX(Table4[],(MATCH(PickedColonies!C602,Table6[Barcode of agar-filled omnitray plate],0)+PickedColonies!J602-1)))</f>
        <v>A1</v>
      </c>
      <c r="E602" s="31" t="s">
        <v>749</v>
      </c>
      <c r="F602" s="29" t="str">
        <f>IF(ISNUMBER(SEARCH("96-well",Import!$B$10)),Sheet1!O601,Sheet1!P601)</f>
        <v>I14</v>
      </c>
      <c r="G602" s="31" t="s">
        <v>612</v>
      </c>
      <c r="H602" s="31" t="s">
        <v>802</v>
      </c>
      <c r="I602" s="31"/>
      <c r="J602" s="32">
        <v>1</v>
      </c>
    </row>
    <row r="603" spans="1:10" x14ac:dyDescent="0.25">
      <c r="A603" s="29" t="str">
        <f>IF(PickedColonies!J603=0, "NA",INDEX(Table5[Strain name],(MATCH(PickedColonies!C603,Table6[Barcode of agar-filled omnitray plate],0)+PickedColonies!J603-1)))</f>
        <v>GeneArt lib</v>
      </c>
      <c r="B603" s="29">
        <f>IF(PickedColonies!J603=0, "NA", INDEX(Table1[Modifications],(MATCH(PickedColonies!C603,Table6[Barcode of agar-filled omnitray plate],0)+PickedColonies!J603-1)))</f>
        <v>0</v>
      </c>
      <c r="C603" s="31" t="s">
        <v>467</v>
      </c>
      <c r="D603" s="29" t="str">
        <f>IF(PickedColonies!J603=0, "NA", INDEX(Table4[],(MATCH(PickedColonies!C603,Table6[Barcode of agar-filled omnitray plate],0)+PickedColonies!J603-1)))</f>
        <v>A1</v>
      </c>
      <c r="E603" s="31" t="s">
        <v>749</v>
      </c>
      <c r="F603" s="29" t="str">
        <f>IF(ISNUMBER(SEARCH("96-well",Import!$B$10)),Sheet1!O602,Sheet1!P602)</f>
        <v>J14</v>
      </c>
      <c r="G603" s="31" t="s">
        <v>613</v>
      </c>
      <c r="H603" s="31" t="s">
        <v>802</v>
      </c>
      <c r="I603" s="31"/>
      <c r="J603" s="32">
        <v>1</v>
      </c>
    </row>
    <row r="604" spans="1:10" x14ac:dyDescent="0.25">
      <c r="A604" s="29" t="str">
        <f>IF(PickedColonies!J604=0, "NA",INDEX(Table5[Strain name],(MATCH(PickedColonies!C604,Table6[Barcode of agar-filled omnitray plate],0)+PickedColonies!J604-1)))</f>
        <v>GeneArt lib</v>
      </c>
      <c r="B604" s="29">
        <f>IF(PickedColonies!J604=0, "NA", INDEX(Table1[Modifications],(MATCH(PickedColonies!C604,Table6[Barcode of agar-filled omnitray plate],0)+PickedColonies!J604-1)))</f>
        <v>0</v>
      </c>
      <c r="C604" s="31" t="s">
        <v>467</v>
      </c>
      <c r="D604" s="29" t="str">
        <f>IF(PickedColonies!J604=0, "NA", INDEX(Table4[],(MATCH(PickedColonies!C604,Table6[Barcode of agar-filled omnitray plate],0)+PickedColonies!J604-1)))</f>
        <v>A1</v>
      </c>
      <c r="E604" s="31" t="s">
        <v>749</v>
      </c>
      <c r="F604" s="29" t="str">
        <f>IF(ISNUMBER(SEARCH("96-well",Import!$B$10)),Sheet1!O603,Sheet1!P603)</f>
        <v>K14</v>
      </c>
      <c r="G604" s="31" t="s">
        <v>614</v>
      </c>
      <c r="H604" s="31" t="s">
        <v>802</v>
      </c>
      <c r="I604" s="31"/>
      <c r="J604" s="32">
        <v>1</v>
      </c>
    </row>
    <row r="605" spans="1:10" x14ac:dyDescent="0.25">
      <c r="A605" s="29" t="str">
        <f>IF(PickedColonies!J605=0, "NA",INDEX(Table5[Strain name],(MATCH(PickedColonies!C605,Table6[Barcode of agar-filled omnitray plate],0)+PickedColonies!J605-1)))</f>
        <v>GeneArt lib</v>
      </c>
      <c r="B605" s="29">
        <f>IF(PickedColonies!J605=0, "NA", INDEX(Table1[Modifications],(MATCH(PickedColonies!C605,Table6[Barcode of agar-filled omnitray plate],0)+PickedColonies!J605-1)))</f>
        <v>0</v>
      </c>
      <c r="C605" s="31" t="s">
        <v>467</v>
      </c>
      <c r="D605" s="29" t="str">
        <f>IF(PickedColonies!J605=0, "NA", INDEX(Table4[],(MATCH(PickedColonies!C605,Table6[Barcode of agar-filled omnitray plate],0)+PickedColonies!J605-1)))</f>
        <v>A1</v>
      </c>
      <c r="E605" s="31" t="s">
        <v>749</v>
      </c>
      <c r="F605" s="29" t="str">
        <f>IF(ISNUMBER(SEARCH("96-well",Import!$B$10)),Sheet1!O604,Sheet1!P604)</f>
        <v>L14</v>
      </c>
      <c r="G605" s="31" t="s">
        <v>615</v>
      </c>
      <c r="H605" s="31" t="s">
        <v>802</v>
      </c>
      <c r="I605" s="31"/>
      <c r="J605" s="32">
        <v>1</v>
      </c>
    </row>
    <row r="606" spans="1:10" x14ac:dyDescent="0.25">
      <c r="A606" s="29" t="str">
        <f>IF(PickedColonies!J606=0, "NA",INDEX(Table5[Strain name],(MATCH(PickedColonies!C606,Table6[Barcode of agar-filled omnitray plate],0)+PickedColonies!J606-1)))</f>
        <v>GeneArt lib</v>
      </c>
      <c r="B606" s="29">
        <f>IF(PickedColonies!J606=0, "NA", INDEX(Table1[Modifications],(MATCH(PickedColonies!C606,Table6[Barcode of agar-filled omnitray plate],0)+PickedColonies!J606-1)))</f>
        <v>0</v>
      </c>
      <c r="C606" s="31" t="s">
        <v>467</v>
      </c>
      <c r="D606" s="29" t="str">
        <f>IF(PickedColonies!J606=0, "NA", INDEX(Table4[],(MATCH(PickedColonies!C606,Table6[Barcode of agar-filled omnitray plate],0)+PickedColonies!J606-1)))</f>
        <v>A1</v>
      </c>
      <c r="E606" s="31" t="s">
        <v>749</v>
      </c>
      <c r="F606" s="29" t="str">
        <f>IF(ISNUMBER(SEARCH("96-well",Import!$B$10)),Sheet1!O605,Sheet1!P605)</f>
        <v>M14</v>
      </c>
      <c r="G606" s="31" t="s">
        <v>616</v>
      </c>
      <c r="H606" s="31" t="s">
        <v>802</v>
      </c>
      <c r="I606" s="31"/>
      <c r="J606" s="32">
        <v>1</v>
      </c>
    </row>
    <row r="607" spans="1:10" x14ac:dyDescent="0.25">
      <c r="A607" s="29" t="str">
        <f>IF(PickedColonies!J607=0, "NA",INDEX(Table5[Strain name],(MATCH(PickedColonies!C607,Table6[Barcode of agar-filled omnitray plate],0)+PickedColonies!J607-1)))</f>
        <v>GeneArt lib</v>
      </c>
      <c r="B607" s="29">
        <f>IF(PickedColonies!J607=0, "NA", INDEX(Table1[Modifications],(MATCH(PickedColonies!C607,Table6[Barcode of agar-filled omnitray plate],0)+PickedColonies!J607-1)))</f>
        <v>0</v>
      </c>
      <c r="C607" s="31" t="s">
        <v>467</v>
      </c>
      <c r="D607" s="29" t="str">
        <f>IF(PickedColonies!J607=0, "NA", INDEX(Table4[],(MATCH(PickedColonies!C607,Table6[Barcode of agar-filled omnitray plate],0)+PickedColonies!J607-1)))</f>
        <v>A1</v>
      </c>
      <c r="E607" s="31" t="s">
        <v>749</v>
      </c>
      <c r="F607" s="29" t="str">
        <f>IF(ISNUMBER(SEARCH("96-well",Import!$B$10)),Sheet1!O606,Sheet1!P606)</f>
        <v>N14</v>
      </c>
      <c r="G607" s="31" t="s">
        <v>617</v>
      </c>
      <c r="H607" s="31" t="s">
        <v>802</v>
      </c>
      <c r="I607" s="31"/>
      <c r="J607" s="32">
        <v>1</v>
      </c>
    </row>
    <row r="608" spans="1:10" x14ac:dyDescent="0.25">
      <c r="A608" s="29" t="str">
        <f>IF(PickedColonies!J608=0, "NA",INDEX(Table5[Strain name],(MATCH(PickedColonies!C608,Table6[Barcode of agar-filled omnitray plate],0)+PickedColonies!J608-1)))</f>
        <v>GeneArt lib</v>
      </c>
      <c r="B608" s="29">
        <f>IF(PickedColonies!J608=0, "NA", INDEX(Table1[Modifications],(MATCH(PickedColonies!C608,Table6[Barcode of agar-filled omnitray plate],0)+PickedColonies!J608-1)))</f>
        <v>0</v>
      </c>
      <c r="C608" s="31" t="s">
        <v>467</v>
      </c>
      <c r="D608" s="29" t="str">
        <f>IF(PickedColonies!J608=0, "NA", INDEX(Table4[],(MATCH(PickedColonies!C608,Table6[Barcode of agar-filled omnitray plate],0)+PickedColonies!J608-1)))</f>
        <v>A1</v>
      </c>
      <c r="E608" s="31" t="s">
        <v>749</v>
      </c>
      <c r="F608" s="29" t="str">
        <f>IF(ISNUMBER(SEARCH("96-well",Import!$B$10)),Sheet1!O607,Sheet1!P607)</f>
        <v>O14</v>
      </c>
      <c r="G608" s="31" t="s">
        <v>619</v>
      </c>
      <c r="H608" s="31" t="s">
        <v>803</v>
      </c>
      <c r="I608" s="31"/>
      <c r="J608" s="32">
        <v>1</v>
      </c>
    </row>
    <row r="609" spans="1:10" x14ac:dyDescent="0.25">
      <c r="A609" s="29" t="str">
        <f>IF(PickedColonies!J609=0, "NA",INDEX(Table5[Strain name],(MATCH(PickedColonies!C609,Table6[Barcode of agar-filled omnitray plate],0)+PickedColonies!J609-1)))</f>
        <v>GeneArt lib</v>
      </c>
      <c r="B609" s="29">
        <f>IF(PickedColonies!J609=0, "NA", INDEX(Table1[Modifications],(MATCH(PickedColonies!C609,Table6[Barcode of agar-filled omnitray plate],0)+PickedColonies!J609-1)))</f>
        <v>0</v>
      </c>
      <c r="C609" s="31" t="s">
        <v>467</v>
      </c>
      <c r="D609" s="29" t="str">
        <f>IF(PickedColonies!J609=0, "NA", INDEX(Table4[],(MATCH(PickedColonies!C609,Table6[Barcode of agar-filled omnitray plate],0)+PickedColonies!J609-1)))</f>
        <v>A1</v>
      </c>
      <c r="E609" s="31" t="s">
        <v>749</v>
      </c>
      <c r="F609" s="29" t="str">
        <f>IF(ISNUMBER(SEARCH("96-well",Import!$B$10)),Sheet1!O608,Sheet1!P608)</f>
        <v>P14</v>
      </c>
      <c r="G609" s="31" t="s">
        <v>620</v>
      </c>
      <c r="H609" s="31" t="s">
        <v>803</v>
      </c>
      <c r="I609" s="31"/>
      <c r="J609" s="32">
        <v>1</v>
      </c>
    </row>
    <row r="610" spans="1:10" x14ac:dyDescent="0.25">
      <c r="A610" s="29" t="str">
        <f>IF(PickedColonies!J610=0, "NA",INDEX(Table5[Strain name],(MATCH(PickedColonies!C610,Table6[Barcode of agar-filled omnitray plate],0)+PickedColonies!J610-1)))</f>
        <v>GeneArt lib</v>
      </c>
      <c r="B610" s="29">
        <f>IF(PickedColonies!J610=0, "NA", INDEX(Table1[Modifications],(MATCH(PickedColonies!C610,Table6[Barcode of agar-filled omnitray plate],0)+PickedColonies!J610-1)))</f>
        <v>0</v>
      </c>
      <c r="C610" s="31" t="s">
        <v>467</v>
      </c>
      <c r="D610" s="29" t="str">
        <f>IF(PickedColonies!J610=0, "NA", INDEX(Table4[],(MATCH(PickedColonies!C610,Table6[Barcode of agar-filled omnitray plate],0)+PickedColonies!J610-1)))</f>
        <v>A1</v>
      </c>
      <c r="E610" s="31" t="s">
        <v>749</v>
      </c>
      <c r="F610" s="29" t="str">
        <f>IF(ISNUMBER(SEARCH("96-well",Import!$B$10)),Sheet1!O609,Sheet1!P609)</f>
        <v>A15</v>
      </c>
      <c r="G610" s="31" t="s">
        <v>621</v>
      </c>
      <c r="H610" s="31" t="s">
        <v>803</v>
      </c>
      <c r="I610" s="31"/>
      <c r="J610" s="32">
        <v>1</v>
      </c>
    </row>
    <row r="611" spans="1:10" x14ac:dyDescent="0.25">
      <c r="A611" s="29" t="str">
        <f>IF(PickedColonies!J611=0, "NA",INDEX(Table5[Strain name],(MATCH(PickedColonies!C611,Table6[Barcode of agar-filled omnitray plate],0)+PickedColonies!J611-1)))</f>
        <v>GeneArt lib</v>
      </c>
      <c r="B611" s="29">
        <f>IF(PickedColonies!J611=0, "NA", INDEX(Table1[Modifications],(MATCH(PickedColonies!C611,Table6[Barcode of agar-filled omnitray plate],0)+PickedColonies!J611-1)))</f>
        <v>0</v>
      </c>
      <c r="C611" s="31" t="s">
        <v>467</v>
      </c>
      <c r="D611" s="29" t="str">
        <f>IF(PickedColonies!J611=0, "NA", INDEX(Table4[],(MATCH(PickedColonies!C611,Table6[Barcode of agar-filled omnitray plate],0)+PickedColonies!J611-1)))</f>
        <v>A1</v>
      </c>
      <c r="E611" s="31" t="s">
        <v>749</v>
      </c>
      <c r="F611" s="29" t="str">
        <f>IF(ISNUMBER(SEARCH("96-well",Import!$B$10)),Sheet1!O610,Sheet1!P610)</f>
        <v>B15</v>
      </c>
      <c r="G611" s="31" t="s">
        <v>622</v>
      </c>
      <c r="H611" s="31" t="s">
        <v>803</v>
      </c>
      <c r="I611" s="31"/>
      <c r="J611" s="32">
        <v>1</v>
      </c>
    </row>
    <row r="612" spans="1:10" x14ac:dyDescent="0.25">
      <c r="A612" s="29" t="str">
        <f>IF(PickedColonies!J612=0, "NA",INDEX(Table5[Strain name],(MATCH(PickedColonies!C612,Table6[Barcode of agar-filled omnitray plate],0)+PickedColonies!J612-1)))</f>
        <v>GeneArt lib</v>
      </c>
      <c r="B612" s="29">
        <f>IF(PickedColonies!J612=0, "NA", INDEX(Table1[Modifications],(MATCH(PickedColonies!C612,Table6[Barcode of agar-filled omnitray plate],0)+PickedColonies!J612-1)))</f>
        <v>0</v>
      </c>
      <c r="C612" s="31" t="s">
        <v>467</v>
      </c>
      <c r="D612" s="29" t="str">
        <f>IF(PickedColonies!J612=0, "NA", INDEX(Table4[],(MATCH(PickedColonies!C612,Table6[Barcode of agar-filled omnitray plate],0)+PickedColonies!J612-1)))</f>
        <v>A1</v>
      </c>
      <c r="E612" s="31" t="s">
        <v>749</v>
      </c>
      <c r="F612" s="29" t="str">
        <f>IF(ISNUMBER(SEARCH("96-well",Import!$B$10)),Sheet1!O611,Sheet1!P611)</f>
        <v>C15</v>
      </c>
      <c r="G612" s="31" t="s">
        <v>623</v>
      </c>
      <c r="H612" s="31" t="s">
        <v>803</v>
      </c>
      <c r="I612" s="31"/>
      <c r="J612" s="32">
        <v>1</v>
      </c>
    </row>
    <row r="613" spans="1:10" x14ac:dyDescent="0.25">
      <c r="A613" s="29" t="str">
        <f>IF(PickedColonies!J613=0, "NA",INDEX(Table5[Strain name],(MATCH(PickedColonies!C613,Table6[Barcode of agar-filled omnitray plate],0)+PickedColonies!J613-1)))</f>
        <v>GeneArt lib</v>
      </c>
      <c r="B613" s="29">
        <f>IF(PickedColonies!J613=0, "NA", INDEX(Table1[Modifications],(MATCH(PickedColonies!C613,Table6[Barcode of agar-filled omnitray plate],0)+PickedColonies!J613-1)))</f>
        <v>0</v>
      </c>
      <c r="C613" s="31" t="s">
        <v>467</v>
      </c>
      <c r="D613" s="29" t="str">
        <f>IF(PickedColonies!J613=0, "NA", INDEX(Table4[],(MATCH(PickedColonies!C613,Table6[Barcode of agar-filled omnitray plate],0)+PickedColonies!J613-1)))</f>
        <v>A1</v>
      </c>
      <c r="E613" s="31" t="s">
        <v>749</v>
      </c>
      <c r="F613" s="29" t="str">
        <f>IF(ISNUMBER(SEARCH("96-well",Import!$B$10)),Sheet1!O612,Sheet1!P612)</f>
        <v>D15</v>
      </c>
      <c r="G613" s="31" t="s">
        <v>624</v>
      </c>
      <c r="H613" s="31" t="s">
        <v>803</v>
      </c>
      <c r="I613" s="31"/>
      <c r="J613" s="32">
        <v>1</v>
      </c>
    </row>
    <row r="614" spans="1:10" x14ac:dyDescent="0.25">
      <c r="A614" s="29" t="str">
        <f>IF(PickedColonies!J614=0, "NA",INDEX(Table5[Strain name],(MATCH(PickedColonies!C614,Table6[Barcode of agar-filled omnitray plate],0)+PickedColonies!J614-1)))</f>
        <v>GeneArt lib</v>
      </c>
      <c r="B614" s="29">
        <f>IF(PickedColonies!J614=0, "NA", INDEX(Table1[Modifications],(MATCH(PickedColonies!C614,Table6[Barcode of agar-filled omnitray plate],0)+PickedColonies!J614-1)))</f>
        <v>0</v>
      </c>
      <c r="C614" s="31" t="s">
        <v>467</v>
      </c>
      <c r="D614" s="29" t="str">
        <f>IF(PickedColonies!J614=0, "NA", INDEX(Table4[],(MATCH(PickedColonies!C614,Table6[Barcode of agar-filled omnitray plate],0)+PickedColonies!J614-1)))</f>
        <v>A1</v>
      </c>
      <c r="E614" s="31" t="s">
        <v>749</v>
      </c>
      <c r="F614" s="29" t="str">
        <f>IF(ISNUMBER(SEARCH("96-well",Import!$B$10)),Sheet1!O613,Sheet1!P613)</f>
        <v>E15</v>
      </c>
      <c r="G614" s="31" t="s">
        <v>625</v>
      </c>
      <c r="H614" s="31" t="s">
        <v>803</v>
      </c>
      <c r="I614" s="31"/>
      <c r="J614" s="32">
        <v>1</v>
      </c>
    </row>
    <row r="615" spans="1:10" x14ac:dyDescent="0.25">
      <c r="A615" s="29" t="str">
        <f>IF(PickedColonies!J615=0, "NA",INDEX(Table5[Strain name],(MATCH(PickedColonies!C615,Table6[Barcode of agar-filled omnitray plate],0)+PickedColonies!J615-1)))</f>
        <v>GeneArt lib</v>
      </c>
      <c r="B615" s="29">
        <f>IF(PickedColonies!J615=0, "NA", INDEX(Table1[Modifications],(MATCH(PickedColonies!C615,Table6[Barcode of agar-filled omnitray plate],0)+PickedColonies!J615-1)))</f>
        <v>0</v>
      </c>
      <c r="C615" s="31" t="s">
        <v>467</v>
      </c>
      <c r="D615" s="29" t="str">
        <f>IF(PickedColonies!J615=0, "NA", INDEX(Table4[],(MATCH(PickedColonies!C615,Table6[Barcode of agar-filled omnitray plate],0)+PickedColonies!J615-1)))</f>
        <v>A1</v>
      </c>
      <c r="E615" s="31" t="s">
        <v>749</v>
      </c>
      <c r="F615" s="29" t="str">
        <f>IF(ISNUMBER(SEARCH("96-well",Import!$B$10)),Sheet1!O614,Sheet1!P614)</f>
        <v>F15</v>
      </c>
      <c r="G615" s="31" t="s">
        <v>626</v>
      </c>
      <c r="H615" s="31" t="s">
        <v>803</v>
      </c>
      <c r="I615" s="31"/>
      <c r="J615" s="32">
        <v>1</v>
      </c>
    </row>
    <row r="616" spans="1:10" x14ac:dyDescent="0.25">
      <c r="A616" s="29" t="str">
        <f>IF(PickedColonies!J616=0, "NA",INDEX(Table5[Strain name],(MATCH(PickedColonies!C616,Table6[Barcode of agar-filled omnitray plate],0)+PickedColonies!J616-1)))</f>
        <v>GeneArt lib</v>
      </c>
      <c r="B616" s="29">
        <f>IF(PickedColonies!J616=0, "NA", INDEX(Table1[Modifications],(MATCH(PickedColonies!C616,Table6[Barcode of agar-filled omnitray plate],0)+PickedColonies!J616-1)))</f>
        <v>0</v>
      </c>
      <c r="C616" s="31" t="s">
        <v>467</v>
      </c>
      <c r="D616" s="29" t="str">
        <f>IF(PickedColonies!J616=0, "NA", INDEX(Table4[],(MATCH(PickedColonies!C616,Table6[Barcode of agar-filled omnitray plate],0)+PickedColonies!J616-1)))</f>
        <v>A1</v>
      </c>
      <c r="E616" s="31" t="s">
        <v>749</v>
      </c>
      <c r="F616" s="29" t="str">
        <f>IF(ISNUMBER(SEARCH("96-well",Import!$B$10)),Sheet1!O615,Sheet1!P615)</f>
        <v>G15</v>
      </c>
      <c r="G616" s="31" t="s">
        <v>628</v>
      </c>
      <c r="H616" s="31" t="s">
        <v>804</v>
      </c>
      <c r="I616" s="31"/>
      <c r="J616" s="32">
        <v>1</v>
      </c>
    </row>
    <row r="617" spans="1:10" x14ac:dyDescent="0.25">
      <c r="A617" s="29" t="str">
        <f>IF(PickedColonies!J617=0, "NA",INDEX(Table5[Strain name],(MATCH(PickedColonies!C617,Table6[Barcode of agar-filled omnitray plate],0)+PickedColonies!J617-1)))</f>
        <v>GeneArt lib</v>
      </c>
      <c r="B617" s="29">
        <f>IF(PickedColonies!J617=0, "NA", INDEX(Table1[Modifications],(MATCH(PickedColonies!C617,Table6[Barcode of agar-filled omnitray plate],0)+PickedColonies!J617-1)))</f>
        <v>0</v>
      </c>
      <c r="C617" s="31" t="s">
        <v>467</v>
      </c>
      <c r="D617" s="29" t="str">
        <f>IF(PickedColonies!J617=0, "NA", INDEX(Table4[],(MATCH(PickedColonies!C617,Table6[Barcode of agar-filled omnitray plate],0)+PickedColonies!J617-1)))</f>
        <v>A1</v>
      </c>
      <c r="E617" s="31" t="s">
        <v>749</v>
      </c>
      <c r="F617" s="29" t="str">
        <f>IF(ISNUMBER(SEARCH("96-well",Import!$B$10)),Sheet1!O616,Sheet1!P616)</f>
        <v>H15</v>
      </c>
      <c r="G617" s="31" t="s">
        <v>629</v>
      </c>
      <c r="H617" s="31" t="s">
        <v>804</v>
      </c>
      <c r="I617" s="31"/>
      <c r="J617" s="32">
        <v>1</v>
      </c>
    </row>
    <row r="618" spans="1:10" x14ac:dyDescent="0.25">
      <c r="A618" s="29" t="str">
        <f>IF(PickedColonies!J618=0, "NA",INDEX(Table5[Strain name],(MATCH(PickedColonies!C618,Table6[Barcode of agar-filled omnitray plate],0)+PickedColonies!J618-1)))</f>
        <v>GeneArt lib</v>
      </c>
      <c r="B618" s="29">
        <f>IF(PickedColonies!J618=0, "NA", INDEX(Table1[Modifications],(MATCH(PickedColonies!C618,Table6[Barcode of agar-filled omnitray plate],0)+PickedColonies!J618-1)))</f>
        <v>0</v>
      </c>
      <c r="C618" s="31" t="s">
        <v>467</v>
      </c>
      <c r="D618" s="29" t="str">
        <f>IF(PickedColonies!J618=0, "NA", INDEX(Table4[],(MATCH(PickedColonies!C618,Table6[Barcode of agar-filled omnitray plate],0)+PickedColonies!J618-1)))</f>
        <v>A1</v>
      </c>
      <c r="E618" s="31" t="s">
        <v>749</v>
      </c>
      <c r="F618" s="29" t="str">
        <f>IF(ISNUMBER(SEARCH("96-well",Import!$B$10)),Sheet1!O617,Sheet1!P617)</f>
        <v>I15</v>
      </c>
      <c r="G618" s="31" t="s">
        <v>630</v>
      </c>
      <c r="H618" s="31" t="s">
        <v>804</v>
      </c>
      <c r="I618" s="31"/>
      <c r="J618" s="32">
        <v>1</v>
      </c>
    </row>
    <row r="619" spans="1:10" x14ac:dyDescent="0.25">
      <c r="A619" s="29" t="str">
        <f>IF(PickedColonies!J619=0, "NA",INDEX(Table5[Strain name],(MATCH(PickedColonies!C619,Table6[Barcode of agar-filled omnitray plate],0)+PickedColonies!J619-1)))</f>
        <v>GeneArt lib</v>
      </c>
      <c r="B619" s="29">
        <f>IF(PickedColonies!J619=0, "NA", INDEX(Table1[Modifications],(MATCH(PickedColonies!C619,Table6[Barcode of agar-filled omnitray plate],0)+PickedColonies!J619-1)))</f>
        <v>0</v>
      </c>
      <c r="C619" s="31" t="s">
        <v>467</v>
      </c>
      <c r="D619" s="29" t="str">
        <f>IF(PickedColonies!J619=0, "NA", INDEX(Table4[],(MATCH(PickedColonies!C619,Table6[Barcode of agar-filled omnitray plate],0)+PickedColonies!J619-1)))</f>
        <v>A1</v>
      </c>
      <c r="E619" s="31" t="s">
        <v>749</v>
      </c>
      <c r="F619" s="29" t="str">
        <f>IF(ISNUMBER(SEARCH("96-well",Import!$B$10)),Sheet1!O618,Sheet1!P618)</f>
        <v>J15</v>
      </c>
      <c r="G619" s="31" t="s">
        <v>631</v>
      </c>
      <c r="H619" s="31" t="s">
        <v>804</v>
      </c>
      <c r="I619" s="31"/>
      <c r="J619" s="32">
        <v>1</v>
      </c>
    </row>
    <row r="620" spans="1:10" x14ac:dyDescent="0.25">
      <c r="A620" s="29" t="str">
        <f>IF(PickedColonies!J620=0, "NA",INDEX(Table5[Strain name],(MATCH(PickedColonies!C620,Table6[Barcode of agar-filled omnitray plate],0)+PickedColonies!J620-1)))</f>
        <v>GeneArt lib</v>
      </c>
      <c r="B620" s="29">
        <f>IF(PickedColonies!J620=0, "NA", INDEX(Table1[Modifications],(MATCH(PickedColonies!C620,Table6[Barcode of agar-filled omnitray plate],0)+PickedColonies!J620-1)))</f>
        <v>0</v>
      </c>
      <c r="C620" s="31" t="s">
        <v>467</v>
      </c>
      <c r="D620" s="29" t="str">
        <f>IF(PickedColonies!J620=0, "NA", INDEX(Table4[],(MATCH(PickedColonies!C620,Table6[Barcode of agar-filled omnitray plate],0)+PickedColonies!J620-1)))</f>
        <v>A1</v>
      </c>
      <c r="E620" s="31" t="s">
        <v>749</v>
      </c>
      <c r="F620" s="29" t="str">
        <f>IF(ISNUMBER(SEARCH("96-well",Import!$B$10)),Sheet1!O619,Sheet1!P619)</f>
        <v>K15</v>
      </c>
      <c r="G620" s="31" t="s">
        <v>632</v>
      </c>
      <c r="H620" s="31" t="s">
        <v>804</v>
      </c>
      <c r="I620" s="31"/>
      <c r="J620" s="32">
        <v>1</v>
      </c>
    </row>
    <row r="621" spans="1:10" x14ac:dyDescent="0.25">
      <c r="A621" s="29" t="str">
        <f>IF(PickedColonies!J621=0, "NA",INDEX(Table5[Strain name],(MATCH(PickedColonies!C621,Table6[Barcode of agar-filled omnitray plate],0)+PickedColonies!J621-1)))</f>
        <v>GeneArt lib</v>
      </c>
      <c r="B621" s="29">
        <f>IF(PickedColonies!J621=0, "NA", INDEX(Table1[Modifications],(MATCH(PickedColonies!C621,Table6[Barcode of agar-filled omnitray plate],0)+PickedColonies!J621-1)))</f>
        <v>0</v>
      </c>
      <c r="C621" s="31" t="s">
        <v>467</v>
      </c>
      <c r="D621" s="29" t="str">
        <f>IF(PickedColonies!J621=0, "NA", INDEX(Table4[],(MATCH(PickedColonies!C621,Table6[Barcode of agar-filled omnitray plate],0)+PickedColonies!J621-1)))</f>
        <v>A1</v>
      </c>
      <c r="E621" s="31" t="s">
        <v>749</v>
      </c>
      <c r="F621" s="29" t="str">
        <f>IF(ISNUMBER(SEARCH("96-well",Import!$B$10)),Sheet1!O620,Sheet1!P620)</f>
        <v>L15</v>
      </c>
      <c r="G621" s="31" t="s">
        <v>633</v>
      </c>
      <c r="H621" s="31" t="s">
        <v>804</v>
      </c>
      <c r="I621" s="31"/>
      <c r="J621" s="32">
        <v>1</v>
      </c>
    </row>
    <row r="622" spans="1:10" x14ac:dyDescent="0.25">
      <c r="A622" s="29" t="str">
        <f>IF(PickedColonies!J622=0, "NA",INDEX(Table5[Strain name],(MATCH(PickedColonies!C622,Table6[Barcode of agar-filled omnitray plate],0)+PickedColonies!J622-1)))</f>
        <v>GeneArt lib</v>
      </c>
      <c r="B622" s="29">
        <f>IF(PickedColonies!J622=0, "NA", INDEX(Table1[Modifications],(MATCH(PickedColonies!C622,Table6[Barcode of agar-filled omnitray plate],0)+PickedColonies!J622-1)))</f>
        <v>0</v>
      </c>
      <c r="C622" s="31" t="s">
        <v>467</v>
      </c>
      <c r="D622" s="29" t="str">
        <f>IF(PickedColonies!J622=0, "NA", INDEX(Table4[],(MATCH(PickedColonies!C622,Table6[Barcode of agar-filled omnitray plate],0)+PickedColonies!J622-1)))</f>
        <v>A1</v>
      </c>
      <c r="E622" s="31" t="s">
        <v>749</v>
      </c>
      <c r="F622" s="29" t="str">
        <f>IF(ISNUMBER(SEARCH("96-well",Import!$B$10)),Sheet1!O621,Sheet1!P621)</f>
        <v>M15</v>
      </c>
      <c r="G622" s="31" t="s">
        <v>634</v>
      </c>
      <c r="H622" s="31" t="s">
        <v>804</v>
      </c>
      <c r="I622" s="31"/>
      <c r="J622" s="32">
        <v>1</v>
      </c>
    </row>
    <row r="623" spans="1:10" x14ac:dyDescent="0.25">
      <c r="A623" s="29" t="str">
        <f>IF(PickedColonies!J623=0, "NA",INDEX(Table5[Strain name],(MATCH(PickedColonies!C623,Table6[Barcode of agar-filled omnitray plate],0)+PickedColonies!J623-1)))</f>
        <v>GeneArt lib</v>
      </c>
      <c r="B623" s="29">
        <f>IF(PickedColonies!J623=0, "NA", INDEX(Table1[Modifications],(MATCH(PickedColonies!C623,Table6[Barcode of agar-filled omnitray plate],0)+PickedColonies!J623-1)))</f>
        <v>0</v>
      </c>
      <c r="C623" s="31" t="s">
        <v>467</v>
      </c>
      <c r="D623" s="29" t="str">
        <f>IF(PickedColonies!J623=0, "NA", INDEX(Table4[],(MATCH(PickedColonies!C623,Table6[Barcode of agar-filled omnitray plate],0)+PickedColonies!J623-1)))</f>
        <v>A1</v>
      </c>
      <c r="E623" s="31" t="s">
        <v>749</v>
      </c>
      <c r="F623" s="29" t="str">
        <f>IF(ISNUMBER(SEARCH("96-well",Import!$B$10)),Sheet1!O622,Sheet1!P622)</f>
        <v>N15</v>
      </c>
      <c r="G623" s="31" t="s">
        <v>635</v>
      </c>
      <c r="H623" s="31" t="s">
        <v>804</v>
      </c>
      <c r="I623" s="31"/>
      <c r="J623" s="32">
        <v>1</v>
      </c>
    </row>
    <row r="624" spans="1:10" x14ac:dyDescent="0.25">
      <c r="A624" s="29" t="str">
        <f>IF(PickedColonies!J624=0, "NA",INDEX(Table5[Strain name],(MATCH(PickedColonies!C624,Table6[Barcode of agar-filled omnitray plate],0)+PickedColonies!J624-1)))</f>
        <v>GeneArt lib</v>
      </c>
      <c r="B624" s="29">
        <f>IF(PickedColonies!J624=0, "NA", INDEX(Table1[Modifications],(MATCH(PickedColonies!C624,Table6[Barcode of agar-filled omnitray plate],0)+PickedColonies!J624-1)))</f>
        <v>0</v>
      </c>
      <c r="C624" s="31" t="s">
        <v>467</v>
      </c>
      <c r="D624" s="29" t="str">
        <f>IF(PickedColonies!J624=0, "NA", INDEX(Table4[],(MATCH(PickedColonies!C624,Table6[Barcode of agar-filled omnitray plate],0)+PickedColonies!J624-1)))</f>
        <v>A1</v>
      </c>
      <c r="E624" s="31" t="s">
        <v>749</v>
      </c>
      <c r="F624" s="29" t="str">
        <f>IF(ISNUMBER(SEARCH("96-well",Import!$B$10)),Sheet1!O623,Sheet1!P623)</f>
        <v>O15</v>
      </c>
      <c r="G624" s="31" t="s">
        <v>637</v>
      </c>
      <c r="H624" s="31" t="s">
        <v>805</v>
      </c>
      <c r="I624" s="31"/>
      <c r="J624" s="32">
        <v>1</v>
      </c>
    </row>
    <row r="625" spans="1:10" x14ac:dyDescent="0.25">
      <c r="A625" s="29" t="str">
        <f>IF(PickedColonies!J625=0, "NA",INDEX(Table5[Strain name],(MATCH(PickedColonies!C625,Table6[Barcode of agar-filled omnitray plate],0)+PickedColonies!J625-1)))</f>
        <v>GeneArt lib</v>
      </c>
      <c r="B625" s="29">
        <f>IF(PickedColonies!J625=0, "NA", INDEX(Table1[Modifications],(MATCH(PickedColonies!C625,Table6[Barcode of agar-filled omnitray plate],0)+PickedColonies!J625-1)))</f>
        <v>0</v>
      </c>
      <c r="C625" s="31" t="s">
        <v>467</v>
      </c>
      <c r="D625" s="29" t="str">
        <f>IF(PickedColonies!J625=0, "NA", INDEX(Table4[],(MATCH(PickedColonies!C625,Table6[Barcode of agar-filled omnitray plate],0)+PickedColonies!J625-1)))</f>
        <v>A1</v>
      </c>
      <c r="E625" s="31" t="s">
        <v>749</v>
      </c>
      <c r="F625" s="29" t="str">
        <f>IF(ISNUMBER(SEARCH("96-well",Import!$B$10)),Sheet1!O624,Sheet1!P624)</f>
        <v>P15</v>
      </c>
      <c r="G625" s="31" t="s">
        <v>638</v>
      </c>
      <c r="H625" s="31" t="s">
        <v>805</v>
      </c>
      <c r="I625" s="31"/>
      <c r="J625" s="32">
        <v>1</v>
      </c>
    </row>
    <row r="626" spans="1:10" x14ac:dyDescent="0.25">
      <c r="A626" s="29" t="str">
        <f>IF(PickedColonies!J626=0, "NA",INDEX(Table5[Strain name],(MATCH(PickedColonies!C626,Table6[Barcode of agar-filled omnitray plate],0)+PickedColonies!J626-1)))</f>
        <v>GeneArt lib</v>
      </c>
      <c r="B626" s="29">
        <f>IF(PickedColonies!J626=0, "NA", INDEX(Table1[Modifications],(MATCH(PickedColonies!C626,Table6[Barcode of agar-filled omnitray plate],0)+PickedColonies!J626-1)))</f>
        <v>0</v>
      </c>
      <c r="C626" s="31" t="s">
        <v>467</v>
      </c>
      <c r="D626" s="29" t="str">
        <f>IF(PickedColonies!J626=0, "NA", INDEX(Table4[],(MATCH(PickedColonies!C626,Table6[Barcode of agar-filled omnitray plate],0)+PickedColonies!J626-1)))</f>
        <v>A1</v>
      </c>
      <c r="E626" s="31" t="s">
        <v>749</v>
      </c>
      <c r="F626" s="29" t="str">
        <f>IF(ISNUMBER(SEARCH("96-well",Import!$B$10)),Sheet1!O625,Sheet1!P625)</f>
        <v>A16</v>
      </c>
      <c r="G626" s="31" t="s">
        <v>639</v>
      </c>
      <c r="H626" s="31" t="s">
        <v>805</v>
      </c>
      <c r="I626" s="31"/>
      <c r="J626" s="32">
        <v>1</v>
      </c>
    </row>
    <row r="627" spans="1:10" x14ac:dyDescent="0.25">
      <c r="A627" s="29" t="str">
        <f>IF(PickedColonies!J627=0, "NA",INDEX(Table5[Strain name],(MATCH(PickedColonies!C627,Table6[Barcode of agar-filled omnitray plate],0)+PickedColonies!J627-1)))</f>
        <v>GeneArt lib</v>
      </c>
      <c r="B627" s="29">
        <f>IF(PickedColonies!J627=0, "NA", INDEX(Table1[Modifications],(MATCH(PickedColonies!C627,Table6[Barcode of agar-filled omnitray plate],0)+PickedColonies!J627-1)))</f>
        <v>0</v>
      </c>
      <c r="C627" s="31" t="s">
        <v>467</v>
      </c>
      <c r="D627" s="29" t="str">
        <f>IF(PickedColonies!J627=0, "NA", INDEX(Table4[],(MATCH(PickedColonies!C627,Table6[Barcode of agar-filled omnitray plate],0)+PickedColonies!J627-1)))</f>
        <v>A1</v>
      </c>
      <c r="E627" s="31" t="s">
        <v>749</v>
      </c>
      <c r="F627" s="29" t="str">
        <f>IF(ISNUMBER(SEARCH("96-well",Import!$B$10)),Sheet1!O626,Sheet1!P626)</f>
        <v>B16</v>
      </c>
      <c r="G627" s="31" t="s">
        <v>640</v>
      </c>
      <c r="H627" s="31" t="s">
        <v>805</v>
      </c>
      <c r="I627" s="31"/>
      <c r="J627" s="32">
        <v>1</v>
      </c>
    </row>
    <row r="628" spans="1:10" x14ac:dyDescent="0.25">
      <c r="A628" s="29" t="str">
        <f>IF(PickedColonies!J628=0, "NA",INDEX(Table5[Strain name],(MATCH(PickedColonies!C628,Table6[Barcode of agar-filled omnitray plate],0)+PickedColonies!J628-1)))</f>
        <v>GeneArt lib</v>
      </c>
      <c r="B628" s="29">
        <f>IF(PickedColonies!J628=0, "NA", INDEX(Table1[Modifications],(MATCH(PickedColonies!C628,Table6[Barcode of agar-filled omnitray plate],0)+PickedColonies!J628-1)))</f>
        <v>0</v>
      </c>
      <c r="C628" s="31" t="s">
        <v>467</v>
      </c>
      <c r="D628" s="29" t="str">
        <f>IF(PickedColonies!J628=0, "NA", INDEX(Table4[],(MATCH(PickedColonies!C628,Table6[Barcode of agar-filled omnitray plate],0)+PickedColonies!J628-1)))</f>
        <v>A1</v>
      </c>
      <c r="E628" s="31" t="s">
        <v>749</v>
      </c>
      <c r="F628" s="29" t="str">
        <f>IF(ISNUMBER(SEARCH("96-well",Import!$B$10)),Sheet1!O627,Sheet1!P627)</f>
        <v>C16</v>
      </c>
      <c r="G628" s="31" t="s">
        <v>641</v>
      </c>
      <c r="H628" s="31" t="s">
        <v>805</v>
      </c>
      <c r="I628" s="31"/>
      <c r="J628" s="32">
        <v>1</v>
      </c>
    </row>
    <row r="629" spans="1:10" x14ac:dyDescent="0.25">
      <c r="A629" s="29" t="str">
        <f>IF(PickedColonies!J629=0, "NA",INDEX(Table5[Strain name],(MATCH(PickedColonies!C629,Table6[Barcode of agar-filled omnitray plate],0)+PickedColonies!J629-1)))</f>
        <v>GeneArt lib</v>
      </c>
      <c r="B629" s="29">
        <f>IF(PickedColonies!J629=0, "NA", INDEX(Table1[Modifications],(MATCH(PickedColonies!C629,Table6[Barcode of agar-filled omnitray plate],0)+PickedColonies!J629-1)))</f>
        <v>0</v>
      </c>
      <c r="C629" s="31" t="s">
        <v>467</v>
      </c>
      <c r="D629" s="29" t="str">
        <f>IF(PickedColonies!J629=0, "NA", INDEX(Table4[],(MATCH(PickedColonies!C629,Table6[Barcode of agar-filled omnitray plate],0)+PickedColonies!J629-1)))</f>
        <v>A1</v>
      </c>
      <c r="E629" s="31" t="s">
        <v>749</v>
      </c>
      <c r="F629" s="29" t="str">
        <f>IF(ISNUMBER(SEARCH("96-well",Import!$B$10)),Sheet1!O628,Sheet1!P628)</f>
        <v>D16</v>
      </c>
      <c r="G629" s="31" t="s">
        <v>642</v>
      </c>
      <c r="H629" s="31" t="s">
        <v>805</v>
      </c>
      <c r="I629" s="31"/>
      <c r="J629" s="32">
        <v>1</v>
      </c>
    </row>
    <row r="630" spans="1:10" x14ac:dyDescent="0.25">
      <c r="A630" s="29" t="str">
        <f>IF(PickedColonies!J630=0, "NA",INDEX(Table5[Strain name],(MATCH(PickedColonies!C630,Table6[Barcode of agar-filled omnitray plate],0)+PickedColonies!J630-1)))</f>
        <v>GeneArt lib</v>
      </c>
      <c r="B630" s="29">
        <f>IF(PickedColonies!J630=0, "NA", INDEX(Table1[Modifications],(MATCH(PickedColonies!C630,Table6[Barcode of agar-filled omnitray plate],0)+PickedColonies!J630-1)))</f>
        <v>0</v>
      </c>
      <c r="C630" s="31" t="s">
        <v>467</v>
      </c>
      <c r="D630" s="29" t="str">
        <f>IF(PickedColonies!J630=0, "NA", INDEX(Table4[],(MATCH(PickedColonies!C630,Table6[Barcode of agar-filled omnitray plate],0)+PickedColonies!J630-1)))</f>
        <v>A1</v>
      </c>
      <c r="E630" s="31" t="s">
        <v>749</v>
      </c>
      <c r="F630" s="29" t="str">
        <f>IF(ISNUMBER(SEARCH("96-well",Import!$B$10)),Sheet1!O629,Sheet1!P629)</f>
        <v>E16</v>
      </c>
      <c r="G630" s="31" t="s">
        <v>643</v>
      </c>
      <c r="H630" s="31" t="s">
        <v>805</v>
      </c>
      <c r="I630" s="31"/>
      <c r="J630" s="32">
        <v>1</v>
      </c>
    </row>
    <row r="631" spans="1:10" x14ac:dyDescent="0.25">
      <c r="A631" s="29" t="str">
        <f>IF(PickedColonies!J631=0, "NA",INDEX(Table5[Strain name],(MATCH(PickedColonies!C631,Table6[Barcode of agar-filled omnitray plate],0)+PickedColonies!J631-1)))</f>
        <v>GeneArt lib</v>
      </c>
      <c r="B631" s="29">
        <f>IF(PickedColonies!J631=0, "NA", INDEX(Table1[Modifications],(MATCH(PickedColonies!C631,Table6[Barcode of agar-filled omnitray plate],0)+PickedColonies!J631-1)))</f>
        <v>0</v>
      </c>
      <c r="C631" s="31" t="s">
        <v>467</v>
      </c>
      <c r="D631" s="29" t="str">
        <f>IF(PickedColonies!J631=0, "NA", INDEX(Table4[],(MATCH(PickedColonies!C631,Table6[Barcode of agar-filled omnitray plate],0)+PickedColonies!J631-1)))</f>
        <v>A1</v>
      </c>
      <c r="E631" s="31" t="s">
        <v>749</v>
      </c>
      <c r="F631" s="29" t="str">
        <f>IF(ISNUMBER(SEARCH("96-well",Import!$B$10)),Sheet1!O630,Sheet1!P630)</f>
        <v>F16</v>
      </c>
      <c r="G631" s="31" t="s">
        <v>644</v>
      </c>
      <c r="H631" s="31" t="s">
        <v>805</v>
      </c>
      <c r="I631" s="31"/>
      <c r="J631" s="32">
        <v>1</v>
      </c>
    </row>
    <row r="632" spans="1:10" x14ac:dyDescent="0.25">
      <c r="A632" s="29" t="str">
        <f>IF(PickedColonies!J632=0, "NA",INDEX(Table5[Strain name],(MATCH(PickedColonies!C632,Table6[Barcode of agar-filled omnitray plate],0)+PickedColonies!J632-1)))</f>
        <v>GeneArt lib</v>
      </c>
      <c r="B632" s="29">
        <f>IF(PickedColonies!J632=0, "NA", INDEX(Table1[Modifications],(MATCH(PickedColonies!C632,Table6[Barcode of agar-filled omnitray plate],0)+PickedColonies!J632-1)))</f>
        <v>0</v>
      </c>
      <c r="C632" s="31" t="s">
        <v>467</v>
      </c>
      <c r="D632" s="29" t="str">
        <f>IF(PickedColonies!J632=0, "NA", INDEX(Table4[],(MATCH(PickedColonies!C632,Table6[Barcode of agar-filled omnitray plate],0)+PickedColonies!J632-1)))</f>
        <v>A1</v>
      </c>
      <c r="E632" s="31" t="s">
        <v>749</v>
      </c>
      <c r="F632" s="29" t="str">
        <f>IF(ISNUMBER(SEARCH("96-well",Import!$B$10)),Sheet1!O631,Sheet1!P631)</f>
        <v>G16</v>
      </c>
      <c r="G632" s="31" t="s">
        <v>646</v>
      </c>
      <c r="H632" s="31" t="s">
        <v>806</v>
      </c>
      <c r="I632" s="31"/>
      <c r="J632" s="32">
        <v>1</v>
      </c>
    </row>
    <row r="633" spans="1:10" x14ac:dyDescent="0.25">
      <c r="A633" s="29" t="str">
        <f>IF(PickedColonies!J633=0, "NA",INDEX(Table5[Strain name],(MATCH(PickedColonies!C633,Table6[Barcode of agar-filled omnitray plate],0)+PickedColonies!J633-1)))</f>
        <v>GeneArt lib</v>
      </c>
      <c r="B633" s="29">
        <f>IF(PickedColonies!J633=0, "NA", INDEX(Table1[Modifications],(MATCH(PickedColonies!C633,Table6[Barcode of agar-filled omnitray plate],0)+PickedColonies!J633-1)))</f>
        <v>0</v>
      </c>
      <c r="C633" s="31" t="s">
        <v>467</v>
      </c>
      <c r="D633" s="29" t="str">
        <f>IF(PickedColonies!J633=0, "NA", INDEX(Table4[],(MATCH(PickedColonies!C633,Table6[Barcode of agar-filled omnitray plate],0)+PickedColonies!J633-1)))</f>
        <v>A1</v>
      </c>
      <c r="E633" s="31" t="s">
        <v>749</v>
      </c>
      <c r="F633" s="29" t="str">
        <f>IF(ISNUMBER(SEARCH("96-well",Import!$B$10)),Sheet1!O632,Sheet1!P632)</f>
        <v>H16</v>
      </c>
      <c r="G633" s="31" t="s">
        <v>647</v>
      </c>
      <c r="H633" s="31" t="s">
        <v>806</v>
      </c>
      <c r="I633" s="31"/>
      <c r="J633" s="32">
        <v>1</v>
      </c>
    </row>
    <row r="634" spans="1:10" x14ac:dyDescent="0.25">
      <c r="A634" s="29" t="str">
        <f>IF(PickedColonies!J634=0, "NA",INDEX(Table5[Strain name],(MATCH(PickedColonies!C634,Table6[Barcode of agar-filled omnitray plate],0)+PickedColonies!J634-1)))</f>
        <v>GeneArt lib</v>
      </c>
      <c r="B634" s="29">
        <f>IF(PickedColonies!J634=0, "NA", INDEX(Table1[Modifications],(MATCH(PickedColonies!C634,Table6[Barcode of agar-filled omnitray plate],0)+PickedColonies!J634-1)))</f>
        <v>0</v>
      </c>
      <c r="C634" s="31" t="s">
        <v>467</v>
      </c>
      <c r="D634" s="29" t="str">
        <f>IF(PickedColonies!J634=0, "NA", INDEX(Table4[],(MATCH(PickedColonies!C634,Table6[Barcode of agar-filled omnitray plate],0)+PickedColonies!J634-1)))</f>
        <v>A1</v>
      </c>
      <c r="E634" s="31" t="s">
        <v>749</v>
      </c>
      <c r="F634" s="29" t="str">
        <f>IF(ISNUMBER(SEARCH("96-well",Import!$B$10)),Sheet1!O633,Sheet1!P633)</f>
        <v>I16</v>
      </c>
      <c r="G634" s="31" t="s">
        <v>648</v>
      </c>
      <c r="H634" s="31" t="s">
        <v>806</v>
      </c>
      <c r="I634" s="31"/>
      <c r="J634" s="32">
        <v>1</v>
      </c>
    </row>
    <row r="635" spans="1:10" x14ac:dyDescent="0.25">
      <c r="A635" s="29" t="str">
        <f>IF(PickedColonies!J635=0, "NA",INDEX(Table5[Strain name],(MATCH(PickedColonies!C635,Table6[Barcode of agar-filled omnitray plate],0)+PickedColonies!J635-1)))</f>
        <v>GeneArt lib</v>
      </c>
      <c r="B635" s="29">
        <f>IF(PickedColonies!J635=0, "NA", INDEX(Table1[Modifications],(MATCH(PickedColonies!C635,Table6[Barcode of agar-filled omnitray plate],0)+PickedColonies!J635-1)))</f>
        <v>0</v>
      </c>
      <c r="C635" s="31" t="s">
        <v>467</v>
      </c>
      <c r="D635" s="29" t="str">
        <f>IF(PickedColonies!J635=0, "NA", INDEX(Table4[],(MATCH(PickedColonies!C635,Table6[Barcode of agar-filled omnitray plate],0)+PickedColonies!J635-1)))</f>
        <v>A1</v>
      </c>
      <c r="E635" s="31" t="s">
        <v>749</v>
      </c>
      <c r="F635" s="29" t="str">
        <f>IF(ISNUMBER(SEARCH("96-well",Import!$B$10)),Sheet1!O634,Sheet1!P634)</f>
        <v>J16</v>
      </c>
      <c r="G635" s="31" t="s">
        <v>649</v>
      </c>
      <c r="H635" s="31" t="s">
        <v>806</v>
      </c>
      <c r="I635" s="31"/>
      <c r="J635" s="32">
        <v>1</v>
      </c>
    </row>
    <row r="636" spans="1:10" x14ac:dyDescent="0.25">
      <c r="A636" s="29" t="str">
        <f>IF(PickedColonies!J636=0, "NA",INDEX(Table5[Strain name],(MATCH(PickedColonies!C636,Table6[Barcode of agar-filled omnitray plate],0)+PickedColonies!J636-1)))</f>
        <v>GeneArt lib</v>
      </c>
      <c r="B636" s="29">
        <f>IF(PickedColonies!J636=0, "NA", INDEX(Table1[Modifications],(MATCH(PickedColonies!C636,Table6[Barcode of agar-filled omnitray plate],0)+PickedColonies!J636-1)))</f>
        <v>0</v>
      </c>
      <c r="C636" s="31" t="s">
        <v>467</v>
      </c>
      <c r="D636" s="29" t="str">
        <f>IF(PickedColonies!J636=0, "NA", INDEX(Table4[],(MATCH(PickedColonies!C636,Table6[Barcode of agar-filled omnitray plate],0)+PickedColonies!J636-1)))</f>
        <v>A1</v>
      </c>
      <c r="E636" s="31" t="s">
        <v>749</v>
      </c>
      <c r="F636" s="29" t="str">
        <f>IF(ISNUMBER(SEARCH("96-well",Import!$B$10)),Sheet1!O635,Sheet1!P635)</f>
        <v>K16</v>
      </c>
      <c r="G636" s="31" t="s">
        <v>650</v>
      </c>
      <c r="H636" s="31" t="s">
        <v>806</v>
      </c>
      <c r="I636" s="31"/>
      <c r="J636" s="32">
        <v>1</v>
      </c>
    </row>
    <row r="637" spans="1:10" x14ac:dyDescent="0.25">
      <c r="A637" s="29" t="str">
        <f>IF(PickedColonies!J637=0, "NA",INDEX(Table5[Strain name],(MATCH(PickedColonies!C637,Table6[Barcode of agar-filled omnitray plate],0)+PickedColonies!J637-1)))</f>
        <v>GeneArt lib</v>
      </c>
      <c r="B637" s="29">
        <f>IF(PickedColonies!J637=0, "NA", INDEX(Table1[Modifications],(MATCH(PickedColonies!C637,Table6[Barcode of agar-filled omnitray plate],0)+PickedColonies!J637-1)))</f>
        <v>0</v>
      </c>
      <c r="C637" s="31" t="s">
        <v>467</v>
      </c>
      <c r="D637" s="29" t="str">
        <f>IF(PickedColonies!J637=0, "NA", INDEX(Table4[],(MATCH(PickedColonies!C637,Table6[Barcode of agar-filled omnitray plate],0)+PickedColonies!J637-1)))</f>
        <v>A1</v>
      </c>
      <c r="E637" s="31" t="s">
        <v>749</v>
      </c>
      <c r="F637" s="29" t="str">
        <f>IF(ISNUMBER(SEARCH("96-well",Import!$B$10)),Sheet1!O636,Sheet1!P636)</f>
        <v>L16</v>
      </c>
      <c r="G637" s="31" t="s">
        <v>651</v>
      </c>
      <c r="H637" s="31" t="s">
        <v>806</v>
      </c>
      <c r="I637" s="31"/>
      <c r="J637" s="32">
        <v>1</v>
      </c>
    </row>
    <row r="638" spans="1:10" x14ac:dyDescent="0.25">
      <c r="A638" s="29" t="str">
        <f>IF(PickedColonies!J638=0, "NA",INDEX(Table5[Strain name],(MATCH(PickedColonies!C638,Table6[Barcode of agar-filled omnitray plate],0)+PickedColonies!J638-1)))</f>
        <v>GeneArt lib</v>
      </c>
      <c r="B638" s="29">
        <f>IF(PickedColonies!J638=0, "NA", INDEX(Table1[Modifications],(MATCH(PickedColonies!C638,Table6[Barcode of agar-filled omnitray plate],0)+PickedColonies!J638-1)))</f>
        <v>0</v>
      </c>
      <c r="C638" s="31" t="s">
        <v>467</v>
      </c>
      <c r="D638" s="29" t="str">
        <f>IF(PickedColonies!J638=0, "NA", INDEX(Table4[],(MATCH(PickedColonies!C638,Table6[Barcode of agar-filled omnitray plate],0)+PickedColonies!J638-1)))</f>
        <v>A1</v>
      </c>
      <c r="E638" s="31" t="s">
        <v>749</v>
      </c>
      <c r="F638" s="29" t="str">
        <f>IF(ISNUMBER(SEARCH("96-well",Import!$B$10)),Sheet1!O637,Sheet1!P637)</f>
        <v>M16</v>
      </c>
      <c r="G638" s="31" t="s">
        <v>652</v>
      </c>
      <c r="H638" s="31" t="s">
        <v>806</v>
      </c>
      <c r="I638" s="31"/>
      <c r="J638" s="32">
        <v>1</v>
      </c>
    </row>
    <row r="639" spans="1:10" x14ac:dyDescent="0.25">
      <c r="A639" s="29" t="str">
        <f>IF(PickedColonies!J639=0, "NA",INDEX(Table5[Strain name],(MATCH(PickedColonies!C639,Table6[Barcode of agar-filled omnitray plate],0)+PickedColonies!J639-1)))</f>
        <v>GeneArt lib</v>
      </c>
      <c r="B639" s="29">
        <f>IF(PickedColonies!J639=0, "NA", INDEX(Table1[Modifications],(MATCH(PickedColonies!C639,Table6[Barcode of agar-filled omnitray plate],0)+PickedColonies!J639-1)))</f>
        <v>0</v>
      </c>
      <c r="C639" s="31" t="s">
        <v>467</v>
      </c>
      <c r="D639" s="29" t="str">
        <f>IF(PickedColonies!J639=0, "NA", INDEX(Table4[],(MATCH(PickedColonies!C639,Table6[Barcode of agar-filled omnitray plate],0)+PickedColonies!J639-1)))</f>
        <v>A1</v>
      </c>
      <c r="E639" s="31" t="s">
        <v>749</v>
      </c>
      <c r="F639" s="29" t="str">
        <f>IF(ISNUMBER(SEARCH("96-well",Import!$B$10)),Sheet1!O638,Sheet1!P638)</f>
        <v>N16</v>
      </c>
      <c r="G639" s="31" t="s">
        <v>653</v>
      </c>
      <c r="H639" s="31" t="s">
        <v>806</v>
      </c>
      <c r="I639" s="31"/>
      <c r="J639" s="32">
        <v>1</v>
      </c>
    </row>
    <row r="640" spans="1:10" x14ac:dyDescent="0.25">
      <c r="A640" s="29" t="str">
        <f>IF(PickedColonies!J640=0, "NA",INDEX(Table5[Strain name],(MATCH(PickedColonies!C640,Table6[Barcode of agar-filled omnitray plate],0)+PickedColonies!J640-1)))</f>
        <v>GeneArt lib</v>
      </c>
      <c r="B640" s="29">
        <f>IF(PickedColonies!J640=0, "NA", INDEX(Table1[Modifications],(MATCH(PickedColonies!C640,Table6[Barcode of agar-filled omnitray plate],0)+PickedColonies!J640-1)))</f>
        <v>0</v>
      </c>
      <c r="C640" s="31" t="s">
        <v>467</v>
      </c>
      <c r="D640" s="29" t="str">
        <f>IF(PickedColonies!J640=0, "NA", INDEX(Table4[],(MATCH(PickedColonies!C640,Table6[Barcode of agar-filled omnitray plate],0)+PickedColonies!J640-1)))</f>
        <v>A1</v>
      </c>
      <c r="E640" s="31" t="s">
        <v>749</v>
      </c>
      <c r="F640" s="29" t="str">
        <f>IF(ISNUMBER(SEARCH("96-well",Import!$B$10)),Sheet1!O639,Sheet1!P639)</f>
        <v>O16</v>
      </c>
      <c r="G640" s="31" t="s">
        <v>655</v>
      </c>
      <c r="H640" s="31" t="s">
        <v>807</v>
      </c>
      <c r="I640" s="31"/>
      <c r="J640" s="32">
        <v>1</v>
      </c>
    </row>
    <row r="641" spans="1:10" x14ac:dyDescent="0.25">
      <c r="A641" s="29" t="str">
        <f>IF(PickedColonies!J641=0, "NA",INDEX(Table5[Strain name],(MATCH(PickedColonies!C641,Table6[Barcode of agar-filled omnitray plate],0)+PickedColonies!J641-1)))</f>
        <v>GeneArt lib</v>
      </c>
      <c r="B641" s="29">
        <f>IF(PickedColonies!J641=0, "NA", INDEX(Table1[Modifications],(MATCH(PickedColonies!C641,Table6[Barcode of agar-filled omnitray plate],0)+PickedColonies!J641-1)))</f>
        <v>0</v>
      </c>
      <c r="C641" s="31" t="s">
        <v>467</v>
      </c>
      <c r="D641" s="29" t="str">
        <f>IF(PickedColonies!J641=0, "NA", INDEX(Table4[],(MATCH(PickedColonies!C641,Table6[Barcode of agar-filled omnitray plate],0)+PickedColonies!J641-1)))</f>
        <v>A1</v>
      </c>
      <c r="E641" s="31" t="s">
        <v>749</v>
      </c>
      <c r="F641" s="29" t="str">
        <f>IF(ISNUMBER(SEARCH("96-well",Import!$B$10)),Sheet1!O640,Sheet1!P640)</f>
        <v>P16</v>
      </c>
      <c r="G641" s="31" t="s">
        <v>656</v>
      </c>
      <c r="H641" s="31" t="s">
        <v>807</v>
      </c>
      <c r="I641" s="31"/>
      <c r="J641" s="32">
        <v>1</v>
      </c>
    </row>
    <row r="642" spans="1:10" x14ac:dyDescent="0.25">
      <c r="A642" s="29" t="str">
        <f>IF(PickedColonies!J642=0, "NA",INDEX(Table5[Strain name],(MATCH(PickedColonies!C642,Table6[Barcode of agar-filled omnitray plate],0)+PickedColonies!J642-1)))</f>
        <v>GeneArt lib</v>
      </c>
      <c r="B642" s="29">
        <f>IF(PickedColonies!J642=0, "NA", INDEX(Table1[Modifications],(MATCH(PickedColonies!C642,Table6[Barcode of agar-filled omnitray plate],0)+PickedColonies!J642-1)))</f>
        <v>0</v>
      </c>
      <c r="C642" s="31" t="s">
        <v>468</v>
      </c>
      <c r="D642" s="29" t="str">
        <f>IF(PickedColonies!J642=0, "NA", INDEX(Table4[],(MATCH(PickedColonies!C642,Table6[Barcode of agar-filled omnitray plate],0)+PickedColonies!J642-1)))</f>
        <v>A1</v>
      </c>
      <c r="E642" s="31" t="s">
        <v>749</v>
      </c>
      <c r="F642" s="29" t="str">
        <f>IF(ISNUMBER(SEARCH("96-well",Import!$B$10)),Sheet1!O641,Sheet1!P641)</f>
        <v>A17</v>
      </c>
      <c r="G642" s="31" t="s">
        <v>484</v>
      </c>
      <c r="H642" s="31" t="s">
        <v>812</v>
      </c>
      <c r="I642" s="31"/>
      <c r="J642" s="32">
        <v>1</v>
      </c>
    </row>
    <row r="643" spans="1:10" x14ac:dyDescent="0.25">
      <c r="A643" s="29" t="str">
        <f>IF(PickedColonies!J643=0, "NA",INDEX(Table5[Strain name],(MATCH(PickedColonies!C643,Table6[Barcode of agar-filled omnitray plate],0)+PickedColonies!J643-1)))</f>
        <v>GeneArt lib</v>
      </c>
      <c r="B643" s="29">
        <f>IF(PickedColonies!J643=0, "NA", INDEX(Table1[Modifications],(MATCH(PickedColonies!C643,Table6[Barcode of agar-filled omnitray plate],0)+PickedColonies!J643-1)))</f>
        <v>0</v>
      </c>
      <c r="C643" s="31" t="s">
        <v>468</v>
      </c>
      <c r="D643" s="29" t="str">
        <f>IF(PickedColonies!J643=0, "NA", INDEX(Table4[],(MATCH(PickedColonies!C643,Table6[Barcode of agar-filled omnitray plate],0)+PickedColonies!J643-1)))</f>
        <v>A1</v>
      </c>
      <c r="E643" s="31" t="s">
        <v>749</v>
      </c>
      <c r="F643" s="29" t="str">
        <f>IF(ISNUMBER(SEARCH("96-well",Import!$B$10)),Sheet1!O642,Sheet1!P642)</f>
        <v>B17</v>
      </c>
      <c r="G643" s="31" t="s">
        <v>485</v>
      </c>
      <c r="H643" s="31" t="s">
        <v>812</v>
      </c>
      <c r="I643" s="31"/>
      <c r="J643" s="32">
        <v>1</v>
      </c>
    </row>
    <row r="644" spans="1:10" x14ac:dyDescent="0.25">
      <c r="A644" s="29" t="str">
        <f>IF(PickedColonies!J644=0, "NA",INDEX(Table5[Strain name],(MATCH(PickedColonies!C644,Table6[Barcode of agar-filled omnitray plate],0)+PickedColonies!J644-1)))</f>
        <v>GeneArt lib</v>
      </c>
      <c r="B644" s="29">
        <f>IF(PickedColonies!J644=0, "NA", INDEX(Table1[Modifications],(MATCH(PickedColonies!C644,Table6[Barcode of agar-filled omnitray plate],0)+PickedColonies!J644-1)))</f>
        <v>0</v>
      </c>
      <c r="C644" s="31" t="s">
        <v>468</v>
      </c>
      <c r="D644" s="29" t="str">
        <f>IF(PickedColonies!J644=0, "NA", INDEX(Table4[],(MATCH(PickedColonies!C644,Table6[Barcode of agar-filled omnitray plate],0)+PickedColonies!J644-1)))</f>
        <v>A1</v>
      </c>
      <c r="E644" s="31" t="s">
        <v>749</v>
      </c>
      <c r="F644" s="29" t="str">
        <f>IF(ISNUMBER(SEARCH("96-well",Import!$B$10)),Sheet1!O643,Sheet1!P643)</f>
        <v>C17</v>
      </c>
      <c r="G644" s="31" t="s">
        <v>486</v>
      </c>
      <c r="H644" s="31" t="s">
        <v>812</v>
      </c>
      <c r="I644" s="31"/>
      <c r="J644" s="32">
        <v>1</v>
      </c>
    </row>
    <row r="645" spans="1:10" x14ac:dyDescent="0.25">
      <c r="A645" s="29" t="str">
        <f>IF(PickedColonies!J645=0, "NA",INDEX(Table5[Strain name],(MATCH(PickedColonies!C645,Table6[Barcode of agar-filled omnitray plate],0)+PickedColonies!J645-1)))</f>
        <v>GeneArt lib</v>
      </c>
      <c r="B645" s="29">
        <f>IF(PickedColonies!J645=0, "NA", INDEX(Table1[Modifications],(MATCH(PickedColonies!C645,Table6[Barcode of agar-filled omnitray plate],0)+PickedColonies!J645-1)))</f>
        <v>0</v>
      </c>
      <c r="C645" s="31" t="s">
        <v>468</v>
      </c>
      <c r="D645" s="29" t="str">
        <f>IF(PickedColonies!J645=0, "NA", INDEX(Table4[],(MATCH(PickedColonies!C645,Table6[Barcode of agar-filled omnitray plate],0)+PickedColonies!J645-1)))</f>
        <v>A1</v>
      </c>
      <c r="E645" s="31" t="s">
        <v>749</v>
      </c>
      <c r="F645" s="29" t="str">
        <f>IF(ISNUMBER(SEARCH("96-well",Import!$B$10)),Sheet1!O644,Sheet1!P644)</f>
        <v>D17</v>
      </c>
      <c r="G645" s="31" t="s">
        <v>487</v>
      </c>
      <c r="H645" s="31" t="s">
        <v>812</v>
      </c>
      <c r="I645" s="31"/>
      <c r="J645" s="32">
        <v>1</v>
      </c>
    </row>
    <row r="646" spans="1:10" x14ac:dyDescent="0.25">
      <c r="A646" s="29" t="str">
        <f>IF(PickedColonies!J646=0, "NA",INDEX(Table5[Strain name],(MATCH(PickedColonies!C646,Table6[Barcode of agar-filled omnitray plate],0)+PickedColonies!J646-1)))</f>
        <v>GeneArt lib</v>
      </c>
      <c r="B646" s="29">
        <f>IF(PickedColonies!J646=0, "NA", INDEX(Table1[Modifications],(MATCH(PickedColonies!C646,Table6[Barcode of agar-filled omnitray plate],0)+PickedColonies!J646-1)))</f>
        <v>0</v>
      </c>
      <c r="C646" s="31" t="s">
        <v>468</v>
      </c>
      <c r="D646" s="29" t="str">
        <f>IF(PickedColonies!J646=0, "NA", INDEX(Table4[],(MATCH(PickedColonies!C646,Table6[Barcode of agar-filled omnitray plate],0)+PickedColonies!J646-1)))</f>
        <v>A1</v>
      </c>
      <c r="E646" s="31" t="s">
        <v>749</v>
      </c>
      <c r="F646" s="29" t="str">
        <f>IF(ISNUMBER(SEARCH("96-well",Import!$B$10)),Sheet1!O645,Sheet1!P645)</f>
        <v>E17</v>
      </c>
      <c r="G646" s="31" t="s">
        <v>488</v>
      </c>
      <c r="H646" s="31" t="s">
        <v>812</v>
      </c>
      <c r="I646" s="31"/>
      <c r="J646" s="32">
        <v>1</v>
      </c>
    </row>
    <row r="647" spans="1:10" x14ac:dyDescent="0.25">
      <c r="A647" s="29" t="str">
        <f>IF(PickedColonies!J647=0, "NA",INDEX(Table5[Strain name],(MATCH(PickedColonies!C647,Table6[Barcode of agar-filled omnitray plate],0)+PickedColonies!J647-1)))</f>
        <v>GeneArt lib</v>
      </c>
      <c r="B647" s="29">
        <f>IF(PickedColonies!J647=0, "NA", INDEX(Table1[Modifications],(MATCH(PickedColonies!C647,Table6[Barcode of agar-filled omnitray plate],0)+PickedColonies!J647-1)))</f>
        <v>0</v>
      </c>
      <c r="C647" s="31" t="s">
        <v>468</v>
      </c>
      <c r="D647" s="29" t="str">
        <f>IF(PickedColonies!J647=0, "NA", INDEX(Table4[],(MATCH(PickedColonies!C647,Table6[Barcode of agar-filled omnitray plate],0)+PickedColonies!J647-1)))</f>
        <v>A1</v>
      </c>
      <c r="E647" s="31" t="s">
        <v>749</v>
      </c>
      <c r="F647" s="29" t="str">
        <f>IF(ISNUMBER(SEARCH("96-well",Import!$B$10)),Sheet1!O646,Sheet1!P646)</f>
        <v>F17</v>
      </c>
      <c r="G647" s="31" t="s">
        <v>489</v>
      </c>
      <c r="H647" s="31" t="s">
        <v>812</v>
      </c>
      <c r="I647" s="31"/>
      <c r="J647" s="32">
        <v>1</v>
      </c>
    </row>
    <row r="648" spans="1:10" x14ac:dyDescent="0.25">
      <c r="A648" s="29" t="str">
        <f>IF(PickedColonies!J648=0, "NA",INDEX(Table5[Strain name],(MATCH(PickedColonies!C648,Table6[Barcode of agar-filled omnitray plate],0)+PickedColonies!J648-1)))</f>
        <v>GeneArt lib</v>
      </c>
      <c r="B648" s="29">
        <f>IF(PickedColonies!J648=0, "NA", INDEX(Table1[Modifications],(MATCH(PickedColonies!C648,Table6[Barcode of agar-filled omnitray plate],0)+PickedColonies!J648-1)))</f>
        <v>0</v>
      </c>
      <c r="C648" s="31" t="s">
        <v>468</v>
      </c>
      <c r="D648" s="29" t="str">
        <f>IF(PickedColonies!J648=0, "NA", INDEX(Table4[],(MATCH(PickedColonies!C648,Table6[Barcode of agar-filled omnitray plate],0)+PickedColonies!J648-1)))</f>
        <v>A1</v>
      </c>
      <c r="E648" s="31" t="s">
        <v>749</v>
      </c>
      <c r="F648" s="29" t="str">
        <f>IF(ISNUMBER(SEARCH("96-well",Import!$B$10)),Sheet1!O647,Sheet1!P647)</f>
        <v>G17</v>
      </c>
      <c r="G648" s="31" t="s">
        <v>490</v>
      </c>
      <c r="H648" s="31" t="s">
        <v>812</v>
      </c>
      <c r="I648" s="31"/>
      <c r="J648" s="32">
        <v>1</v>
      </c>
    </row>
    <row r="649" spans="1:10" x14ac:dyDescent="0.25">
      <c r="A649" s="29" t="str">
        <f>IF(PickedColonies!J649=0, "NA",INDEX(Table5[Strain name],(MATCH(PickedColonies!C649,Table6[Barcode of agar-filled omnitray plate],0)+PickedColonies!J649-1)))</f>
        <v>GeneArt lib</v>
      </c>
      <c r="B649" s="29">
        <f>IF(PickedColonies!J649=0, "NA", INDEX(Table1[Modifications],(MATCH(PickedColonies!C649,Table6[Barcode of agar-filled omnitray plate],0)+PickedColonies!J649-1)))</f>
        <v>0</v>
      </c>
      <c r="C649" s="31" t="s">
        <v>468</v>
      </c>
      <c r="D649" s="29" t="str">
        <f>IF(PickedColonies!J649=0, "NA", INDEX(Table4[],(MATCH(PickedColonies!C649,Table6[Barcode of agar-filled omnitray plate],0)+PickedColonies!J649-1)))</f>
        <v>A1</v>
      </c>
      <c r="E649" s="31" t="s">
        <v>749</v>
      </c>
      <c r="F649" s="29" t="str">
        <f>IF(ISNUMBER(SEARCH("96-well",Import!$B$10)),Sheet1!O648,Sheet1!P648)</f>
        <v>H17</v>
      </c>
      <c r="G649" s="31" t="s">
        <v>491</v>
      </c>
      <c r="H649" s="31" t="s">
        <v>812</v>
      </c>
      <c r="I649" s="31"/>
      <c r="J649" s="32">
        <v>1</v>
      </c>
    </row>
    <row r="650" spans="1:10" x14ac:dyDescent="0.25">
      <c r="A650" s="29" t="str">
        <f>IF(PickedColonies!J650=0, "NA",INDEX(Table5[Strain name],(MATCH(PickedColonies!C650,Table6[Barcode of agar-filled omnitray plate],0)+PickedColonies!J650-1)))</f>
        <v>GeneArt lib</v>
      </c>
      <c r="B650" s="29">
        <f>IF(PickedColonies!J650=0, "NA", INDEX(Table1[Modifications],(MATCH(PickedColonies!C650,Table6[Barcode of agar-filled omnitray plate],0)+PickedColonies!J650-1)))</f>
        <v>0</v>
      </c>
      <c r="C650" s="31" t="s">
        <v>468</v>
      </c>
      <c r="D650" s="29" t="str">
        <f>IF(PickedColonies!J650=0, "NA", INDEX(Table4[],(MATCH(PickedColonies!C650,Table6[Barcode of agar-filled omnitray plate],0)+PickedColonies!J650-1)))</f>
        <v>A1</v>
      </c>
      <c r="E650" s="31" t="s">
        <v>749</v>
      </c>
      <c r="F650" s="29" t="str">
        <f>IF(ISNUMBER(SEARCH("96-well",Import!$B$10)),Sheet1!O649,Sheet1!P649)</f>
        <v>I17</v>
      </c>
      <c r="G650" s="31" t="s">
        <v>493</v>
      </c>
      <c r="H650" s="31" t="s">
        <v>813</v>
      </c>
      <c r="I650" s="31"/>
      <c r="J650" s="32">
        <v>1</v>
      </c>
    </row>
    <row r="651" spans="1:10" x14ac:dyDescent="0.25">
      <c r="A651" s="29" t="str">
        <f>IF(PickedColonies!J651=0, "NA",INDEX(Table5[Strain name],(MATCH(PickedColonies!C651,Table6[Barcode of agar-filled omnitray plate],0)+PickedColonies!J651-1)))</f>
        <v>GeneArt lib</v>
      </c>
      <c r="B651" s="29">
        <f>IF(PickedColonies!J651=0, "NA", INDEX(Table1[Modifications],(MATCH(PickedColonies!C651,Table6[Barcode of agar-filled omnitray plate],0)+PickedColonies!J651-1)))</f>
        <v>0</v>
      </c>
      <c r="C651" s="31" t="s">
        <v>468</v>
      </c>
      <c r="D651" s="29" t="str">
        <f>IF(PickedColonies!J651=0, "NA", INDEX(Table4[],(MATCH(PickedColonies!C651,Table6[Barcode of agar-filled omnitray plate],0)+PickedColonies!J651-1)))</f>
        <v>A1</v>
      </c>
      <c r="E651" s="31" t="s">
        <v>749</v>
      </c>
      <c r="F651" s="29" t="str">
        <f>IF(ISNUMBER(SEARCH("96-well",Import!$B$10)),Sheet1!O650,Sheet1!P650)</f>
        <v>J17</v>
      </c>
      <c r="G651" s="31" t="s">
        <v>494</v>
      </c>
      <c r="H651" s="31" t="s">
        <v>813</v>
      </c>
      <c r="I651" s="31"/>
      <c r="J651" s="32">
        <v>1</v>
      </c>
    </row>
    <row r="652" spans="1:10" x14ac:dyDescent="0.25">
      <c r="A652" s="29" t="str">
        <f>IF(PickedColonies!J652=0, "NA",INDEX(Table5[Strain name],(MATCH(PickedColonies!C652,Table6[Barcode of agar-filled omnitray plate],0)+PickedColonies!J652-1)))</f>
        <v>GeneArt lib</v>
      </c>
      <c r="B652" s="29">
        <f>IF(PickedColonies!J652=0, "NA", INDEX(Table1[Modifications],(MATCH(PickedColonies!C652,Table6[Barcode of agar-filled omnitray plate],0)+PickedColonies!J652-1)))</f>
        <v>0</v>
      </c>
      <c r="C652" s="31" t="s">
        <v>468</v>
      </c>
      <c r="D652" s="29" t="str">
        <f>IF(PickedColonies!J652=0, "NA", INDEX(Table4[],(MATCH(PickedColonies!C652,Table6[Barcode of agar-filled omnitray plate],0)+PickedColonies!J652-1)))</f>
        <v>A1</v>
      </c>
      <c r="E652" s="31" t="s">
        <v>749</v>
      </c>
      <c r="F652" s="29" t="str">
        <f>IF(ISNUMBER(SEARCH("96-well",Import!$B$10)),Sheet1!O651,Sheet1!P651)</f>
        <v>K17</v>
      </c>
      <c r="G652" s="31" t="s">
        <v>495</v>
      </c>
      <c r="H652" s="31" t="s">
        <v>813</v>
      </c>
      <c r="I652" s="31"/>
      <c r="J652" s="32">
        <v>1</v>
      </c>
    </row>
    <row r="653" spans="1:10" x14ac:dyDescent="0.25">
      <c r="A653" s="29" t="str">
        <f>IF(PickedColonies!J653=0, "NA",INDEX(Table5[Strain name],(MATCH(PickedColonies!C653,Table6[Barcode of agar-filled omnitray plate],0)+PickedColonies!J653-1)))</f>
        <v>GeneArt lib</v>
      </c>
      <c r="B653" s="29">
        <f>IF(PickedColonies!J653=0, "NA", INDEX(Table1[Modifications],(MATCH(PickedColonies!C653,Table6[Barcode of agar-filled omnitray plate],0)+PickedColonies!J653-1)))</f>
        <v>0</v>
      </c>
      <c r="C653" s="31" t="s">
        <v>468</v>
      </c>
      <c r="D653" s="29" t="str">
        <f>IF(PickedColonies!J653=0, "NA", INDEX(Table4[],(MATCH(PickedColonies!C653,Table6[Barcode of agar-filled omnitray plate],0)+PickedColonies!J653-1)))</f>
        <v>A1</v>
      </c>
      <c r="E653" s="31" t="s">
        <v>749</v>
      </c>
      <c r="F653" s="29" t="str">
        <f>IF(ISNUMBER(SEARCH("96-well",Import!$B$10)),Sheet1!O652,Sheet1!P652)</f>
        <v>L17</v>
      </c>
      <c r="G653" s="31" t="s">
        <v>496</v>
      </c>
      <c r="H653" s="31" t="s">
        <v>813</v>
      </c>
      <c r="I653" s="31"/>
      <c r="J653" s="32">
        <v>1</v>
      </c>
    </row>
    <row r="654" spans="1:10" x14ac:dyDescent="0.25">
      <c r="A654" s="29" t="str">
        <f>IF(PickedColonies!J654=0, "NA",INDEX(Table5[Strain name],(MATCH(PickedColonies!C654,Table6[Barcode of agar-filled omnitray plate],0)+PickedColonies!J654-1)))</f>
        <v>GeneArt lib</v>
      </c>
      <c r="B654" s="29">
        <f>IF(PickedColonies!J654=0, "NA", INDEX(Table1[Modifications],(MATCH(PickedColonies!C654,Table6[Barcode of agar-filled omnitray plate],0)+PickedColonies!J654-1)))</f>
        <v>0</v>
      </c>
      <c r="C654" s="31" t="s">
        <v>468</v>
      </c>
      <c r="D654" s="29" t="str">
        <f>IF(PickedColonies!J654=0, "NA", INDEX(Table4[],(MATCH(PickedColonies!C654,Table6[Barcode of agar-filled omnitray plate],0)+PickedColonies!J654-1)))</f>
        <v>A1</v>
      </c>
      <c r="E654" s="31" t="s">
        <v>749</v>
      </c>
      <c r="F654" s="29" t="str">
        <f>IF(ISNUMBER(SEARCH("96-well",Import!$B$10)),Sheet1!O653,Sheet1!P653)</f>
        <v>M17</v>
      </c>
      <c r="G654" s="31" t="s">
        <v>497</v>
      </c>
      <c r="H654" s="31" t="s">
        <v>813</v>
      </c>
      <c r="I654" s="31"/>
      <c r="J654" s="32">
        <v>1</v>
      </c>
    </row>
    <row r="655" spans="1:10" x14ac:dyDescent="0.25">
      <c r="A655" s="29" t="str">
        <f>IF(PickedColonies!J655=0, "NA",INDEX(Table5[Strain name],(MATCH(PickedColonies!C655,Table6[Barcode of agar-filled omnitray plate],0)+PickedColonies!J655-1)))</f>
        <v>GeneArt lib</v>
      </c>
      <c r="B655" s="29">
        <f>IF(PickedColonies!J655=0, "NA", INDEX(Table1[Modifications],(MATCH(PickedColonies!C655,Table6[Barcode of agar-filled omnitray plate],0)+PickedColonies!J655-1)))</f>
        <v>0</v>
      </c>
      <c r="C655" s="31" t="s">
        <v>468</v>
      </c>
      <c r="D655" s="29" t="str">
        <f>IF(PickedColonies!J655=0, "NA", INDEX(Table4[],(MATCH(PickedColonies!C655,Table6[Barcode of agar-filled omnitray plate],0)+PickedColonies!J655-1)))</f>
        <v>A1</v>
      </c>
      <c r="E655" s="31" t="s">
        <v>749</v>
      </c>
      <c r="F655" s="29" t="str">
        <f>IF(ISNUMBER(SEARCH("96-well",Import!$B$10)),Sheet1!O654,Sheet1!P654)</f>
        <v>N17</v>
      </c>
      <c r="G655" s="31" t="s">
        <v>498</v>
      </c>
      <c r="H655" s="31" t="s">
        <v>813</v>
      </c>
      <c r="I655" s="31"/>
      <c r="J655" s="32">
        <v>1</v>
      </c>
    </row>
    <row r="656" spans="1:10" x14ac:dyDescent="0.25">
      <c r="A656" s="29" t="str">
        <f>IF(PickedColonies!J656=0, "NA",INDEX(Table5[Strain name],(MATCH(PickedColonies!C656,Table6[Barcode of agar-filled omnitray plate],0)+PickedColonies!J656-1)))</f>
        <v>GeneArt lib</v>
      </c>
      <c r="B656" s="29">
        <f>IF(PickedColonies!J656=0, "NA", INDEX(Table1[Modifications],(MATCH(PickedColonies!C656,Table6[Barcode of agar-filled omnitray plate],0)+PickedColonies!J656-1)))</f>
        <v>0</v>
      </c>
      <c r="C656" s="31" t="s">
        <v>468</v>
      </c>
      <c r="D656" s="29" t="str">
        <f>IF(PickedColonies!J656=0, "NA", INDEX(Table4[],(MATCH(PickedColonies!C656,Table6[Barcode of agar-filled omnitray plate],0)+PickedColonies!J656-1)))</f>
        <v>A1</v>
      </c>
      <c r="E656" s="31" t="s">
        <v>749</v>
      </c>
      <c r="F656" s="29" t="str">
        <f>IF(ISNUMBER(SEARCH("96-well",Import!$B$10)),Sheet1!O655,Sheet1!P655)</f>
        <v>O17</v>
      </c>
      <c r="G656" s="31" t="s">
        <v>499</v>
      </c>
      <c r="H656" s="31" t="s">
        <v>813</v>
      </c>
      <c r="I656" s="31"/>
      <c r="J656" s="32">
        <v>1</v>
      </c>
    </row>
    <row r="657" spans="1:10" x14ac:dyDescent="0.25">
      <c r="A657" s="29" t="str">
        <f>IF(PickedColonies!J657=0, "NA",INDEX(Table5[Strain name],(MATCH(PickedColonies!C657,Table6[Barcode of agar-filled omnitray plate],0)+PickedColonies!J657-1)))</f>
        <v>GeneArt lib</v>
      </c>
      <c r="B657" s="29">
        <f>IF(PickedColonies!J657=0, "NA", INDEX(Table1[Modifications],(MATCH(PickedColonies!C657,Table6[Barcode of agar-filled omnitray plate],0)+PickedColonies!J657-1)))</f>
        <v>0</v>
      </c>
      <c r="C657" s="31" t="s">
        <v>468</v>
      </c>
      <c r="D657" s="29" t="str">
        <f>IF(PickedColonies!J657=0, "NA", INDEX(Table4[],(MATCH(PickedColonies!C657,Table6[Barcode of agar-filled omnitray plate],0)+PickedColonies!J657-1)))</f>
        <v>A1</v>
      </c>
      <c r="E657" s="31" t="s">
        <v>749</v>
      </c>
      <c r="F657" s="29" t="str">
        <f>IF(ISNUMBER(SEARCH("96-well",Import!$B$10)),Sheet1!O656,Sheet1!P656)</f>
        <v>P17</v>
      </c>
      <c r="G657" s="31" t="s">
        <v>500</v>
      </c>
      <c r="H657" s="31" t="s">
        <v>813</v>
      </c>
      <c r="I657" s="31"/>
      <c r="J657" s="32">
        <v>1</v>
      </c>
    </row>
    <row r="658" spans="1:10" x14ac:dyDescent="0.25">
      <c r="A658" s="29" t="str">
        <f>IF(PickedColonies!J658=0, "NA",INDEX(Table5[Strain name],(MATCH(PickedColonies!C658,Table6[Barcode of agar-filled omnitray plate],0)+PickedColonies!J658-1)))</f>
        <v>GeneArt lib</v>
      </c>
      <c r="B658" s="29">
        <f>IF(PickedColonies!J658=0, "NA", INDEX(Table1[Modifications],(MATCH(PickedColonies!C658,Table6[Barcode of agar-filled omnitray plate],0)+PickedColonies!J658-1)))</f>
        <v>0</v>
      </c>
      <c r="C658" s="31" t="s">
        <v>468</v>
      </c>
      <c r="D658" s="29" t="str">
        <f>IF(PickedColonies!J658=0, "NA", INDEX(Table4[],(MATCH(PickedColonies!C658,Table6[Barcode of agar-filled omnitray plate],0)+PickedColonies!J658-1)))</f>
        <v>A1</v>
      </c>
      <c r="E658" s="31" t="s">
        <v>749</v>
      </c>
      <c r="F658" s="29" t="str">
        <f>IF(ISNUMBER(SEARCH("96-well",Import!$B$10)),Sheet1!O657,Sheet1!P657)</f>
        <v>A18</v>
      </c>
      <c r="G658" s="31" t="s">
        <v>502</v>
      </c>
      <c r="H658" s="31" t="s">
        <v>814</v>
      </c>
      <c r="I658" s="31"/>
      <c r="J658" s="32">
        <v>1</v>
      </c>
    </row>
    <row r="659" spans="1:10" x14ac:dyDescent="0.25">
      <c r="A659" s="29" t="str">
        <f>IF(PickedColonies!J659=0, "NA",INDEX(Table5[Strain name],(MATCH(PickedColonies!C659,Table6[Barcode of agar-filled omnitray plate],0)+PickedColonies!J659-1)))</f>
        <v>GeneArt lib</v>
      </c>
      <c r="B659" s="29">
        <f>IF(PickedColonies!J659=0, "NA", INDEX(Table1[Modifications],(MATCH(PickedColonies!C659,Table6[Barcode of agar-filled omnitray plate],0)+PickedColonies!J659-1)))</f>
        <v>0</v>
      </c>
      <c r="C659" s="31" t="s">
        <v>468</v>
      </c>
      <c r="D659" s="29" t="str">
        <f>IF(PickedColonies!J659=0, "NA", INDEX(Table4[],(MATCH(PickedColonies!C659,Table6[Barcode of agar-filled omnitray plate],0)+PickedColonies!J659-1)))</f>
        <v>A1</v>
      </c>
      <c r="E659" s="31" t="s">
        <v>749</v>
      </c>
      <c r="F659" s="29" t="str">
        <f>IF(ISNUMBER(SEARCH("96-well",Import!$B$10)),Sheet1!O658,Sheet1!P658)</f>
        <v>B18</v>
      </c>
      <c r="G659" s="31" t="s">
        <v>503</v>
      </c>
      <c r="H659" s="31" t="s">
        <v>814</v>
      </c>
      <c r="I659" s="31"/>
      <c r="J659" s="32">
        <v>1</v>
      </c>
    </row>
    <row r="660" spans="1:10" x14ac:dyDescent="0.25">
      <c r="A660" s="29" t="str">
        <f>IF(PickedColonies!J660=0, "NA",INDEX(Table5[Strain name],(MATCH(PickedColonies!C660,Table6[Barcode of agar-filled omnitray plate],0)+PickedColonies!J660-1)))</f>
        <v>GeneArt lib</v>
      </c>
      <c r="B660" s="29">
        <f>IF(PickedColonies!J660=0, "NA", INDEX(Table1[Modifications],(MATCH(PickedColonies!C660,Table6[Barcode of agar-filled omnitray plate],0)+PickedColonies!J660-1)))</f>
        <v>0</v>
      </c>
      <c r="C660" s="31" t="s">
        <v>468</v>
      </c>
      <c r="D660" s="29" t="str">
        <f>IF(PickedColonies!J660=0, "NA", INDEX(Table4[],(MATCH(PickedColonies!C660,Table6[Barcode of agar-filled omnitray plate],0)+PickedColonies!J660-1)))</f>
        <v>A1</v>
      </c>
      <c r="E660" s="31" t="s">
        <v>749</v>
      </c>
      <c r="F660" s="29" t="str">
        <f>IF(ISNUMBER(SEARCH("96-well",Import!$B$10)),Sheet1!O659,Sheet1!P659)</f>
        <v>C18</v>
      </c>
      <c r="G660" s="31" t="s">
        <v>504</v>
      </c>
      <c r="H660" s="31" t="s">
        <v>814</v>
      </c>
      <c r="I660" s="31"/>
      <c r="J660" s="32">
        <v>1</v>
      </c>
    </row>
    <row r="661" spans="1:10" x14ac:dyDescent="0.25">
      <c r="A661" s="29" t="str">
        <f>IF(PickedColonies!J661=0, "NA",INDEX(Table5[Strain name],(MATCH(PickedColonies!C661,Table6[Barcode of agar-filled omnitray plate],0)+PickedColonies!J661-1)))</f>
        <v>GeneArt lib</v>
      </c>
      <c r="B661" s="29">
        <f>IF(PickedColonies!J661=0, "NA", INDEX(Table1[Modifications],(MATCH(PickedColonies!C661,Table6[Barcode of agar-filled omnitray plate],0)+PickedColonies!J661-1)))</f>
        <v>0</v>
      </c>
      <c r="C661" s="31" t="s">
        <v>468</v>
      </c>
      <c r="D661" s="29" t="str">
        <f>IF(PickedColonies!J661=0, "NA", INDEX(Table4[],(MATCH(PickedColonies!C661,Table6[Barcode of agar-filled omnitray plate],0)+PickedColonies!J661-1)))</f>
        <v>A1</v>
      </c>
      <c r="E661" s="31" t="s">
        <v>749</v>
      </c>
      <c r="F661" s="29" t="str">
        <f>IF(ISNUMBER(SEARCH("96-well",Import!$B$10)),Sheet1!O660,Sheet1!P660)</f>
        <v>D18</v>
      </c>
      <c r="G661" s="31" t="s">
        <v>505</v>
      </c>
      <c r="H661" s="31" t="s">
        <v>814</v>
      </c>
      <c r="I661" s="31"/>
      <c r="J661" s="32">
        <v>1</v>
      </c>
    </row>
    <row r="662" spans="1:10" x14ac:dyDescent="0.25">
      <c r="A662" s="29" t="str">
        <f>IF(PickedColonies!J662=0, "NA",INDEX(Table5[Strain name],(MATCH(PickedColonies!C662,Table6[Barcode of agar-filled omnitray plate],0)+PickedColonies!J662-1)))</f>
        <v>GeneArt lib</v>
      </c>
      <c r="B662" s="29">
        <f>IF(PickedColonies!J662=0, "NA", INDEX(Table1[Modifications],(MATCH(PickedColonies!C662,Table6[Barcode of agar-filled omnitray plate],0)+PickedColonies!J662-1)))</f>
        <v>0</v>
      </c>
      <c r="C662" s="31" t="s">
        <v>468</v>
      </c>
      <c r="D662" s="29" t="str">
        <f>IF(PickedColonies!J662=0, "NA", INDEX(Table4[],(MATCH(PickedColonies!C662,Table6[Barcode of agar-filled omnitray plate],0)+PickedColonies!J662-1)))</f>
        <v>A1</v>
      </c>
      <c r="E662" s="31" t="s">
        <v>749</v>
      </c>
      <c r="F662" s="29" t="str">
        <f>IF(ISNUMBER(SEARCH("96-well",Import!$B$10)),Sheet1!O661,Sheet1!P661)</f>
        <v>E18</v>
      </c>
      <c r="G662" s="31" t="s">
        <v>506</v>
      </c>
      <c r="H662" s="31" t="s">
        <v>814</v>
      </c>
      <c r="I662" s="31"/>
      <c r="J662" s="32">
        <v>1</v>
      </c>
    </row>
    <row r="663" spans="1:10" x14ac:dyDescent="0.25">
      <c r="A663" s="29" t="str">
        <f>IF(PickedColonies!J663=0, "NA",INDEX(Table5[Strain name],(MATCH(PickedColonies!C663,Table6[Barcode of agar-filled omnitray plate],0)+PickedColonies!J663-1)))</f>
        <v>GeneArt lib</v>
      </c>
      <c r="B663" s="29">
        <f>IF(PickedColonies!J663=0, "NA", INDEX(Table1[Modifications],(MATCH(PickedColonies!C663,Table6[Barcode of agar-filled omnitray plate],0)+PickedColonies!J663-1)))</f>
        <v>0</v>
      </c>
      <c r="C663" s="31" t="s">
        <v>468</v>
      </c>
      <c r="D663" s="29" t="str">
        <f>IF(PickedColonies!J663=0, "NA", INDEX(Table4[],(MATCH(PickedColonies!C663,Table6[Barcode of agar-filled omnitray plate],0)+PickedColonies!J663-1)))</f>
        <v>A1</v>
      </c>
      <c r="E663" s="31" t="s">
        <v>749</v>
      </c>
      <c r="F663" s="29" t="str">
        <f>IF(ISNUMBER(SEARCH("96-well",Import!$B$10)),Sheet1!O662,Sheet1!P662)</f>
        <v>F18</v>
      </c>
      <c r="G663" s="31" t="s">
        <v>507</v>
      </c>
      <c r="H663" s="31" t="s">
        <v>814</v>
      </c>
      <c r="I663" s="31"/>
      <c r="J663" s="32">
        <v>1</v>
      </c>
    </row>
    <row r="664" spans="1:10" x14ac:dyDescent="0.25">
      <c r="A664" s="29" t="str">
        <f>IF(PickedColonies!J664=0, "NA",INDEX(Table5[Strain name],(MATCH(PickedColonies!C664,Table6[Barcode of agar-filled omnitray plate],0)+PickedColonies!J664-1)))</f>
        <v>GeneArt lib</v>
      </c>
      <c r="B664" s="29">
        <f>IF(PickedColonies!J664=0, "NA", INDEX(Table1[Modifications],(MATCH(PickedColonies!C664,Table6[Barcode of agar-filled omnitray plate],0)+PickedColonies!J664-1)))</f>
        <v>0</v>
      </c>
      <c r="C664" s="31" t="s">
        <v>468</v>
      </c>
      <c r="D664" s="29" t="str">
        <f>IF(PickedColonies!J664=0, "NA", INDEX(Table4[],(MATCH(PickedColonies!C664,Table6[Barcode of agar-filled omnitray plate],0)+PickedColonies!J664-1)))</f>
        <v>A1</v>
      </c>
      <c r="E664" s="31" t="s">
        <v>749</v>
      </c>
      <c r="F664" s="29" t="str">
        <f>IF(ISNUMBER(SEARCH("96-well",Import!$B$10)),Sheet1!O663,Sheet1!P663)</f>
        <v>G18</v>
      </c>
      <c r="G664" s="31" t="s">
        <v>508</v>
      </c>
      <c r="H664" s="31" t="s">
        <v>814</v>
      </c>
      <c r="I664" s="31"/>
      <c r="J664" s="32">
        <v>1</v>
      </c>
    </row>
    <row r="665" spans="1:10" x14ac:dyDescent="0.25">
      <c r="A665" s="29" t="str">
        <f>IF(PickedColonies!J665=0, "NA",INDEX(Table5[Strain name],(MATCH(PickedColonies!C665,Table6[Barcode of agar-filled omnitray plate],0)+PickedColonies!J665-1)))</f>
        <v>GeneArt lib</v>
      </c>
      <c r="B665" s="29">
        <f>IF(PickedColonies!J665=0, "NA", INDEX(Table1[Modifications],(MATCH(PickedColonies!C665,Table6[Barcode of agar-filled omnitray plate],0)+PickedColonies!J665-1)))</f>
        <v>0</v>
      </c>
      <c r="C665" s="31" t="s">
        <v>468</v>
      </c>
      <c r="D665" s="29" t="str">
        <f>IF(PickedColonies!J665=0, "NA", INDEX(Table4[],(MATCH(PickedColonies!C665,Table6[Barcode of agar-filled omnitray plate],0)+PickedColonies!J665-1)))</f>
        <v>A1</v>
      </c>
      <c r="E665" s="31" t="s">
        <v>749</v>
      </c>
      <c r="F665" s="29" t="str">
        <f>IF(ISNUMBER(SEARCH("96-well",Import!$B$10)),Sheet1!O664,Sheet1!P664)</f>
        <v>H18</v>
      </c>
      <c r="G665" s="31" t="s">
        <v>509</v>
      </c>
      <c r="H665" s="31" t="s">
        <v>814</v>
      </c>
      <c r="I665" s="31"/>
      <c r="J665" s="32">
        <v>1</v>
      </c>
    </row>
    <row r="666" spans="1:10" x14ac:dyDescent="0.25">
      <c r="A666" s="29" t="str">
        <f>IF(PickedColonies!J666=0, "NA",INDEX(Table5[Strain name],(MATCH(PickedColonies!C666,Table6[Barcode of agar-filled omnitray plate],0)+PickedColonies!J666-1)))</f>
        <v>GeneArt lib</v>
      </c>
      <c r="B666" s="29">
        <f>IF(PickedColonies!J666=0, "NA", INDEX(Table1[Modifications],(MATCH(PickedColonies!C666,Table6[Barcode of agar-filled omnitray plate],0)+PickedColonies!J666-1)))</f>
        <v>0</v>
      </c>
      <c r="C666" s="31" t="s">
        <v>468</v>
      </c>
      <c r="D666" s="29" t="str">
        <f>IF(PickedColonies!J666=0, "NA", INDEX(Table4[],(MATCH(PickedColonies!C666,Table6[Barcode of agar-filled omnitray plate],0)+PickedColonies!J666-1)))</f>
        <v>A1</v>
      </c>
      <c r="E666" s="31" t="s">
        <v>749</v>
      </c>
      <c r="F666" s="29" t="str">
        <f>IF(ISNUMBER(SEARCH("96-well",Import!$B$10)),Sheet1!O665,Sheet1!P665)</f>
        <v>I18</v>
      </c>
      <c r="G666" s="31" t="s">
        <v>511</v>
      </c>
      <c r="H666" s="31" t="s">
        <v>815</v>
      </c>
      <c r="I666" s="31"/>
      <c r="J666" s="32">
        <v>1</v>
      </c>
    </row>
    <row r="667" spans="1:10" x14ac:dyDescent="0.25">
      <c r="A667" s="29" t="str">
        <f>IF(PickedColonies!J667=0, "NA",INDEX(Table5[Strain name],(MATCH(PickedColonies!C667,Table6[Barcode of agar-filled omnitray plate],0)+PickedColonies!J667-1)))</f>
        <v>GeneArt lib</v>
      </c>
      <c r="B667" s="29">
        <f>IF(PickedColonies!J667=0, "NA", INDEX(Table1[Modifications],(MATCH(PickedColonies!C667,Table6[Barcode of agar-filled omnitray plate],0)+PickedColonies!J667-1)))</f>
        <v>0</v>
      </c>
      <c r="C667" s="31" t="s">
        <v>468</v>
      </c>
      <c r="D667" s="29" t="str">
        <f>IF(PickedColonies!J667=0, "NA", INDEX(Table4[],(MATCH(PickedColonies!C667,Table6[Barcode of agar-filled omnitray plate],0)+PickedColonies!J667-1)))</f>
        <v>A1</v>
      </c>
      <c r="E667" s="31" t="s">
        <v>749</v>
      </c>
      <c r="F667" s="29" t="str">
        <f>IF(ISNUMBER(SEARCH("96-well",Import!$B$10)),Sheet1!O666,Sheet1!P666)</f>
        <v>J18</v>
      </c>
      <c r="G667" s="31" t="s">
        <v>512</v>
      </c>
      <c r="H667" s="31" t="s">
        <v>815</v>
      </c>
      <c r="I667" s="31"/>
      <c r="J667" s="32">
        <v>1</v>
      </c>
    </row>
    <row r="668" spans="1:10" x14ac:dyDescent="0.25">
      <c r="A668" s="29" t="str">
        <f>IF(PickedColonies!J668=0, "NA",INDEX(Table5[Strain name],(MATCH(PickedColonies!C668,Table6[Barcode of agar-filled omnitray plate],0)+PickedColonies!J668-1)))</f>
        <v>GeneArt lib</v>
      </c>
      <c r="B668" s="29">
        <f>IF(PickedColonies!J668=0, "NA", INDEX(Table1[Modifications],(MATCH(PickedColonies!C668,Table6[Barcode of agar-filled omnitray plate],0)+PickedColonies!J668-1)))</f>
        <v>0</v>
      </c>
      <c r="C668" s="31" t="s">
        <v>468</v>
      </c>
      <c r="D668" s="29" t="str">
        <f>IF(PickedColonies!J668=0, "NA", INDEX(Table4[],(MATCH(PickedColonies!C668,Table6[Barcode of agar-filled omnitray plate],0)+PickedColonies!J668-1)))</f>
        <v>A1</v>
      </c>
      <c r="E668" s="31" t="s">
        <v>749</v>
      </c>
      <c r="F668" s="29" t="str">
        <f>IF(ISNUMBER(SEARCH("96-well",Import!$B$10)),Sheet1!O667,Sheet1!P667)</f>
        <v>K18</v>
      </c>
      <c r="G668" s="31" t="s">
        <v>513</v>
      </c>
      <c r="H668" s="31" t="s">
        <v>815</v>
      </c>
      <c r="I668" s="31"/>
      <c r="J668" s="32">
        <v>1</v>
      </c>
    </row>
    <row r="669" spans="1:10" x14ac:dyDescent="0.25">
      <c r="A669" s="29" t="str">
        <f>IF(PickedColonies!J669=0, "NA",INDEX(Table5[Strain name],(MATCH(PickedColonies!C669,Table6[Barcode of agar-filled omnitray plate],0)+PickedColonies!J669-1)))</f>
        <v>GeneArt lib</v>
      </c>
      <c r="B669" s="29">
        <f>IF(PickedColonies!J669=0, "NA", INDEX(Table1[Modifications],(MATCH(PickedColonies!C669,Table6[Barcode of agar-filled omnitray plate],0)+PickedColonies!J669-1)))</f>
        <v>0</v>
      </c>
      <c r="C669" s="31" t="s">
        <v>468</v>
      </c>
      <c r="D669" s="29" t="str">
        <f>IF(PickedColonies!J669=0, "NA", INDEX(Table4[],(MATCH(PickedColonies!C669,Table6[Barcode of agar-filled omnitray plate],0)+PickedColonies!J669-1)))</f>
        <v>A1</v>
      </c>
      <c r="E669" s="31" t="s">
        <v>749</v>
      </c>
      <c r="F669" s="29" t="str">
        <f>IF(ISNUMBER(SEARCH("96-well",Import!$B$10)),Sheet1!O668,Sheet1!P668)</f>
        <v>L18</v>
      </c>
      <c r="G669" s="31" t="s">
        <v>514</v>
      </c>
      <c r="H669" s="31" t="s">
        <v>815</v>
      </c>
      <c r="I669" s="31"/>
      <c r="J669" s="32">
        <v>1</v>
      </c>
    </row>
    <row r="670" spans="1:10" x14ac:dyDescent="0.25">
      <c r="A670" s="29" t="str">
        <f>IF(PickedColonies!J670=0, "NA",INDEX(Table5[Strain name],(MATCH(PickedColonies!C670,Table6[Barcode of agar-filled omnitray plate],0)+PickedColonies!J670-1)))</f>
        <v>GeneArt lib</v>
      </c>
      <c r="B670" s="29">
        <f>IF(PickedColonies!J670=0, "NA", INDEX(Table1[Modifications],(MATCH(PickedColonies!C670,Table6[Barcode of agar-filled omnitray plate],0)+PickedColonies!J670-1)))</f>
        <v>0</v>
      </c>
      <c r="C670" s="31" t="s">
        <v>468</v>
      </c>
      <c r="D670" s="29" t="str">
        <f>IF(PickedColonies!J670=0, "NA", INDEX(Table4[],(MATCH(PickedColonies!C670,Table6[Barcode of agar-filled omnitray plate],0)+PickedColonies!J670-1)))</f>
        <v>A1</v>
      </c>
      <c r="E670" s="31" t="s">
        <v>749</v>
      </c>
      <c r="F670" s="29" t="str">
        <f>IF(ISNUMBER(SEARCH("96-well",Import!$B$10)),Sheet1!O669,Sheet1!P669)</f>
        <v>M18</v>
      </c>
      <c r="G670" s="31" t="s">
        <v>515</v>
      </c>
      <c r="H670" s="31" t="s">
        <v>815</v>
      </c>
      <c r="I670" s="31"/>
      <c r="J670" s="32">
        <v>1</v>
      </c>
    </row>
    <row r="671" spans="1:10" x14ac:dyDescent="0.25">
      <c r="A671" s="29" t="str">
        <f>IF(PickedColonies!J671=0, "NA",INDEX(Table5[Strain name],(MATCH(PickedColonies!C671,Table6[Barcode of agar-filled omnitray plate],0)+PickedColonies!J671-1)))</f>
        <v>GeneArt lib</v>
      </c>
      <c r="B671" s="29">
        <f>IF(PickedColonies!J671=0, "NA", INDEX(Table1[Modifications],(MATCH(PickedColonies!C671,Table6[Barcode of agar-filled omnitray plate],0)+PickedColonies!J671-1)))</f>
        <v>0</v>
      </c>
      <c r="C671" s="31" t="s">
        <v>468</v>
      </c>
      <c r="D671" s="29" t="str">
        <f>IF(PickedColonies!J671=0, "NA", INDEX(Table4[],(MATCH(PickedColonies!C671,Table6[Barcode of agar-filled omnitray plate],0)+PickedColonies!J671-1)))</f>
        <v>A1</v>
      </c>
      <c r="E671" s="31" t="s">
        <v>749</v>
      </c>
      <c r="F671" s="29" t="str">
        <f>IF(ISNUMBER(SEARCH("96-well",Import!$B$10)),Sheet1!O670,Sheet1!P670)</f>
        <v>N18</v>
      </c>
      <c r="G671" s="31" t="s">
        <v>516</v>
      </c>
      <c r="H671" s="31" t="s">
        <v>815</v>
      </c>
      <c r="I671" s="31"/>
      <c r="J671" s="32">
        <v>1</v>
      </c>
    </row>
    <row r="672" spans="1:10" x14ac:dyDescent="0.25">
      <c r="A672" s="29" t="str">
        <f>IF(PickedColonies!J672=0, "NA",INDEX(Table5[Strain name],(MATCH(PickedColonies!C672,Table6[Barcode of agar-filled omnitray plate],0)+PickedColonies!J672-1)))</f>
        <v>GeneArt lib</v>
      </c>
      <c r="B672" s="29">
        <f>IF(PickedColonies!J672=0, "NA", INDEX(Table1[Modifications],(MATCH(PickedColonies!C672,Table6[Barcode of agar-filled omnitray plate],0)+PickedColonies!J672-1)))</f>
        <v>0</v>
      </c>
      <c r="C672" s="31" t="s">
        <v>468</v>
      </c>
      <c r="D672" s="29" t="str">
        <f>IF(PickedColonies!J672=0, "NA", INDEX(Table4[],(MATCH(PickedColonies!C672,Table6[Barcode of agar-filled omnitray plate],0)+PickedColonies!J672-1)))</f>
        <v>A1</v>
      </c>
      <c r="E672" s="31" t="s">
        <v>749</v>
      </c>
      <c r="F672" s="29" t="str">
        <f>IF(ISNUMBER(SEARCH("96-well",Import!$B$10)),Sheet1!O671,Sheet1!P671)</f>
        <v>O18</v>
      </c>
      <c r="G672" s="31" t="s">
        <v>517</v>
      </c>
      <c r="H672" s="31" t="s">
        <v>815</v>
      </c>
      <c r="I672" s="31"/>
      <c r="J672" s="32">
        <v>1</v>
      </c>
    </row>
    <row r="673" spans="1:10" x14ac:dyDescent="0.25">
      <c r="A673" s="29" t="str">
        <f>IF(PickedColonies!J673=0, "NA",INDEX(Table5[Strain name],(MATCH(PickedColonies!C673,Table6[Barcode of agar-filled omnitray plate],0)+PickedColonies!J673-1)))</f>
        <v>GeneArt lib</v>
      </c>
      <c r="B673" s="29">
        <f>IF(PickedColonies!J673=0, "NA", INDEX(Table1[Modifications],(MATCH(PickedColonies!C673,Table6[Barcode of agar-filled omnitray plate],0)+PickedColonies!J673-1)))</f>
        <v>0</v>
      </c>
      <c r="C673" s="31" t="s">
        <v>468</v>
      </c>
      <c r="D673" s="29" t="str">
        <f>IF(PickedColonies!J673=0, "NA", INDEX(Table4[],(MATCH(PickedColonies!C673,Table6[Barcode of agar-filled omnitray plate],0)+PickedColonies!J673-1)))</f>
        <v>A1</v>
      </c>
      <c r="E673" s="31" t="s">
        <v>749</v>
      </c>
      <c r="F673" s="29" t="str">
        <f>IF(ISNUMBER(SEARCH("96-well",Import!$B$10)),Sheet1!O672,Sheet1!P672)</f>
        <v>P18</v>
      </c>
      <c r="G673" s="31" t="s">
        <v>518</v>
      </c>
      <c r="H673" s="31" t="s">
        <v>815</v>
      </c>
      <c r="I673" s="31"/>
      <c r="J673" s="32">
        <v>1</v>
      </c>
    </row>
    <row r="674" spans="1:10" x14ac:dyDescent="0.25">
      <c r="A674" s="29" t="str">
        <f>IF(PickedColonies!J674=0, "NA",INDEX(Table5[Strain name],(MATCH(PickedColonies!C674,Table6[Barcode of agar-filled omnitray plate],0)+PickedColonies!J674-1)))</f>
        <v>GeneArt lib</v>
      </c>
      <c r="B674" s="29">
        <f>IF(PickedColonies!J674=0, "NA", INDEX(Table1[Modifications],(MATCH(PickedColonies!C674,Table6[Barcode of agar-filled omnitray plate],0)+PickedColonies!J674-1)))</f>
        <v>0</v>
      </c>
      <c r="C674" s="31" t="s">
        <v>468</v>
      </c>
      <c r="D674" s="29" t="str">
        <f>IF(PickedColonies!J674=0, "NA", INDEX(Table4[],(MATCH(PickedColonies!C674,Table6[Barcode of agar-filled omnitray plate],0)+PickedColonies!J674-1)))</f>
        <v>A1</v>
      </c>
      <c r="E674" s="31" t="s">
        <v>749</v>
      </c>
      <c r="F674" s="29" t="str">
        <f>IF(ISNUMBER(SEARCH("96-well",Import!$B$10)),Sheet1!O673,Sheet1!P673)</f>
        <v>A19</v>
      </c>
      <c r="G674" s="31" t="s">
        <v>520</v>
      </c>
      <c r="H674" s="31" t="s">
        <v>816</v>
      </c>
      <c r="I674" s="31"/>
      <c r="J674" s="32">
        <v>1</v>
      </c>
    </row>
    <row r="675" spans="1:10" x14ac:dyDescent="0.25">
      <c r="A675" s="29" t="str">
        <f>IF(PickedColonies!J675=0, "NA",INDEX(Table5[Strain name],(MATCH(PickedColonies!C675,Table6[Barcode of agar-filled omnitray plate],0)+PickedColonies!J675-1)))</f>
        <v>GeneArt lib</v>
      </c>
      <c r="B675" s="29">
        <f>IF(PickedColonies!J675=0, "NA", INDEX(Table1[Modifications],(MATCH(PickedColonies!C675,Table6[Barcode of agar-filled omnitray plate],0)+PickedColonies!J675-1)))</f>
        <v>0</v>
      </c>
      <c r="C675" s="31" t="s">
        <v>468</v>
      </c>
      <c r="D675" s="29" t="str">
        <f>IF(PickedColonies!J675=0, "NA", INDEX(Table4[],(MATCH(PickedColonies!C675,Table6[Barcode of agar-filled omnitray plate],0)+PickedColonies!J675-1)))</f>
        <v>A1</v>
      </c>
      <c r="E675" s="31" t="s">
        <v>749</v>
      </c>
      <c r="F675" s="29" t="str">
        <f>IF(ISNUMBER(SEARCH("96-well",Import!$B$10)),Sheet1!O674,Sheet1!P674)</f>
        <v>B19</v>
      </c>
      <c r="G675" s="31" t="s">
        <v>521</v>
      </c>
      <c r="H675" s="31" t="s">
        <v>816</v>
      </c>
      <c r="I675" s="31"/>
      <c r="J675" s="32">
        <v>1</v>
      </c>
    </row>
    <row r="676" spans="1:10" x14ac:dyDescent="0.25">
      <c r="A676" s="29" t="str">
        <f>IF(PickedColonies!J676=0, "NA",INDEX(Table5[Strain name],(MATCH(PickedColonies!C676,Table6[Barcode of agar-filled omnitray plate],0)+PickedColonies!J676-1)))</f>
        <v>GeneArt lib</v>
      </c>
      <c r="B676" s="29">
        <f>IF(PickedColonies!J676=0, "NA", INDEX(Table1[Modifications],(MATCH(PickedColonies!C676,Table6[Barcode of agar-filled omnitray plate],0)+PickedColonies!J676-1)))</f>
        <v>0</v>
      </c>
      <c r="C676" s="31" t="s">
        <v>468</v>
      </c>
      <c r="D676" s="29" t="str">
        <f>IF(PickedColonies!J676=0, "NA", INDEX(Table4[],(MATCH(PickedColonies!C676,Table6[Barcode of agar-filled omnitray plate],0)+PickedColonies!J676-1)))</f>
        <v>A1</v>
      </c>
      <c r="E676" s="31" t="s">
        <v>749</v>
      </c>
      <c r="F676" s="29" t="str">
        <f>IF(ISNUMBER(SEARCH("96-well",Import!$B$10)),Sheet1!O675,Sheet1!P675)</f>
        <v>C19</v>
      </c>
      <c r="G676" s="31" t="s">
        <v>522</v>
      </c>
      <c r="H676" s="31" t="s">
        <v>816</v>
      </c>
      <c r="I676" s="31"/>
      <c r="J676" s="32">
        <v>1</v>
      </c>
    </row>
    <row r="677" spans="1:10" x14ac:dyDescent="0.25">
      <c r="A677" s="29" t="str">
        <f>IF(PickedColonies!J677=0, "NA",INDEX(Table5[Strain name],(MATCH(PickedColonies!C677,Table6[Barcode of agar-filled omnitray plate],0)+PickedColonies!J677-1)))</f>
        <v>GeneArt lib</v>
      </c>
      <c r="B677" s="29">
        <f>IF(PickedColonies!J677=0, "NA", INDEX(Table1[Modifications],(MATCH(PickedColonies!C677,Table6[Barcode of agar-filled omnitray plate],0)+PickedColonies!J677-1)))</f>
        <v>0</v>
      </c>
      <c r="C677" s="31" t="s">
        <v>468</v>
      </c>
      <c r="D677" s="29" t="str">
        <f>IF(PickedColonies!J677=0, "NA", INDEX(Table4[],(MATCH(PickedColonies!C677,Table6[Barcode of agar-filled omnitray plate],0)+PickedColonies!J677-1)))</f>
        <v>A1</v>
      </c>
      <c r="E677" s="31" t="s">
        <v>749</v>
      </c>
      <c r="F677" s="29" t="str">
        <f>IF(ISNUMBER(SEARCH("96-well",Import!$B$10)),Sheet1!O676,Sheet1!P676)</f>
        <v>D19</v>
      </c>
      <c r="G677" s="31" t="s">
        <v>523</v>
      </c>
      <c r="H677" s="31" t="s">
        <v>816</v>
      </c>
      <c r="I677" s="31"/>
      <c r="J677" s="32">
        <v>1</v>
      </c>
    </row>
    <row r="678" spans="1:10" x14ac:dyDescent="0.25">
      <c r="A678" s="29" t="str">
        <f>IF(PickedColonies!J678=0, "NA",INDEX(Table5[Strain name],(MATCH(PickedColonies!C678,Table6[Barcode of agar-filled omnitray plate],0)+PickedColonies!J678-1)))</f>
        <v>GeneArt lib</v>
      </c>
      <c r="B678" s="29">
        <f>IF(PickedColonies!J678=0, "NA", INDEX(Table1[Modifications],(MATCH(PickedColonies!C678,Table6[Barcode of agar-filled omnitray plate],0)+PickedColonies!J678-1)))</f>
        <v>0</v>
      </c>
      <c r="C678" s="31" t="s">
        <v>468</v>
      </c>
      <c r="D678" s="29" t="str">
        <f>IF(PickedColonies!J678=0, "NA", INDEX(Table4[],(MATCH(PickedColonies!C678,Table6[Barcode of agar-filled omnitray plate],0)+PickedColonies!J678-1)))</f>
        <v>A1</v>
      </c>
      <c r="E678" s="31" t="s">
        <v>749</v>
      </c>
      <c r="F678" s="29" t="str">
        <f>IF(ISNUMBER(SEARCH("96-well",Import!$B$10)),Sheet1!O677,Sheet1!P677)</f>
        <v>E19</v>
      </c>
      <c r="G678" s="31" t="s">
        <v>524</v>
      </c>
      <c r="H678" s="31" t="s">
        <v>816</v>
      </c>
      <c r="I678" s="31"/>
      <c r="J678" s="32">
        <v>1</v>
      </c>
    </row>
    <row r="679" spans="1:10" x14ac:dyDescent="0.25">
      <c r="A679" s="29" t="str">
        <f>IF(PickedColonies!J679=0, "NA",INDEX(Table5[Strain name],(MATCH(PickedColonies!C679,Table6[Barcode of agar-filled omnitray plate],0)+PickedColonies!J679-1)))</f>
        <v>GeneArt lib</v>
      </c>
      <c r="B679" s="29">
        <f>IF(PickedColonies!J679=0, "NA", INDEX(Table1[Modifications],(MATCH(PickedColonies!C679,Table6[Barcode of agar-filled omnitray plate],0)+PickedColonies!J679-1)))</f>
        <v>0</v>
      </c>
      <c r="C679" s="31" t="s">
        <v>468</v>
      </c>
      <c r="D679" s="29" t="str">
        <f>IF(PickedColonies!J679=0, "NA", INDEX(Table4[],(MATCH(PickedColonies!C679,Table6[Barcode of agar-filled omnitray plate],0)+PickedColonies!J679-1)))</f>
        <v>A1</v>
      </c>
      <c r="E679" s="31" t="s">
        <v>749</v>
      </c>
      <c r="F679" s="29" t="str">
        <f>IF(ISNUMBER(SEARCH("96-well",Import!$B$10)),Sheet1!O678,Sheet1!P678)</f>
        <v>F19</v>
      </c>
      <c r="G679" s="31" t="s">
        <v>525</v>
      </c>
      <c r="H679" s="31" t="s">
        <v>816</v>
      </c>
      <c r="I679" s="31"/>
      <c r="J679" s="32">
        <v>1</v>
      </c>
    </row>
    <row r="680" spans="1:10" x14ac:dyDescent="0.25">
      <c r="A680" s="29" t="str">
        <f>IF(PickedColonies!J680=0, "NA",INDEX(Table5[Strain name],(MATCH(PickedColonies!C680,Table6[Barcode of agar-filled omnitray plate],0)+PickedColonies!J680-1)))</f>
        <v>GeneArt lib</v>
      </c>
      <c r="B680" s="29">
        <f>IF(PickedColonies!J680=0, "NA", INDEX(Table1[Modifications],(MATCH(PickedColonies!C680,Table6[Barcode of agar-filled omnitray plate],0)+PickedColonies!J680-1)))</f>
        <v>0</v>
      </c>
      <c r="C680" s="31" t="s">
        <v>468</v>
      </c>
      <c r="D680" s="29" t="str">
        <f>IF(PickedColonies!J680=0, "NA", INDEX(Table4[],(MATCH(PickedColonies!C680,Table6[Barcode of agar-filled omnitray plate],0)+PickedColonies!J680-1)))</f>
        <v>A1</v>
      </c>
      <c r="E680" s="31" t="s">
        <v>749</v>
      </c>
      <c r="F680" s="29" t="str">
        <f>IF(ISNUMBER(SEARCH("96-well",Import!$B$10)),Sheet1!O679,Sheet1!P679)</f>
        <v>G19</v>
      </c>
      <c r="G680" s="31" t="s">
        <v>526</v>
      </c>
      <c r="H680" s="31" t="s">
        <v>816</v>
      </c>
      <c r="I680" s="31"/>
      <c r="J680" s="32">
        <v>1</v>
      </c>
    </row>
    <row r="681" spans="1:10" x14ac:dyDescent="0.25">
      <c r="A681" s="29" t="str">
        <f>IF(PickedColonies!J681=0, "NA",INDEX(Table5[Strain name],(MATCH(PickedColonies!C681,Table6[Barcode of agar-filled omnitray plate],0)+PickedColonies!J681-1)))</f>
        <v>GeneArt lib</v>
      </c>
      <c r="B681" s="29">
        <f>IF(PickedColonies!J681=0, "NA", INDEX(Table1[Modifications],(MATCH(PickedColonies!C681,Table6[Barcode of agar-filled omnitray plate],0)+PickedColonies!J681-1)))</f>
        <v>0</v>
      </c>
      <c r="C681" s="31" t="s">
        <v>468</v>
      </c>
      <c r="D681" s="29" t="str">
        <f>IF(PickedColonies!J681=0, "NA", INDEX(Table4[],(MATCH(PickedColonies!C681,Table6[Barcode of agar-filled omnitray plate],0)+PickedColonies!J681-1)))</f>
        <v>A1</v>
      </c>
      <c r="E681" s="31" t="s">
        <v>749</v>
      </c>
      <c r="F681" s="29" t="str">
        <f>IF(ISNUMBER(SEARCH("96-well",Import!$B$10)),Sheet1!O680,Sheet1!P680)</f>
        <v>H19</v>
      </c>
      <c r="G681" s="31" t="s">
        <v>527</v>
      </c>
      <c r="H681" s="31" t="s">
        <v>816</v>
      </c>
      <c r="I681" s="31"/>
      <c r="J681" s="32">
        <v>1</v>
      </c>
    </row>
    <row r="682" spans="1:10" x14ac:dyDescent="0.25">
      <c r="A682" s="29" t="str">
        <f>IF(PickedColonies!J682=0, "NA",INDEX(Table5[Strain name],(MATCH(PickedColonies!C682,Table6[Barcode of agar-filled omnitray plate],0)+PickedColonies!J682-1)))</f>
        <v>GeneArt lib</v>
      </c>
      <c r="B682" s="29">
        <f>IF(PickedColonies!J682=0, "NA", INDEX(Table1[Modifications],(MATCH(PickedColonies!C682,Table6[Barcode of agar-filled omnitray plate],0)+PickedColonies!J682-1)))</f>
        <v>0</v>
      </c>
      <c r="C682" s="31" t="s">
        <v>468</v>
      </c>
      <c r="D682" s="29" t="str">
        <f>IF(PickedColonies!J682=0, "NA", INDEX(Table4[],(MATCH(PickedColonies!C682,Table6[Barcode of agar-filled omnitray plate],0)+PickedColonies!J682-1)))</f>
        <v>A1</v>
      </c>
      <c r="E682" s="31" t="s">
        <v>749</v>
      </c>
      <c r="F682" s="29" t="str">
        <f>IF(ISNUMBER(SEARCH("96-well",Import!$B$10)),Sheet1!O681,Sheet1!P681)</f>
        <v>I19</v>
      </c>
      <c r="G682" s="31" t="s">
        <v>529</v>
      </c>
      <c r="H682" s="31" t="s">
        <v>817</v>
      </c>
      <c r="I682" s="31"/>
      <c r="J682" s="32">
        <v>1</v>
      </c>
    </row>
    <row r="683" spans="1:10" x14ac:dyDescent="0.25">
      <c r="A683" s="29" t="str">
        <f>IF(PickedColonies!J683=0, "NA",INDEX(Table5[Strain name],(MATCH(PickedColonies!C683,Table6[Barcode of agar-filled omnitray plate],0)+PickedColonies!J683-1)))</f>
        <v>GeneArt lib</v>
      </c>
      <c r="B683" s="29">
        <f>IF(PickedColonies!J683=0, "NA", INDEX(Table1[Modifications],(MATCH(PickedColonies!C683,Table6[Barcode of agar-filled omnitray plate],0)+PickedColonies!J683-1)))</f>
        <v>0</v>
      </c>
      <c r="C683" s="31" t="s">
        <v>468</v>
      </c>
      <c r="D683" s="29" t="str">
        <f>IF(PickedColonies!J683=0, "NA", INDEX(Table4[],(MATCH(PickedColonies!C683,Table6[Barcode of agar-filled omnitray plate],0)+PickedColonies!J683-1)))</f>
        <v>A1</v>
      </c>
      <c r="E683" s="31" t="s">
        <v>749</v>
      </c>
      <c r="F683" s="29" t="str">
        <f>IF(ISNUMBER(SEARCH("96-well",Import!$B$10)),Sheet1!O682,Sheet1!P682)</f>
        <v>J19</v>
      </c>
      <c r="G683" s="31" t="s">
        <v>530</v>
      </c>
      <c r="H683" s="31" t="s">
        <v>817</v>
      </c>
      <c r="I683" s="31"/>
      <c r="J683" s="32">
        <v>1</v>
      </c>
    </row>
    <row r="684" spans="1:10" x14ac:dyDescent="0.25">
      <c r="A684" s="29" t="str">
        <f>IF(PickedColonies!J684=0, "NA",INDEX(Table5[Strain name],(MATCH(PickedColonies!C684,Table6[Barcode of agar-filled omnitray plate],0)+PickedColonies!J684-1)))</f>
        <v>GeneArt lib</v>
      </c>
      <c r="B684" s="29">
        <f>IF(PickedColonies!J684=0, "NA", INDEX(Table1[Modifications],(MATCH(PickedColonies!C684,Table6[Barcode of agar-filled omnitray plate],0)+PickedColonies!J684-1)))</f>
        <v>0</v>
      </c>
      <c r="C684" s="31" t="s">
        <v>468</v>
      </c>
      <c r="D684" s="29" t="str">
        <f>IF(PickedColonies!J684=0, "NA", INDEX(Table4[],(MATCH(PickedColonies!C684,Table6[Barcode of agar-filled omnitray plate],0)+PickedColonies!J684-1)))</f>
        <v>A1</v>
      </c>
      <c r="E684" s="31" t="s">
        <v>749</v>
      </c>
      <c r="F684" s="29" t="str">
        <f>IF(ISNUMBER(SEARCH("96-well",Import!$B$10)),Sheet1!O683,Sheet1!P683)</f>
        <v>K19</v>
      </c>
      <c r="G684" s="31" t="s">
        <v>531</v>
      </c>
      <c r="H684" s="31" t="s">
        <v>817</v>
      </c>
      <c r="I684" s="31"/>
      <c r="J684" s="32">
        <v>1</v>
      </c>
    </row>
    <row r="685" spans="1:10" x14ac:dyDescent="0.25">
      <c r="A685" s="29" t="str">
        <f>IF(PickedColonies!J685=0, "NA",INDEX(Table5[Strain name],(MATCH(PickedColonies!C685,Table6[Barcode of agar-filled omnitray plate],0)+PickedColonies!J685-1)))</f>
        <v>GeneArt lib</v>
      </c>
      <c r="B685" s="29">
        <f>IF(PickedColonies!J685=0, "NA", INDEX(Table1[Modifications],(MATCH(PickedColonies!C685,Table6[Barcode of agar-filled omnitray plate],0)+PickedColonies!J685-1)))</f>
        <v>0</v>
      </c>
      <c r="C685" s="31" t="s">
        <v>468</v>
      </c>
      <c r="D685" s="29" t="str">
        <f>IF(PickedColonies!J685=0, "NA", INDEX(Table4[],(MATCH(PickedColonies!C685,Table6[Barcode of agar-filled omnitray plate],0)+PickedColonies!J685-1)))</f>
        <v>A1</v>
      </c>
      <c r="E685" s="31" t="s">
        <v>749</v>
      </c>
      <c r="F685" s="29" t="str">
        <f>IF(ISNUMBER(SEARCH("96-well",Import!$B$10)),Sheet1!O684,Sheet1!P684)</f>
        <v>L19</v>
      </c>
      <c r="G685" s="31" t="s">
        <v>532</v>
      </c>
      <c r="H685" s="31" t="s">
        <v>817</v>
      </c>
      <c r="I685" s="31"/>
      <c r="J685" s="32">
        <v>1</v>
      </c>
    </row>
    <row r="686" spans="1:10" x14ac:dyDescent="0.25">
      <c r="A686" s="29" t="str">
        <f>IF(PickedColonies!J686=0, "NA",INDEX(Table5[Strain name],(MATCH(PickedColonies!C686,Table6[Barcode of agar-filled omnitray plate],0)+PickedColonies!J686-1)))</f>
        <v>GeneArt lib</v>
      </c>
      <c r="B686" s="29">
        <f>IF(PickedColonies!J686=0, "NA", INDEX(Table1[Modifications],(MATCH(PickedColonies!C686,Table6[Barcode of agar-filled omnitray plate],0)+PickedColonies!J686-1)))</f>
        <v>0</v>
      </c>
      <c r="C686" s="31" t="s">
        <v>468</v>
      </c>
      <c r="D686" s="29" t="str">
        <f>IF(PickedColonies!J686=0, "NA", INDEX(Table4[],(MATCH(PickedColonies!C686,Table6[Barcode of agar-filled omnitray plate],0)+PickedColonies!J686-1)))</f>
        <v>A1</v>
      </c>
      <c r="E686" s="31" t="s">
        <v>749</v>
      </c>
      <c r="F686" s="29" t="str">
        <f>IF(ISNUMBER(SEARCH("96-well",Import!$B$10)),Sheet1!O685,Sheet1!P685)</f>
        <v>M19</v>
      </c>
      <c r="G686" s="31" t="s">
        <v>533</v>
      </c>
      <c r="H686" s="31" t="s">
        <v>817</v>
      </c>
      <c r="I686" s="31"/>
      <c r="J686" s="32">
        <v>1</v>
      </c>
    </row>
    <row r="687" spans="1:10" x14ac:dyDescent="0.25">
      <c r="A687" s="29" t="str">
        <f>IF(PickedColonies!J687=0, "NA",INDEX(Table5[Strain name],(MATCH(PickedColonies!C687,Table6[Barcode of agar-filled omnitray plate],0)+PickedColonies!J687-1)))</f>
        <v>GeneArt lib</v>
      </c>
      <c r="B687" s="29">
        <f>IF(PickedColonies!J687=0, "NA", INDEX(Table1[Modifications],(MATCH(PickedColonies!C687,Table6[Barcode of agar-filled omnitray plate],0)+PickedColonies!J687-1)))</f>
        <v>0</v>
      </c>
      <c r="C687" s="31" t="s">
        <v>468</v>
      </c>
      <c r="D687" s="29" t="str">
        <f>IF(PickedColonies!J687=0, "NA", INDEX(Table4[],(MATCH(PickedColonies!C687,Table6[Barcode of agar-filled omnitray plate],0)+PickedColonies!J687-1)))</f>
        <v>A1</v>
      </c>
      <c r="E687" s="31" t="s">
        <v>749</v>
      </c>
      <c r="F687" s="29" t="str">
        <f>IF(ISNUMBER(SEARCH("96-well",Import!$B$10)),Sheet1!O686,Sheet1!P686)</f>
        <v>N19</v>
      </c>
      <c r="G687" s="31" t="s">
        <v>534</v>
      </c>
      <c r="H687" s="31" t="s">
        <v>817</v>
      </c>
      <c r="I687" s="31"/>
      <c r="J687" s="32">
        <v>1</v>
      </c>
    </row>
    <row r="688" spans="1:10" x14ac:dyDescent="0.25">
      <c r="A688" s="29" t="str">
        <f>IF(PickedColonies!J688=0, "NA",INDEX(Table5[Strain name],(MATCH(PickedColonies!C688,Table6[Barcode of agar-filled omnitray plate],0)+PickedColonies!J688-1)))</f>
        <v>GeneArt lib</v>
      </c>
      <c r="B688" s="29">
        <f>IF(PickedColonies!J688=0, "NA", INDEX(Table1[Modifications],(MATCH(PickedColonies!C688,Table6[Barcode of agar-filled omnitray plate],0)+PickedColonies!J688-1)))</f>
        <v>0</v>
      </c>
      <c r="C688" s="31" t="s">
        <v>468</v>
      </c>
      <c r="D688" s="29" t="str">
        <f>IF(PickedColonies!J688=0, "NA", INDEX(Table4[],(MATCH(PickedColonies!C688,Table6[Barcode of agar-filled omnitray plate],0)+PickedColonies!J688-1)))</f>
        <v>A1</v>
      </c>
      <c r="E688" s="31" t="s">
        <v>749</v>
      </c>
      <c r="F688" s="29" t="str">
        <f>IF(ISNUMBER(SEARCH("96-well",Import!$B$10)),Sheet1!O687,Sheet1!P687)</f>
        <v>O19</v>
      </c>
      <c r="G688" s="31" t="s">
        <v>535</v>
      </c>
      <c r="H688" s="31" t="s">
        <v>817</v>
      </c>
      <c r="I688" s="31"/>
      <c r="J688" s="32">
        <v>1</v>
      </c>
    </row>
    <row r="689" spans="1:10" x14ac:dyDescent="0.25">
      <c r="A689" s="29" t="str">
        <f>IF(PickedColonies!J689=0, "NA",INDEX(Table5[Strain name],(MATCH(PickedColonies!C689,Table6[Barcode of agar-filled omnitray plate],0)+PickedColonies!J689-1)))</f>
        <v>GeneArt lib</v>
      </c>
      <c r="B689" s="29">
        <f>IF(PickedColonies!J689=0, "NA", INDEX(Table1[Modifications],(MATCH(PickedColonies!C689,Table6[Barcode of agar-filled omnitray plate],0)+PickedColonies!J689-1)))</f>
        <v>0</v>
      </c>
      <c r="C689" s="31" t="s">
        <v>468</v>
      </c>
      <c r="D689" s="29" t="str">
        <f>IF(PickedColonies!J689=0, "NA", INDEX(Table4[],(MATCH(PickedColonies!C689,Table6[Barcode of agar-filled omnitray plate],0)+PickedColonies!J689-1)))</f>
        <v>A1</v>
      </c>
      <c r="E689" s="31" t="s">
        <v>749</v>
      </c>
      <c r="F689" s="29" t="str">
        <f>IF(ISNUMBER(SEARCH("96-well",Import!$B$10)),Sheet1!O688,Sheet1!P688)</f>
        <v>P19</v>
      </c>
      <c r="G689" s="31" t="s">
        <v>536</v>
      </c>
      <c r="H689" s="31" t="s">
        <v>817</v>
      </c>
      <c r="I689" s="31"/>
      <c r="J689" s="32">
        <v>1</v>
      </c>
    </row>
    <row r="690" spans="1:10" x14ac:dyDescent="0.25">
      <c r="A690" s="29" t="str">
        <f>IF(PickedColonies!J690=0, "NA",INDEX(Table5[Strain name],(MATCH(PickedColonies!C690,Table6[Barcode of agar-filled omnitray plate],0)+PickedColonies!J690-1)))</f>
        <v>GeneArt lib</v>
      </c>
      <c r="B690" s="29">
        <f>IF(PickedColonies!J690=0, "NA", INDEX(Table1[Modifications],(MATCH(PickedColonies!C690,Table6[Barcode of agar-filled omnitray plate],0)+PickedColonies!J690-1)))</f>
        <v>0</v>
      </c>
      <c r="C690" s="31" t="s">
        <v>468</v>
      </c>
      <c r="D690" s="29" t="str">
        <f>IF(PickedColonies!J690=0, "NA", INDEX(Table4[],(MATCH(PickedColonies!C690,Table6[Barcode of agar-filled omnitray plate],0)+PickedColonies!J690-1)))</f>
        <v>A1</v>
      </c>
      <c r="E690" s="31" t="s">
        <v>749</v>
      </c>
      <c r="F690" s="29" t="str">
        <f>IF(ISNUMBER(SEARCH("96-well",Import!$B$10)),Sheet1!O689,Sheet1!P689)</f>
        <v>A20</v>
      </c>
      <c r="G690" s="31" t="s">
        <v>538</v>
      </c>
      <c r="H690" s="31" t="s">
        <v>818</v>
      </c>
      <c r="I690" s="31"/>
      <c r="J690" s="32">
        <v>1</v>
      </c>
    </row>
    <row r="691" spans="1:10" x14ac:dyDescent="0.25">
      <c r="A691" s="29" t="str">
        <f>IF(PickedColonies!J691=0, "NA",INDEX(Table5[Strain name],(MATCH(PickedColonies!C691,Table6[Barcode of agar-filled omnitray plate],0)+PickedColonies!J691-1)))</f>
        <v>GeneArt lib</v>
      </c>
      <c r="B691" s="29">
        <f>IF(PickedColonies!J691=0, "NA", INDEX(Table1[Modifications],(MATCH(PickedColonies!C691,Table6[Barcode of agar-filled omnitray plate],0)+PickedColonies!J691-1)))</f>
        <v>0</v>
      </c>
      <c r="C691" s="31" t="s">
        <v>468</v>
      </c>
      <c r="D691" s="29" t="str">
        <f>IF(PickedColonies!J691=0, "NA", INDEX(Table4[],(MATCH(PickedColonies!C691,Table6[Barcode of agar-filled omnitray plate],0)+PickedColonies!J691-1)))</f>
        <v>A1</v>
      </c>
      <c r="E691" s="31" t="s">
        <v>749</v>
      </c>
      <c r="F691" s="29" t="str">
        <f>IF(ISNUMBER(SEARCH("96-well",Import!$B$10)),Sheet1!O690,Sheet1!P690)</f>
        <v>B20</v>
      </c>
      <c r="G691" s="31" t="s">
        <v>539</v>
      </c>
      <c r="H691" s="31" t="s">
        <v>818</v>
      </c>
      <c r="I691" s="31"/>
      <c r="J691" s="32">
        <v>1</v>
      </c>
    </row>
    <row r="692" spans="1:10" x14ac:dyDescent="0.25">
      <c r="A692" s="29" t="str">
        <f>IF(PickedColonies!J692=0, "NA",INDEX(Table5[Strain name],(MATCH(PickedColonies!C692,Table6[Barcode of agar-filled omnitray plate],0)+PickedColonies!J692-1)))</f>
        <v>GeneArt lib</v>
      </c>
      <c r="B692" s="29">
        <f>IF(PickedColonies!J692=0, "NA", INDEX(Table1[Modifications],(MATCH(PickedColonies!C692,Table6[Barcode of agar-filled omnitray plate],0)+PickedColonies!J692-1)))</f>
        <v>0</v>
      </c>
      <c r="C692" s="31" t="s">
        <v>468</v>
      </c>
      <c r="D692" s="29" t="str">
        <f>IF(PickedColonies!J692=0, "NA", INDEX(Table4[],(MATCH(PickedColonies!C692,Table6[Barcode of agar-filled omnitray plate],0)+PickedColonies!J692-1)))</f>
        <v>A1</v>
      </c>
      <c r="E692" s="31" t="s">
        <v>749</v>
      </c>
      <c r="F692" s="29" t="str">
        <f>IF(ISNUMBER(SEARCH("96-well",Import!$B$10)),Sheet1!O691,Sheet1!P691)</f>
        <v>C20</v>
      </c>
      <c r="G692" s="31" t="s">
        <v>540</v>
      </c>
      <c r="H692" s="31" t="s">
        <v>818</v>
      </c>
      <c r="I692" s="31"/>
      <c r="J692" s="32">
        <v>1</v>
      </c>
    </row>
    <row r="693" spans="1:10" x14ac:dyDescent="0.25">
      <c r="A693" s="29" t="str">
        <f>IF(PickedColonies!J693=0, "NA",INDEX(Table5[Strain name],(MATCH(PickedColonies!C693,Table6[Barcode of agar-filled omnitray plate],0)+PickedColonies!J693-1)))</f>
        <v>GeneArt lib</v>
      </c>
      <c r="B693" s="29">
        <f>IF(PickedColonies!J693=0, "NA", INDEX(Table1[Modifications],(MATCH(PickedColonies!C693,Table6[Barcode of agar-filled omnitray plate],0)+PickedColonies!J693-1)))</f>
        <v>0</v>
      </c>
      <c r="C693" s="31" t="s">
        <v>468</v>
      </c>
      <c r="D693" s="29" t="str">
        <f>IF(PickedColonies!J693=0, "NA", INDEX(Table4[],(MATCH(PickedColonies!C693,Table6[Barcode of agar-filled omnitray plate],0)+PickedColonies!J693-1)))</f>
        <v>A1</v>
      </c>
      <c r="E693" s="31" t="s">
        <v>749</v>
      </c>
      <c r="F693" s="29" t="str">
        <f>IF(ISNUMBER(SEARCH("96-well",Import!$B$10)),Sheet1!O692,Sheet1!P692)</f>
        <v>D20</v>
      </c>
      <c r="G693" s="31" t="s">
        <v>541</v>
      </c>
      <c r="H693" s="31" t="s">
        <v>818</v>
      </c>
      <c r="I693" s="31"/>
      <c r="J693" s="32">
        <v>1</v>
      </c>
    </row>
    <row r="694" spans="1:10" x14ac:dyDescent="0.25">
      <c r="A694" s="29" t="str">
        <f>IF(PickedColonies!J694=0, "NA",INDEX(Table5[Strain name],(MATCH(PickedColonies!C694,Table6[Barcode of agar-filled omnitray plate],0)+PickedColonies!J694-1)))</f>
        <v>GeneArt lib</v>
      </c>
      <c r="B694" s="29">
        <f>IF(PickedColonies!J694=0, "NA", INDEX(Table1[Modifications],(MATCH(PickedColonies!C694,Table6[Barcode of agar-filled omnitray plate],0)+PickedColonies!J694-1)))</f>
        <v>0</v>
      </c>
      <c r="C694" s="31" t="s">
        <v>468</v>
      </c>
      <c r="D694" s="29" t="str">
        <f>IF(PickedColonies!J694=0, "NA", INDEX(Table4[],(MATCH(PickedColonies!C694,Table6[Barcode of agar-filled omnitray plate],0)+PickedColonies!J694-1)))</f>
        <v>A1</v>
      </c>
      <c r="E694" s="31" t="s">
        <v>749</v>
      </c>
      <c r="F694" s="29" t="str">
        <f>IF(ISNUMBER(SEARCH("96-well",Import!$B$10)),Sheet1!O693,Sheet1!P693)</f>
        <v>E20</v>
      </c>
      <c r="G694" s="31" t="s">
        <v>542</v>
      </c>
      <c r="H694" s="31" t="s">
        <v>818</v>
      </c>
      <c r="I694" s="31"/>
      <c r="J694" s="32">
        <v>1</v>
      </c>
    </row>
    <row r="695" spans="1:10" x14ac:dyDescent="0.25">
      <c r="A695" s="29" t="str">
        <f>IF(PickedColonies!J695=0, "NA",INDEX(Table5[Strain name],(MATCH(PickedColonies!C695,Table6[Barcode of agar-filled omnitray plate],0)+PickedColonies!J695-1)))</f>
        <v>GeneArt lib</v>
      </c>
      <c r="B695" s="29">
        <f>IF(PickedColonies!J695=0, "NA", INDEX(Table1[Modifications],(MATCH(PickedColonies!C695,Table6[Barcode of agar-filled omnitray plate],0)+PickedColonies!J695-1)))</f>
        <v>0</v>
      </c>
      <c r="C695" s="31" t="s">
        <v>468</v>
      </c>
      <c r="D695" s="29" t="str">
        <f>IF(PickedColonies!J695=0, "NA", INDEX(Table4[],(MATCH(PickedColonies!C695,Table6[Barcode of agar-filled omnitray plate],0)+PickedColonies!J695-1)))</f>
        <v>A1</v>
      </c>
      <c r="E695" s="31" t="s">
        <v>749</v>
      </c>
      <c r="F695" s="29" t="str">
        <f>IF(ISNUMBER(SEARCH("96-well",Import!$B$10)),Sheet1!O694,Sheet1!P694)</f>
        <v>F20</v>
      </c>
      <c r="G695" s="31" t="s">
        <v>543</v>
      </c>
      <c r="H695" s="31" t="s">
        <v>818</v>
      </c>
      <c r="I695" s="31"/>
      <c r="J695" s="32">
        <v>1</v>
      </c>
    </row>
    <row r="696" spans="1:10" x14ac:dyDescent="0.25">
      <c r="A696" s="29" t="str">
        <f>IF(PickedColonies!J696=0, "NA",INDEX(Table5[Strain name],(MATCH(PickedColonies!C696,Table6[Barcode of agar-filled omnitray plate],0)+PickedColonies!J696-1)))</f>
        <v>GeneArt lib</v>
      </c>
      <c r="B696" s="29">
        <f>IF(PickedColonies!J696=0, "NA", INDEX(Table1[Modifications],(MATCH(PickedColonies!C696,Table6[Barcode of agar-filled omnitray plate],0)+PickedColonies!J696-1)))</f>
        <v>0</v>
      </c>
      <c r="C696" s="31" t="s">
        <v>468</v>
      </c>
      <c r="D696" s="29" t="str">
        <f>IF(PickedColonies!J696=0, "NA", INDEX(Table4[],(MATCH(PickedColonies!C696,Table6[Barcode of agar-filled omnitray plate],0)+PickedColonies!J696-1)))</f>
        <v>A1</v>
      </c>
      <c r="E696" s="31" t="s">
        <v>749</v>
      </c>
      <c r="F696" s="29" t="str">
        <f>IF(ISNUMBER(SEARCH("96-well",Import!$B$10)),Sheet1!O695,Sheet1!P695)</f>
        <v>G20</v>
      </c>
      <c r="G696" s="31" t="s">
        <v>544</v>
      </c>
      <c r="H696" s="31" t="s">
        <v>818</v>
      </c>
      <c r="I696" s="31"/>
      <c r="J696" s="32">
        <v>1</v>
      </c>
    </row>
    <row r="697" spans="1:10" x14ac:dyDescent="0.25">
      <c r="A697" s="29" t="str">
        <f>IF(PickedColonies!J697=0, "NA",INDEX(Table5[Strain name],(MATCH(PickedColonies!C697,Table6[Barcode of agar-filled omnitray plate],0)+PickedColonies!J697-1)))</f>
        <v>GeneArt lib</v>
      </c>
      <c r="B697" s="29">
        <f>IF(PickedColonies!J697=0, "NA", INDEX(Table1[Modifications],(MATCH(PickedColonies!C697,Table6[Barcode of agar-filled omnitray plate],0)+PickedColonies!J697-1)))</f>
        <v>0</v>
      </c>
      <c r="C697" s="31" t="s">
        <v>468</v>
      </c>
      <c r="D697" s="29" t="str">
        <f>IF(PickedColonies!J697=0, "NA", INDEX(Table4[],(MATCH(PickedColonies!C697,Table6[Barcode of agar-filled omnitray plate],0)+PickedColonies!J697-1)))</f>
        <v>A1</v>
      </c>
      <c r="E697" s="31" t="s">
        <v>749</v>
      </c>
      <c r="F697" s="29" t="str">
        <f>IF(ISNUMBER(SEARCH("96-well",Import!$B$10)),Sheet1!O696,Sheet1!P696)</f>
        <v>H20</v>
      </c>
      <c r="G697" s="31" t="s">
        <v>545</v>
      </c>
      <c r="H697" s="31" t="s">
        <v>818</v>
      </c>
      <c r="I697" s="31"/>
      <c r="J697" s="32">
        <v>1</v>
      </c>
    </row>
    <row r="698" spans="1:10" x14ac:dyDescent="0.25">
      <c r="A698" s="29" t="str">
        <f>IF(PickedColonies!J698=0, "NA",INDEX(Table5[Strain name],(MATCH(PickedColonies!C698,Table6[Barcode of agar-filled omnitray plate],0)+PickedColonies!J698-1)))</f>
        <v>GeneArt lib</v>
      </c>
      <c r="B698" s="29">
        <f>IF(PickedColonies!J698=0, "NA", INDEX(Table1[Modifications],(MATCH(PickedColonies!C698,Table6[Barcode of agar-filled omnitray plate],0)+PickedColonies!J698-1)))</f>
        <v>0</v>
      </c>
      <c r="C698" s="31" t="s">
        <v>468</v>
      </c>
      <c r="D698" s="29" t="str">
        <f>IF(PickedColonies!J698=0, "NA", INDEX(Table4[],(MATCH(PickedColonies!C698,Table6[Barcode of agar-filled omnitray plate],0)+PickedColonies!J698-1)))</f>
        <v>A1</v>
      </c>
      <c r="E698" s="31" t="s">
        <v>749</v>
      </c>
      <c r="F698" s="29" t="str">
        <f>IF(ISNUMBER(SEARCH("96-well",Import!$B$10)),Sheet1!O697,Sheet1!P697)</f>
        <v>I20</v>
      </c>
      <c r="G698" s="31" t="s">
        <v>547</v>
      </c>
      <c r="H698" s="31" t="s">
        <v>819</v>
      </c>
      <c r="I698" s="31"/>
      <c r="J698" s="32">
        <v>1</v>
      </c>
    </row>
    <row r="699" spans="1:10" x14ac:dyDescent="0.25">
      <c r="A699" s="29" t="str">
        <f>IF(PickedColonies!J699=0, "NA",INDEX(Table5[Strain name],(MATCH(PickedColonies!C699,Table6[Barcode of agar-filled omnitray plate],0)+PickedColonies!J699-1)))</f>
        <v>GeneArt lib</v>
      </c>
      <c r="B699" s="29">
        <f>IF(PickedColonies!J699=0, "NA", INDEX(Table1[Modifications],(MATCH(PickedColonies!C699,Table6[Barcode of agar-filled omnitray plate],0)+PickedColonies!J699-1)))</f>
        <v>0</v>
      </c>
      <c r="C699" s="31" t="s">
        <v>468</v>
      </c>
      <c r="D699" s="29" t="str">
        <f>IF(PickedColonies!J699=0, "NA", INDEX(Table4[],(MATCH(PickedColonies!C699,Table6[Barcode of agar-filled omnitray plate],0)+PickedColonies!J699-1)))</f>
        <v>A1</v>
      </c>
      <c r="E699" s="31" t="s">
        <v>749</v>
      </c>
      <c r="F699" s="29" t="str">
        <f>IF(ISNUMBER(SEARCH("96-well",Import!$B$10)),Sheet1!O698,Sheet1!P698)</f>
        <v>J20</v>
      </c>
      <c r="G699" s="31" t="s">
        <v>548</v>
      </c>
      <c r="H699" s="31" t="s">
        <v>819</v>
      </c>
      <c r="I699" s="31"/>
      <c r="J699" s="32">
        <v>1</v>
      </c>
    </row>
    <row r="700" spans="1:10" x14ac:dyDescent="0.25">
      <c r="A700" s="29" t="str">
        <f>IF(PickedColonies!J700=0, "NA",INDEX(Table5[Strain name],(MATCH(PickedColonies!C700,Table6[Barcode of agar-filled omnitray plate],0)+PickedColonies!J700-1)))</f>
        <v>GeneArt lib</v>
      </c>
      <c r="B700" s="29">
        <f>IF(PickedColonies!J700=0, "NA", INDEX(Table1[Modifications],(MATCH(PickedColonies!C700,Table6[Barcode of agar-filled omnitray plate],0)+PickedColonies!J700-1)))</f>
        <v>0</v>
      </c>
      <c r="C700" s="31" t="s">
        <v>468</v>
      </c>
      <c r="D700" s="29" t="str">
        <f>IF(PickedColonies!J700=0, "NA", INDEX(Table4[],(MATCH(PickedColonies!C700,Table6[Barcode of agar-filled omnitray plate],0)+PickedColonies!J700-1)))</f>
        <v>A1</v>
      </c>
      <c r="E700" s="31" t="s">
        <v>749</v>
      </c>
      <c r="F700" s="29" t="str">
        <f>IF(ISNUMBER(SEARCH("96-well",Import!$B$10)),Sheet1!O699,Sheet1!P699)</f>
        <v>K20</v>
      </c>
      <c r="G700" s="31" t="s">
        <v>549</v>
      </c>
      <c r="H700" s="31" t="s">
        <v>819</v>
      </c>
      <c r="I700" s="31"/>
      <c r="J700" s="32">
        <v>1</v>
      </c>
    </row>
    <row r="701" spans="1:10" x14ac:dyDescent="0.25">
      <c r="A701" s="29" t="str">
        <f>IF(PickedColonies!J701=0, "NA",INDEX(Table5[Strain name],(MATCH(PickedColonies!C701,Table6[Barcode of agar-filled omnitray plate],0)+PickedColonies!J701-1)))</f>
        <v>GeneArt lib</v>
      </c>
      <c r="B701" s="29">
        <f>IF(PickedColonies!J701=0, "NA", INDEX(Table1[Modifications],(MATCH(PickedColonies!C701,Table6[Barcode of agar-filled omnitray plate],0)+PickedColonies!J701-1)))</f>
        <v>0</v>
      </c>
      <c r="C701" s="31" t="s">
        <v>468</v>
      </c>
      <c r="D701" s="29" t="str">
        <f>IF(PickedColonies!J701=0, "NA", INDEX(Table4[],(MATCH(PickedColonies!C701,Table6[Barcode of agar-filled omnitray plate],0)+PickedColonies!J701-1)))</f>
        <v>A1</v>
      </c>
      <c r="E701" s="31" t="s">
        <v>749</v>
      </c>
      <c r="F701" s="29" t="str">
        <f>IF(ISNUMBER(SEARCH("96-well",Import!$B$10)),Sheet1!O700,Sheet1!P700)</f>
        <v>L20</v>
      </c>
      <c r="G701" s="31" t="s">
        <v>550</v>
      </c>
      <c r="H701" s="31" t="s">
        <v>819</v>
      </c>
      <c r="I701" s="31"/>
      <c r="J701" s="32">
        <v>1</v>
      </c>
    </row>
    <row r="702" spans="1:10" x14ac:dyDescent="0.25">
      <c r="A702" s="29" t="str">
        <f>IF(PickedColonies!J702=0, "NA",INDEX(Table5[Strain name],(MATCH(PickedColonies!C702,Table6[Barcode of agar-filled omnitray plate],0)+PickedColonies!J702-1)))</f>
        <v>GeneArt lib</v>
      </c>
      <c r="B702" s="29">
        <f>IF(PickedColonies!J702=0, "NA", INDEX(Table1[Modifications],(MATCH(PickedColonies!C702,Table6[Barcode of agar-filled omnitray plate],0)+PickedColonies!J702-1)))</f>
        <v>0</v>
      </c>
      <c r="C702" s="31" t="s">
        <v>468</v>
      </c>
      <c r="D702" s="29" t="str">
        <f>IF(PickedColonies!J702=0, "NA", INDEX(Table4[],(MATCH(PickedColonies!C702,Table6[Barcode of agar-filled omnitray plate],0)+PickedColonies!J702-1)))</f>
        <v>A1</v>
      </c>
      <c r="E702" s="31" t="s">
        <v>749</v>
      </c>
      <c r="F702" s="29" t="str">
        <f>IF(ISNUMBER(SEARCH("96-well",Import!$B$10)),Sheet1!O701,Sheet1!P701)</f>
        <v>M20</v>
      </c>
      <c r="G702" s="31" t="s">
        <v>551</v>
      </c>
      <c r="H702" s="31" t="s">
        <v>819</v>
      </c>
      <c r="I702" s="31"/>
      <c r="J702" s="32">
        <v>1</v>
      </c>
    </row>
    <row r="703" spans="1:10" x14ac:dyDescent="0.25">
      <c r="A703" s="29" t="str">
        <f>IF(PickedColonies!J703=0, "NA",INDEX(Table5[Strain name],(MATCH(PickedColonies!C703,Table6[Barcode of agar-filled omnitray plate],0)+PickedColonies!J703-1)))</f>
        <v>GeneArt lib</v>
      </c>
      <c r="B703" s="29">
        <f>IF(PickedColonies!J703=0, "NA", INDEX(Table1[Modifications],(MATCH(PickedColonies!C703,Table6[Barcode of agar-filled omnitray plate],0)+PickedColonies!J703-1)))</f>
        <v>0</v>
      </c>
      <c r="C703" s="31" t="s">
        <v>468</v>
      </c>
      <c r="D703" s="29" t="str">
        <f>IF(PickedColonies!J703=0, "NA", INDEX(Table4[],(MATCH(PickedColonies!C703,Table6[Barcode of agar-filled omnitray plate],0)+PickedColonies!J703-1)))</f>
        <v>A1</v>
      </c>
      <c r="E703" s="31" t="s">
        <v>749</v>
      </c>
      <c r="F703" s="29" t="str">
        <f>IF(ISNUMBER(SEARCH("96-well",Import!$B$10)),Sheet1!O702,Sheet1!P702)</f>
        <v>N20</v>
      </c>
      <c r="G703" s="31" t="s">
        <v>552</v>
      </c>
      <c r="H703" s="31" t="s">
        <v>819</v>
      </c>
      <c r="I703" s="31"/>
      <c r="J703" s="32">
        <v>1</v>
      </c>
    </row>
    <row r="704" spans="1:10" x14ac:dyDescent="0.25">
      <c r="A704" s="29" t="str">
        <f>IF(PickedColonies!J704=0, "NA",INDEX(Table5[Strain name],(MATCH(PickedColonies!C704,Table6[Barcode of agar-filled omnitray plate],0)+PickedColonies!J704-1)))</f>
        <v>GeneArt lib</v>
      </c>
      <c r="B704" s="29">
        <f>IF(PickedColonies!J704=0, "NA", INDEX(Table1[Modifications],(MATCH(PickedColonies!C704,Table6[Barcode of agar-filled omnitray plate],0)+PickedColonies!J704-1)))</f>
        <v>0</v>
      </c>
      <c r="C704" s="31" t="s">
        <v>468</v>
      </c>
      <c r="D704" s="29" t="str">
        <f>IF(PickedColonies!J704=0, "NA", INDEX(Table4[],(MATCH(PickedColonies!C704,Table6[Barcode of agar-filled omnitray plate],0)+PickedColonies!J704-1)))</f>
        <v>A1</v>
      </c>
      <c r="E704" s="31" t="s">
        <v>749</v>
      </c>
      <c r="F704" s="29" t="str">
        <f>IF(ISNUMBER(SEARCH("96-well",Import!$B$10)),Sheet1!O703,Sheet1!P703)</f>
        <v>O20</v>
      </c>
      <c r="G704" s="31" t="s">
        <v>553</v>
      </c>
      <c r="H704" s="31" t="s">
        <v>819</v>
      </c>
      <c r="I704" s="31"/>
      <c r="J704" s="32">
        <v>1</v>
      </c>
    </row>
    <row r="705" spans="1:10" x14ac:dyDescent="0.25">
      <c r="A705" s="29" t="str">
        <f>IF(PickedColonies!J705=0, "NA",INDEX(Table5[Strain name],(MATCH(PickedColonies!C705,Table6[Barcode of agar-filled omnitray plate],0)+PickedColonies!J705-1)))</f>
        <v>GeneArt lib</v>
      </c>
      <c r="B705" s="29">
        <f>IF(PickedColonies!J705=0, "NA", INDEX(Table1[Modifications],(MATCH(PickedColonies!C705,Table6[Barcode of agar-filled omnitray plate],0)+PickedColonies!J705-1)))</f>
        <v>0</v>
      </c>
      <c r="C705" s="31" t="s">
        <v>468</v>
      </c>
      <c r="D705" s="29" t="str">
        <f>IF(PickedColonies!J705=0, "NA", INDEX(Table4[],(MATCH(PickedColonies!C705,Table6[Barcode of agar-filled omnitray plate],0)+PickedColonies!J705-1)))</f>
        <v>A1</v>
      </c>
      <c r="E705" s="31" t="s">
        <v>749</v>
      </c>
      <c r="F705" s="29" t="str">
        <f>IF(ISNUMBER(SEARCH("96-well",Import!$B$10)),Sheet1!O704,Sheet1!P704)</f>
        <v>P20</v>
      </c>
      <c r="G705" s="31" t="s">
        <v>554</v>
      </c>
      <c r="H705" s="31" t="s">
        <v>819</v>
      </c>
      <c r="I705" s="31"/>
      <c r="J705" s="32">
        <v>1</v>
      </c>
    </row>
    <row r="706" spans="1:10" x14ac:dyDescent="0.25">
      <c r="A706" s="29" t="str">
        <f>IF(PickedColonies!J706=0, "NA",INDEX(Table5[Strain name],(MATCH(PickedColonies!C706,Table6[Barcode of agar-filled omnitray plate],0)+PickedColonies!J706-1)))</f>
        <v>GeneArt lib</v>
      </c>
      <c r="B706" s="29">
        <f>IF(PickedColonies!J706=0, "NA", INDEX(Table1[Modifications],(MATCH(PickedColonies!C706,Table6[Barcode of agar-filled omnitray plate],0)+PickedColonies!J706-1)))</f>
        <v>0</v>
      </c>
      <c r="C706" s="31" t="s">
        <v>468</v>
      </c>
      <c r="D706" s="29" t="str">
        <f>IF(PickedColonies!J706=0, "NA", INDEX(Table4[],(MATCH(PickedColonies!C706,Table6[Barcode of agar-filled omnitray plate],0)+PickedColonies!J706-1)))</f>
        <v>A1</v>
      </c>
      <c r="E706" s="31" t="s">
        <v>749</v>
      </c>
      <c r="F706" s="29" t="str">
        <f>IF(ISNUMBER(SEARCH("96-well",Import!$B$10)),Sheet1!O705,Sheet1!P705)</f>
        <v>A21</v>
      </c>
      <c r="G706" s="31" t="s">
        <v>556</v>
      </c>
      <c r="H706" s="31" t="s">
        <v>820</v>
      </c>
      <c r="I706" s="31"/>
      <c r="J706" s="32">
        <v>1</v>
      </c>
    </row>
    <row r="707" spans="1:10" x14ac:dyDescent="0.25">
      <c r="A707" s="29" t="str">
        <f>IF(PickedColonies!J707=0, "NA",INDEX(Table5[Strain name],(MATCH(PickedColonies!C707,Table6[Barcode of agar-filled omnitray plate],0)+PickedColonies!J707-1)))</f>
        <v>GeneArt lib</v>
      </c>
      <c r="B707" s="29">
        <f>IF(PickedColonies!J707=0, "NA", INDEX(Table1[Modifications],(MATCH(PickedColonies!C707,Table6[Barcode of agar-filled omnitray plate],0)+PickedColonies!J707-1)))</f>
        <v>0</v>
      </c>
      <c r="C707" s="31" t="s">
        <v>468</v>
      </c>
      <c r="D707" s="29" t="str">
        <f>IF(PickedColonies!J707=0, "NA", INDEX(Table4[],(MATCH(PickedColonies!C707,Table6[Barcode of agar-filled omnitray plate],0)+PickedColonies!J707-1)))</f>
        <v>A1</v>
      </c>
      <c r="E707" s="31" t="s">
        <v>749</v>
      </c>
      <c r="F707" s="29" t="str">
        <f>IF(ISNUMBER(SEARCH("96-well",Import!$B$10)),Sheet1!O706,Sheet1!P706)</f>
        <v>B21</v>
      </c>
      <c r="G707" s="31" t="s">
        <v>557</v>
      </c>
      <c r="H707" s="31" t="s">
        <v>820</v>
      </c>
      <c r="I707" s="31"/>
      <c r="J707" s="32">
        <v>1</v>
      </c>
    </row>
    <row r="708" spans="1:10" x14ac:dyDescent="0.25">
      <c r="A708" s="29" t="str">
        <f>IF(PickedColonies!J708=0, "NA",INDEX(Table5[Strain name],(MATCH(PickedColonies!C708,Table6[Barcode of agar-filled omnitray plate],0)+PickedColonies!J708-1)))</f>
        <v>GeneArt lib</v>
      </c>
      <c r="B708" s="29">
        <f>IF(PickedColonies!J708=0, "NA", INDEX(Table1[Modifications],(MATCH(PickedColonies!C708,Table6[Barcode of agar-filled omnitray plate],0)+PickedColonies!J708-1)))</f>
        <v>0</v>
      </c>
      <c r="C708" s="31" t="s">
        <v>468</v>
      </c>
      <c r="D708" s="29" t="str">
        <f>IF(PickedColonies!J708=0, "NA", INDEX(Table4[],(MATCH(PickedColonies!C708,Table6[Barcode of agar-filled omnitray plate],0)+PickedColonies!J708-1)))</f>
        <v>A1</v>
      </c>
      <c r="E708" s="31" t="s">
        <v>749</v>
      </c>
      <c r="F708" s="29" t="str">
        <f>IF(ISNUMBER(SEARCH("96-well",Import!$B$10)),Sheet1!O707,Sheet1!P707)</f>
        <v>C21</v>
      </c>
      <c r="G708" s="31" t="s">
        <v>558</v>
      </c>
      <c r="H708" s="31" t="s">
        <v>820</v>
      </c>
      <c r="I708" s="31"/>
      <c r="J708" s="32">
        <v>1</v>
      </c>
    </row>
    <row r="709" spans="1:10" x14ac:dyDescent="0.25">
      <c r="A709" s="29" t="str">
        <f>IF(PickedColonies!J709=0, "NA",INDEX(Table5[Strain name],(MATCH(PickedColonies!C709,Table6[Barcode of agar-filled omnitray plate],0)+PickedColonies!J709-1)))</f>
        <v>GeneArt lib</v>
      </c>
      <c r="B709" s="29">
        <f>IF(PickedColonies!J709=0, "NA", INDEX(Table1[Modifications],(MATCH(PickedColonies!C709,Table6[Barcode of agar-filled omnitray plate],0)+PickedColonies!J709-1)))</f>
        <v>0</v>
      </c>
      <c r="C709" s="31" t="s">
        <v>468</v>
      </c>
      <c r="D709" s="29" t="str">
        <f>IF(PickedColonies!J709=0, "NA", INDEX(Table4[],(MATCH(PickedColonies!C709,Table6[Barcode of agar-filled omnitray plate],0)+PickedColonies!J709-1)))</f>
        <v>A1</v>
      </c>
      <c r="E709" s="31" t="s">
        <v>749</v>
      </c>
      <c r="F709" s="29" t="str">
        <f>IF(ISNUMBER(SEARCH("96-well",Import!$B$10)),Sheet1!O708,Sheet1!P708)</f>
        <v>D21</v>
      </c>
      <c r="G709" s="31" t="s">
        <v>559</v>
      </c>
      <c r="H709" s="31" t="s">
        <v>820</v>
      </c>
      <c r="I709" s="31"/>
      <c r="J709" s="32">
        <v>1</v>
      </c>
    </row>
    <row r="710" spans="1:10" x14ac:dyDescent="0.25">
      <c r="A710" s="29" t="str">
        <f>IF(PickedColonies!J710=0, "NA",INDEX(Table5[Strain name],(MATCH(PickedColonies!C710,Table6[Barcode of agar-filled omnitray plate],0)+PickedColonies!J710-1)))</f>
        <v>GeneArt lib</v>
      </c>
      <c r="B710" s="29">
        <f>IF(PickedColonies!J710=0, "NA", INDEX(Table1[Modifications],(MATCH(PickedColonies!C710,Table6[Barcode of agar-filled omnitray plate],0)+PickedColonies!J710-1)))</f>
        <v>0</v>
      </c>
      <c r="C710" s="31" t="s">
        <v>468</v>
      </c>
      <c r="D710" s="29" t="str">
        <f>IF(PickedColonies!J710=0, "NA", INDEX(Table4[],(MATCH(PickedColonies!C710,Table6[Barcode of agar-filled omnitray plate],0)+PickedColonies!J710-1)))</f>
        <v>A1</v>
      </c>
      <c r="E710" s="31" t="s">
        <v>749</v>
      </c>
      <c r="F710" s="29" t="str">
        <f>IF(ISNUMBER(SEARCH("96-well",Import!$B$10)),Sheet1!O709,Sheet1!P709)</f>
        <v>E21</v>
      </c>
      <c r="G710" s="31" t="s">
        <v>560</v>
      </c>
      <c r="H710" s="31" t="s">
        <v>820</v>
      </c>
      <c r="I710" s="31"/>
      <c r="J710" s="32">
        <v>1</v>
      </c>
    </row>
    <row r="711" spans="1:10" x14ac:dyDescent="0.25">
      <c r="A711" s="29" t="str">
        <f>IF(PickedColonies!J711=0, "NA",INDEX(Table5[Strain name],(MATCH(PickedColonies!C711,Table6[Barcode of agar-filled omnitray plate],0)+PickedColonies!J711-1)))</f>
        <v>GeneArt lib</v>
      </c>
      <c r="B711" s="29">
        <f>IF(PickedColonies!J711=0, "NA", INDEX(Table1[Modifications],(MATCH(PickedColonies!C711,Table6[Barcode of agar-filled omnitray plate],0)+PickedColonies!J711-1)))</f>
        <v>0</v>
      </c>
      <c r="C711" s="31" t="s">
        <v>468</v>
      </c>
      <c r="D711" s="29" t="str">
        <f>IF(PickedColonies!J711=0, "NA", INDEX(Table4[],(MATCH(PickedColonies!C711,Table6[Barcode of agar-filled omnitray plate],0)+PickedColonies!J711-1)))</f>
        <v>A1</v>
      </c>
      <c r="E711" s="31" t="s">
        <v>749</v>
      </c>
      <c r="F711" s="29" t="str">
        <f>IF(ISNUMBER(SEARCH("96-well",Import!$B$10)),Sheet1!O710,Sheet1!P710)</f>
        <v>F21</v>
      </c>
      <c r="G711" s="31" t="s">
        <v>561</v>
      </c>
      <c r="H711" s="31" t="s">
        <v>820</v>
      </c>
      <c r="I711" s="31"/>
      <c r="J711" s="32">
        <v>1</v>
      </c>
    </row>
    <row r="712" spans="1:10" x14ac:dyDescent="0.25">
      <c r="A712" s="29" t="str">
        <f>IF(PickedColonies!J712=0, "NA",INDEX(Table5[Strain name],(MATCH(PickedColonies!C712,Table6[Barcode of agar-filled omnitray plate],0)+PickedColonies!J712-1)))</f>
        <v>GeneArt lib</v>
      </c>
      <c r="B712" s="29">
        <f>IF(PickedColonies!J712=0, "NA", INDEX(Table1[Modifications],(MATCH(PickedColonies!C712,Table6[Barcode of agar-filled omnitray plate],0)+PickedColonies!J712-1)))</f>
        <v>0</v>
      </c>
      <c r="C712" s="31" t="s">
        <v>468</v>
      </c>
      <c r="D712" s="29" t="str">
        <f>IF(PickedColonies!J712=0, "NA", INDEX(Table4[],(MATCH(PickedColonies!C712,Table6[Barcode of agar-filled omnitray plate],0)+PickedColonies!J712-1)))</f>
        <v>A1</v>
      </c>
      <c r="E712" s="31" t="s">
        <v>749</v>
      </c>
      <c r="F712" s="29" t="str">
        <f>IF(ISNUMBER(SEARCH("96-well",Import!$B$10)),Sheet1!O711,Sheet1!P711)</f>
        <v>G21</v>
      </c>
      <c r="G712" s="31" t="s">
        <v>562</v>
      </c>
      <c r="H712" s="31" t="s">
        <v>820</v>
      </c>
      <c r="I712" s="31"/>
      <c r="J712" s="32">
        <v>1</v>
      </c>
    </row>
    <row r="713" spans="1:10" x14ac:dyDescent="0.25">
      <c r="A713" s="29" t="str">
        <f>IF(PickedColonies!J713=0, "NA",INDEX(Table5[Strain name],(MATCH(PickedColonies!C713,Table6[Barcode of agar-filled omnitray plate],0)+PickedColonies!J713-1)))</f>
        <v>GeneArt lib</v>
      </c>
      <c r="B713" s="29">
        <f>IF(PickedColonies!J713=0, "NA", INDEX(Table1[Modifications],(MATCH(PickedColonies!C713,Table6[Barcode of agar-filled omnitray plate],0)+PickedColonies!J713-1)))</f>
        <v>0</v>
      </c>
      <c r="C713" s="31" t="s">
        <v>468</v>
      </c>
      <c r="D713" s="29" t="str">
        <f>IF(PickedColonies!J713=0, "NA", INDEX(Table4[],(MATCH(PickedColonies!C713,Table6[Barcode of agar-filled omnitray plate],0)+PickedColonies!J713-1)))</f>
        <v>A1</v>
      </c>
      <c r="E713" s="31" t="s">
        <v>749</v>
      </c>
      <c r="F713" s="29" t="str">
        <f>IF(ISNUMBER(SEARCH("96-well",Import!$B$10)),Sheet1!O712,Sheet1!P712)</f>
        <v>H21</v>
      </c>
      <c r="G713" s="31" t="s">
        <v>563</v>
      </c>
      <c r="H713" s="31" t="s">
        <v>820</v>
      </c>
      <c r="I713" s="31"/>
      <c r="J713" s="32">
        <v>1</v>
      </c>
    </row>
    <row r="714" spans="1:10" x14ac:dyDescent="0.25">
      <c r="A714" s="29" t="str">
        <f>IF(PickedColonies!J714=0, "NA",INDEX(Table5[Strain name],(MATCH(PickedColonies!C714,Table6[Barcode of agar-filled omnitray plate],0)+PickedColonies!J714-1)))</f>
        <v>GeneArt lib</v>
      </c>
      <c r="B714" s="29">
        <f>IF(PickedColonies!J714=0, "NA", INDEX(Table1[Modifications],(MATCH(PickedColonies!C714,Table6[Barcode of agar-filled omnitray plate],0)+PickedColonies!J714-1)))</f>
        <v>0</v>
      </c>
      <c r="C714" s="31" t="s">
        <v>468</v>
      </c>
      <c r="D714" s="29" t="str">
        <f>IF(PickedColonies!J714=0, "NA", INDEX(Table4[],(MATCH(PickedColonies!C714,Table6[Barcode of agar-filled omnitray plate],0)+PickedColonies!J714-1)))</f>
        <v>A1</v>
      </c>
      <c r="E714" s="31" t="s">
        <v>749</v>
      </c>
      <c r="F714" s="29" t="str">
        <f>IF(ISNUMBER(SEARCH("96-well",Import!$B$10)),Sheet1!O713,Sheet1!P713)</f>
        <v>I21</v>
      </c>
      <c r="G714" s="31" t="s">
        <v>565</v>
      </c>
      <c r="H714" s="31" t="s">
        <v>821</v>
      </c>
      <c r="I714" s="31"/>
      <c r="J714" s="32">
        <v>1</v>
      </c>
    </row>
    <row r="715" spans="1:10" x14ac:dyDescent="0.25">
      <c r="A715" s="29" t="str">
        <f>IF(PickedColonies!J715=0, "NA",INDEX(Table5[Strain name],(MATCH(PickedColonies!C715,Table6[Barcode of agar-filled omnitray plate],0)+PickedColonies!J715-1)))</f>
        <v>GeneArt lib</v>
      </c>
      <c r="B715" s="29">
        <f>IF(PickedColonies!J715=0, "NA", INDEX(Table1[Modifications],(MATCH(PickedColonies!C715,Table6[Barcode of agar-filled omnitray plate],0)+PickedColonies!J715-1)))</f>
        <v>0</v>
      </c>
      <c r="C715" s="31" t="s">
        <v>468</v>
      </c>
      <c r="D715" s="29" t="str">
        <f>IF(PickedColonies!J715=0, "NA", INDEX(Table4[],(MATCH(PickedColonies!C715,Table6[Barcode of agar-filled omnitray plate],0)+PickedColonies!J715-1)))</f>
        <v>A1</v>
      </c>
      <c r="E715" s="31" t="s">
        <v>749</v>
      </c>
      <c r="F715" s="29" t="str">
        <f>IF(ISNUMBER(SEARCH("96-well",Import!$B$10)),Sheet1!O714,Sheet1!P714)</f>
        <v>J21</v>
      </c>
      <c r="G715" s="31" t="s">
        <v>566</v>
      </c>
      <c r="H715" s="31" t="s">
        <v>821</v>
      </c>
      <c r="I715" s="31"/>
      <c r="J715" s="32">
        <v>1</v>
      </c>
    </row>
    <row r="716" spans="1:10" x14ac:dyDescent="0.25">
      <c r="A716" s="29" t="str">
        <f>IF(PickedColonies!J716=0, "NA",INDEX(Table5[Strain name],(MATCH(PickedColonies!C716,Table6[Barcode of agar-filled omnitray plate],0)+PickedColonies!J716-1)))</f>
        <v>GeneArt lib</v>
      </c>
      <c r="B716" s="29">
        <f>IF(PickedColonies!J716=0, "NA", INDEX(Table1[Modifications],(MATCH(PickedColonies!C716,Table6[Barcode of agar-filled omnitray plate],0)+PickedColonies!J716-1)))</f>
        <v>0</v>
      </c>
      <c r="C716" s="31" t="s">
        <v>468</v>
      </c>
      <c r="D716" s="29" t="str">
        <f>IF(PickedColonies!J716=0, "NA", INDEX(Table4[],(MATCH(PickedColonies!C716,Table6[Barcode of agar-filled omnitray plate],0)+PickedColonies!J716-1)))</f>
        <v>A1</v>
      </c>
      <c r="E716" s="31" t="s">
        <v>749</v>
      </c>
      <c r="F716" s="29" t="str">
        <f>IF(ISNUMBER(SEARCH("96-well",Import!$B$10)),Sheet1!O715,Sheet1!P715)</f>
        <v>K21</v>
      </c>
      <c r="G716" s="31" t="s">
        <v>567</v>
      </c>
      <c r="H716" s="31" t="s">
        <v>821</v>
      </c>
      <c r="I716" s="31"/>
      <c r="J716" s="32">
        <v>1</v>
      </c>
    </row>
    <row r="717" spans="1:10" x14ac:dyDescent="0.25">
      <c r="A717" s="29" t="str">
        <f>IF(PickedColonies!J717=0, "NA",INDEX(Table5[Strain name],(MATCH(PickedColonies!C717,Table6[Barcode of agar-filled omnitray plate],0)+PickedColonies!J717-1)))</f>
        <v>GeneArt lib</v>
      </c>
      <c r="B717" s="29">
        <f>IF(PickedColonies!J717=0, "NA", INDEX(Table1[Modifications],(MATCH(PickedColonies!C717,Table6[Barcode of agar-filled omnitray plate],0)+PickedColonies!J717-1)))</f>
        <v>0</v>
      </c>
      <c r="C717" s="31" t="s">
        <v>468</v>
      </c>
      <c r="D717" s="29" t="str">
        <f>IF(PickedColonies!J717=0, "NA", INDEX(Table4[],(MATCH(PickedColonies!C717,Table6[Barcode of agar-filled omnitray plate],0)+PickedColonies!J717-1)))</f>
        <v>A1</v>
      </c>
      <c r="E717" s="31" t="s">
        <v>749</v>
      </c>
      <c r="F717" s="29" t="str">
        <f>IF(ISNUMBER(SEARCH("96-well",Import!$B$10)),Sheet1!O716,Sheet1!P716)</f>
        <v>L21</v>
      </c>
      <c r="G717" s="31" t="s">
        <v>568</v>
      </c>
      <c r="H717" s="31" t="s">
        <v>821</v>
      </c>
      <c r="I717" s="31"/>
      <c r="J717" s="32">
        <v>1</v>
      </c>
    </row>
    <row r="718" spans="1:10" x14ac:dyDescent="0.25">
      <c r="A718" s="29" t="str">
        <f>IF(PickedColonies!J718=0, "NA",INDEX(Table5[Strain name],(MATCH(PickedColonies!C718,Table6[Barcode of agar-filled omnitray plate],0)+PickedColonies!J718-1)))</f>
        <v>GeneArt lib</v>
      </c>
      <c r="B718" s="29">
        <f>IF(PickedColonies!J718=0, "NA", INDEX(Table1[Modifications],(MATCH(PickedColonies!C718,Table6[Barcode of agar-filled omnitray plate],0)+PickedColonies!J718-1)))</f>
        <v>0</v>
      </c>
      <c r="C718" s="31" t="s">
        <v>468</v>
      </c>
      <c r="D718" s="29" t="str">
        <f>IF(PickedColonies!J718=0, "NA", INDEX(Table4[],(MATCH(PickedColonies!C718,Table6[Barcode of agar-filled omnitray plate],0)+PickedColonies!J718-1)))</f>
        <v>A1</v>
      </c>
      <c r="E718" s="31" t="s">
        <v>749</v>
      </c>
      <c r="F718" s="29" t="str">
        <f>IF(ISNUMBER(SEARCH("96-well",Import!$B$10)),Sheet1!O717,Sheet1!P717)</f>
        <v>M21</v>
      </c>
      <c r="G718" s="31" t="s">
        <v>569</v>
      </c>
      <c r="H718" s="31" t="s">
        <v>821</v>
      </c>
      <c r="I718" s="31"/>
      <c r="J718" s="32">
        <v>1</v>
      </c>
    </row>
    <row r="719" spans="1:10" x14ac:dyDescent="0.25">
      <c r="A719" s="29" t="str">
        <f>IF(PickedColonies!J719=0, "NA",INDEX(Table5[Strain name],(MATCH(PickedColonies!C719,Table6[Barcode of agar-filled omnitray plate],0)+PickedColonies!J719-1)))</f>
        <v>GeneArt lib</v>
      </c>
      <c r="B719" s="29">
        <f>IF(PickedColonies!J719=0, "NA", INDEX(Table1[Modifications],(MATCH(PickedColonies!C719,Table6[Barcode of agar-filled omnitray plate],0)+PickedColonies!J719-1)))</f>
        <v>0</v>
      </c>
      <c r="C719" s="31" t="s">
        <v>468</v>
      </c>
      <c r="D719" s="29" t="str">
        <f>IF(PickedColonies!J719=0, "NA", INDEX(Table4[],(MATCH(PickedColonies!C719,Table6[Barcode of agar-filled omnitray plate],0)+PickedColonies!J719-1)))</f>
        <v>A1</v>
      </c>
      <c r="E719" s="31" t="s">
        <v>749</v>
      </c>
      <c r="F719" s="29" t="str">
        <f>IF(ISNUMBER(SEARCH("96-well",Import!$B$10)),Sheet1!O718,Sheet1!P718)</f>
        <v>N21</v>
      </c>
      <c r="G719" s="31" t="s">
        <v>570</v>
      </c>
      <c r="H719" s="31" t="s">
        <v>821</v>
      </c>
      <c r="I719" s="31"/>
      <c r="J719" s="32">
        <v>1</v>
      </c>
    </row>
    <row r="720" spans="1:10" x14ac:dyDescent="0.25">
      <c r="A720" s="29" t="str">
        <f>IF(PickedColonies!J720=0, "NA",INDEX(Table5[Strain name],(MATCH(PickedColonies!C720,Table6[Barcode of agar-filled omnitray plate],0)+PickedColonies!J720-1)))</f>
        <v>GeneArt lib</v>
      </c>
      <c r="B720" s="29">
        <f>IF(PickedColonies!J720=0, "NA", INDEX(Table1[Modifications],(MATCH(PickedColonies!C720,Table6[Barcode of agar-filled omnitray plate],0)+PickedColonies!J720-1)))</f>
        <v>0</v>
      </c>
      <c r="C720" s="31" t="s">
        <v>468</v>
      </c>
      <c r="D720" s="29" t="str">
        <f>IF(PickedColonies!J720=0, "NA", INDEX(Table4[],(MATCH(PickedColonies!C720,Table6[Barcode of agar-filled omnitray plate],0)+PickedColonies!J720-1)))</f>
        <v>A1</v>
      </c>
      <c r="E720" s="31" t="s">
        <v>749</v>
      </c>
      <c r="F720" s="29" t="str">
        <f>IF(ISNUMBER(SEARCH("96-well",Import!$B$10)),Sheet1!O719,Sheet1!P719)</f>
        <v>O21</v>
      </c>
      <c r="G720" s="31" t="s">
        <v>571</v>
      </c>
      <c r="H720" s="31" t="s">
        <v>821</v>
      </c>
      <c r="I720" s="31"/>
      <c r="J720" s="32">
        <v>1</v>
      </c>
    </row>
    <row r="721" spans="1:10" x14ac:dyDescent="0.25">
      <c r="A721" s="29" t="str">
        <f>IF(PickedColonies!J721=0, "NA",INDEX(Table5[Strain name],(MATCH(PickedColonies!C721,Table6[Barcode of agar-filled omnitray plate],0)+PickedColonies!J721-1)))</f>
        <v>GeneArt lib</v>
      </c>
      <c r="B721" s="29">
        <f>IF(PickedColonies!J721=0, "NA", INDEX(Table1[Modifications],(MATCH(PickedColonies!C721,Table6[Barcode of agar-filled omnitray plate],0)+PickedColonies!J721-1)))</f>
        <v>0</v>
      </c>
      <c r="C721" s="31" t="s">
        <v>468</v>
      </c>
      <c r="D721" s="29" t="str">
        <f>IF(PickedColonies!J721=0, "NA", INDEX(Table4[],(MATCH(PickedColonies!C721,Table6[Barcode of agar-filled omnitray plate],0)+PickedColonies!J721-1)))</f>
        <v>A1</v>
      </c>
      <c r="E721" s="31" t="s">
        <v>749</v>
      </c>
      <c r="F721" s="29" t="str">
        <f>IF(ISNUMBER(SEARCH("96-well",Import!$B$10)),Sheet1!O720,Sheet1!P720)</f>
        <v>P21</v>
      </c>
      <c r="G721" s="31" t="s">
        <v>572</v>
      </c>
      <c r="H721" s="31" t="s">
        <v>821</v>
      </c>
      <c r="I721" s="31"/>
      <c r="J721" s="32">
        <v>1</v>
      </c>
    </row>
    <row r="722" spans="1:10" x14ac:dyDescent="0.25">
      <c r="A722" s="29" t="str">
        <f>IF(PickedColonies!J722=0, "NA",INDEX(Table5[Strain name],(MATCH(PickedColonies!C722,Table6[Barcode of agar-filled omnitray plate],0)+PickedColonies!J722-1)))</f>
        <v>GeneArt lib</v>
      </c>
      <c r="B722" s="29">
        <f>IF(PickedColonies!J722=0, "NA", INDEX(Table1[Modifications],(MATCH(PickedColonies!C722,Table6[Barcode of agar-filled omnitray plate],0)+PickedColonies!J722-1)))</f>
        <v>0</v>
      </c>
      <c r="C722" s="31" t="s">
        <v>468</v>
      </c>
      <c r="D722" s="29" t="str">
        <f>IF(PickedColonies!J722=0, "NA", INDEX(Table4[],(MATCH(PickedColonies!C722,Table6[Barcode of agar-filled omnitray plate],0)+PickedColonies!J722-1)))</f>
        <v>A1</v>
      </c>
      <c r="E722" s="31" t="s">
        <v>749</v>
      </c>
      <c r="F722" s="29" t="str">
        <f>IF(ISNUMBER(SEARCH("96-well",Import!$B$10)),Sheet1!O721,Sheet1!P721)</f>
        <v>A22</v>
      </c>
      <c r="G722" s="31" t="s">
        <v>574</v>
      </c>
      <c r="H722" s="31" t="s">
        <v>822</v>
      </c>
      <c r="I722" s="31"/>
      <c r="J722" s="32">
        <v>1</v>
      </c>
    </row>
    <row r="723" spans="1:10" x14ac:dyDescent="0.25">
      <c r="A723" s="29" t="str">
        <f>IF(PickedColonies!J723=0, "NA",INDEX(Table5[Strain name],(MATCH(PickedColonies!C723,Table6[Barcode of agar-filled omnitray plate],0)+PickedColonies!J723-1)))</f>
        <v>GeneArt lib</v>
      </c>
      <c r="B723" s="29">
        <f>IF(PickedColonies!J723=0, "NA", INDEX(Table1[Modifications],(MATCH(PickedColonies!C723,Table6[Barcode of agar-filled omnitray plate],0)+PickedColonies!J723-1)))</f>
        <v>0</v>
      </c>
      <c r="C723" s="31" t="s">
        <v>468</v>
      </c>
      <c r="D723" s="29" t="str">
        <f>IF(PickedColonies!J723=0, "NA", INDEX(Table4[],(MATCH(PickedColonies!C723,Table6[Barcode of agar-filled omnitray plate],0)+PickedColonies!J723-1)))</f>
        <v>A1</v>
      </c>
      <c r="E723" s="31" t="s">
        <v>749</v>
      </c>
      <c r="F723" s="29" t="str">
        <f>IF(ISNUMBER(SEARCH("96-well",Import!$B$10)),Sheet1!O722,Sheet1!P722)</f>
        <v>B22</v>
      </c>
      <c r="G723" s="31" t="s">
        <v>575</v>
      </c>
      <c r="H723" s="31" t="s">
        <v>822</v>
      </c>
      <c r="I723" s="31"/>
      <c r="J723" s="32">
        <v>1</v>
      </c>
    </row>
    <row r="724" spans="1:10" x14ac:dyDescent="0.25">
      <c r="A724" s="29" t="str">
        <f>IF(PickedColonies!J724=0, "NA",INDEX(Table5[Strain name],(MATCH(PickedColonies!C724,Table6[Barcode of agar-filled omnitray plate],0)+PickedColonies!J724-1)))</f>
        <v>GeneArt lib</v>
      </c>
      <c r="B724" s="29">
        <f>IF(PickedColonies!J724=0, "NA", INDEX(Table1[Modifications],(MATCH(PickedColonies!C724,Table6[Barcode of agar-filled omnitray plate],0)+PickedColonies!J724-1)))</f>
        <v>0</v>
      </c>
      <c r="C724" s="31" t="s">
        <v>468</v>
      </c>
      <c r="D724" s="29" t="str">
        <f>IF(PickedColonies!J724=0, "NA", INDEX(Table4[],(MATCH(PickedColonies!C724,Table6[Barcode of agar-filled omnitray plate],0)+PickedColonies!J724-1)))</f>
        <v>A1</v>
      </c>
      <c r="E724" s="31" t="s">
        <v>749</v>
      </c>
      <c r="F724" s="29" t="str">
        <f>IF(ISNUMBER(SEARCH("96-well",Import!$B$10)),Sheet1!O723,Sheet1!P723)</f>
        <v>C22</v>
      </c>
      <c r="G724" s="31" t="s">
        <v>576</v>
      </c>
      <c r="H724" s="31" t="s">
        <v>822</v>
      </c>
      <c r="I724" s="31"/>
      <c r="J724" s="32">
        <v>1</v>
      </c>
    </row>
    <row r="725" spans="1:10" x14ac:dyDescent="0.25">
      <c r="A725" s="29" t="str">
        <f>IF(PickedColonies!J725=0, "NA",INDEX(Table5[Strain name],(MATCH(PickedColonies!C725,Table6[Barcode of agar-filled omnitray plate],0)+PickedColonies!J725-1)))</f>
        <v>GeneArt lib</v>
      </c>
      <c r="B725" s="29">
        <f>IF(PickedColonies!J725=0, "NA", INDEX(Table1[Modifications],(MATCH(PickedColonies!C725,Table6[Barcode of agar-filled omnitray plate],0)+PickedColonies!J725-1)))</f>
        <v>0</v>
      </c>
      <c r="C725" s="31" t="s">
        <v>468</v>
      </c>
      <c r="D725" s="29" t="str">
        <f>IF(PickedColonies!J725=0, "NA", INDEX(Table4[],(MATCH(PickedColonies!C725,Table6[Barcode of agar-filled omnitray plate],0)+PickedColonies!J725-1)))</f>
        <v>A1</v>
      </c>
      <c r="E725" s="31" t="s">
        <v>749</v>
      </c>
      <c r="F725" s="29" t="str">
        <f>IF(ISNUMBER(SEARCH("96-well",Import!$B$10)),Sheet1!O724,Sheet1!P724)</f>
        <v>D22</v>
      </c>
      <c r="G725" s="31" t="s">
        <v>577</v>
      </c>
      <c r="H725" s="31" t="s">
        <v>822</v>
      </c>
      <c r="I725" s="31"/>
      <c r="J725" s="32">
        <v>1</v>
      </c>
    </row>
    <row r="726" spans="1:10" x14ac:dyDescent="0.25">
      <c r="A726" s="29" t="str">
        <f>IF(PickedColonies!J726=0, "NA",INDEX(Table5[Strain name],(MATCH(PickedColonies!C726,Table6[Barcode of agar-filled omnitray plate],0)+PickedColonies!J726-1)))</f>
        <v>GeneArt lib</v>
      </c>
      <c r="B726" s="29">
        <f>IF(PickedColonies!J726=0, "NA", INDEX(Table1[Modifications],(MATCH(PickedColonies!C726,Table6[Barcode of agar-filled omnitray plate],0)+PickedColonies!J726-1)))</f>
        <v>0</v>
      </c>
      <c r="C726" s="31" t="s">
        <v>468</v>
      </c>
      <c r="D726" s="29" t="str">
        <f>IF(PickedColonies!J726=0, "NA", INDEX(Table4[],(MATCH(PickedColonies!C726,Table6[Barcode of agar-filled omnitray plate],0)+PickedColonies!J726-1)))</f>
        <v>A1</v>
      </c>
      <c r="E726" s="31" t="s">
        <v>749</v>
      </c>
      <c r="F726" s="29" t="str">
        <f>IF(ISNUMBER(SEARCH("96-well",Import!$B$10)),Sheet1!O725,Sheet1!P725)</f>
        <v>E22</v>
      </c>
      <c r="G726" s="31" t="s">
        <v>578</v>
      </c>
      <c r="H726" s="31" t="s">
        <v>822</v>
      </c>
      <c r="I726" s="31"/>
      <c r="J726" s="32">
        <v>1</v>
      </c>
    </row>
    <row r="727" spans="1:10" x14ac:dyDescent="0.25">
      <c r="A727" s="29" t="str">
        <f>IF(PickedColonies!J727=0, "NA",INDEX(Table5[Strain name],(MATCH(PickedColonies!C727,Table6[Barcode of agar-filled omnitray plate],0)+PickedColonies!J727-1)))</f>
        <v>GeneArt lib</v>
      </c>
      <c r="B727" s="29">
        <f>IF(PickedColonies!J727=0, "NA", INDEX(Table1[Modifications],(MATCH(PickedColonies!C727,Table6[Barcode of agar-filled omnitray plate],0)+PickedColonies!J727-1)))</f>
        <v>0</v>
      </c>
      <c r="C727" s="31" t="s">
        <v>468</v>
      </c>
      <c r="D727" s="29" t="str">
        <f>IF(PickedColonies!J727=0, "NA", INDEX(Table4[],(MATCH(PickedColonies!C727,Table6[Barcode of agar-filled omnitray plate],0)+PickedColonies!J727-1)))</f>
        <v>A1</v>
      </c>
      <c r="E727" s="31" t="s">
        <v>749</v>
      </c>
      <c r="F727" s="29" t="str">
        <f>IF(ISNUMBER(SEARCH("96-well",Import!$B$10)),Sheet1!O726,Sheet1!P726)</f>
        <v>F22</v>
      </c>
      <c r="G727" s="31" t="s">
        <v>579</v>
      </c>
      <c r="H727" s="31" t="s">
        <v>822</v>
      </c>
      <c r="I727" s="31"/>
      <c r="J727" s="32">
        <v>1</v>
      </c>
    </row>
    <row r="728" spans="1:10" x14ac:dyDescent="0.25">
      <c r="A728" s="29" t="str">
        <f>IF(PickedColonies!J728=0, "NA",INDEX(Table5[Strain name],(MATCH(PickedColonies!C728,Table6[Barcode of agar-filled omnitray plate],0)+PickedColonies!J728-1)))</f>
        <v>GeneArt lib</v>
      </c>
      <c r="B728" s="29">
        <f>IF(PickedColonies!J728=0, "NA", INDEX(Table1[Modifications],(MATCH(PickedColonies!C728,Table6[Barcode of agar-filled omnitray plate],0)+PickedColonies!J728-1)))</f>
        <v>0</v>
      </c>
      <c r="C728" s="31" t="s">
        <v>468</v>
      </c>
      <c r="D728" s="29" t="str">
        <f>IF(PickedColonies!J728=0, "NA", INDEX(Table4[],(MATCH(PickedColonies!C728,Table6[Barcode of agar-filled omnitray plate],0)+PickedColonies!J728-1)))</f>
        <v>A1</v>
      </c>
      <c r="E728" s="31" t="s">
        <v>749</v>
      </c>
      <c r="F728" s="29" t="str">
        <f>IF(ISNUMBER(SEARCH("96-well",Import!$B$10)),Sheet1!O727,Sheet1!P727)</f>
        <v>G22</v>
      </c>
      <c r="G728" s="31" t="s">
        <v>580</v>
      </c>
      <c r="H728" s="31" t="s">
        <v>822</v>
      </c>
      <c r="I728" s="31"/>
      <c r="J728" s="32">
        <v>1</v>
      </c>
    </row>
    <row r="729" spans="1:10" x14ac:dyDescent="0.25">
      <c r="A729" s="29" t="str">
        <f>IF(PickedColonies!J729=0, "NA",INDEX(Table5[Strain name],(MATCH(PickedColonies!C729,Table6[Barcode of agar-filled omnitray plate],0)+PickedColonies!J729-1)))</f>
        <v>GeneArt lib</v>
      </c>
      <c r="B729" s="29">
        <f>IF(PickedColonies!J729=0, "NA", INDEX(Table1[Modifications],(MATCH(PickedColonies!C729,Table6[Barcode of agar-filled omnitray plate],0)+PickedColonies!J729-1)))</f>
        <v>0</v>
      </c>
      <c r="C729" s="31" t="s">
        <v>468</v>
      </c>
      <c r="D729" s="29" t="str">
        <f>IF(PickedColonies!J729=0, "NA", INDEX(Table4[],(MATCH(PickedColonies!C729,Table6[Barcode of agar-filled omnitray plate],0)+PickedColonies!J729-1)))</f>
        <v>A1</v>
      </c>
      <c r="E729" s="31" t="s">
        <v>749</v>
      </c>
      <c r="F729" s="29" t="str">
        <f>IF(ISNUMBER(SEARCH("96-well",Import!$B$10)),Sheet1!O728,Sheet1!P728)</f>
        <v>H22</v>
      </c>
      <c r="G729" s="31" t="s">
        <v>581</v>
      </c>
      <c r="H729" s="31" t="s">
        <v>822</v>
      </c>
      <c r="I729" s="31"/>
      <c r="J729" s="32">
        <v>1</v>
      </c>
    </row>
    <row r="730" spans="1:10" x14ac:dyDescent="0.25">
      <c r="A730" s="29" t="str">
        <f>IF(PickedColonies!J730=0, "NA",INDEX(Table5[Strain name],(MATCH(PickedColonies!C730,Table6[Barcode of agar-filled omnitray plate],0)+PickedColonies!J730-1)))</f>
        <v>GeneArt lib</v>
      </c>
      <c r="B730" s="29">
        <f>IF(PickedColonies!J730=0, "NA", INDEX(Table1[Modifications],(MATCH(PickedColonies!C730,Table6[Barcode of agar-filled omnitray plate],0)+PickedColonies!J730-1)))</f>
        <v>0</v>
      </c>
      <c r="C730" s="31" t="s">
        <v>468</v>
      </c>
      <c r="D730" s="29" t="str">
        <f>IF(PickedColonies!J730=0, "NA", INDEX(Table4[],(MATCH(PickedColonies!C730,Table6[Barcode of agar-filled omnitray plate],0)+PickedColonies!J730-1)))</f>
        <v>A1</v>
      </c>
      <c r="E730" s="31" t="s">
        <v>749</v>
      </c>
      <c r="F730" s="29" t="str">
        <f>IF(ISNUMBER(SEARCH("96-well",Import!$B$10)),Sheet1!O729,Sheet1!P729)</f>
        <v>I22</v>
      </c>
      <c r="G730" s="31" t="s">
        <v>583</v>
      </c>
      <c r="H730" s="31" t="s">
        <v>823</v>
      </c>
      <c r="I730" s="31"/>
      <c r="J730" s="32">
        <v>1</v>
      </c>
    </row>
    <row r="731" spans="1:10" x14ac:dyDescent="0.25">
      <c r="A731" s="29" t="str">
        <f>IF(PickedColonies!J731=0, "NA",INDEX(Table5[Strain name],(MATCH(PickedColonies!C731,Table6[Barcode of agar-filled omnitray plate],0)+PickedColonies!J731-1)))</f>
        <v>GeneArt lib</v>
      </c>
      <c r="B731" s="29">
        <f>IF(PickedColonies!J731=0, "NA", INDEX(Table1[Modifications],(MATCH(PickedColonies!C731,Table6[Barcode of agar-filled omnitray plate],0)+PickedColonies!J731-1)))</f>
        <v>0</v>
      </c>
      <c r="C731" s="31" t="s">
        <v>468</v>
      </c>
      <c r="D731" s="29" t="str">
        <f>IF(PickedColonies!J731=0, "NA", INDEX(Table4[],(MATCH(PickedColonies!C731,Table6[Barcode of agar-filled omnitray plate],0)+PickedColonies!J731-1)))</f>
        <v>A1</v>
      </c>
      <c r="E731" s="31" t="s">
        <v>749</v>
      </c>
      <c r="F731" s="29" t="str">
        <f>IF(ISNUMBER(SEARCH("96-well",Import!$B$10)),Sheet1!O730,Sheet1!P730)</f>
        <v>J22</v>
      </c>
      <c r="G731" s="31" t="s">
        <v>584</v>
      </c>
      <c r="H731" s="31" t="s">
        <v>823</v>
      </c>
      <c r="I731" s="31"/>
      <c r="J731" s="32">
        <v>1</v>
      </c>
    </row>
    <row r="732" spans="1:10" x14ac:dyDescent="0.25">
      <c r="A732" s="29" t="str">
        <f>IF(PickedColonies!J732=0, "NA",INDEX(Table5[Strain name],(MATCH(PickedColonies!C732,Table6[Barcode of agar-filled omnitray plate],0)+PickedColonies!J732-1)))</f>
        <v>GeneArt lib</v>
      </c>
      <c r="B732" s="29">
        <f>IF(PickedColonies!J732=0, "NA", INDEX(Table1[Modifications],(MATCH(PickedColonies!C732,Table6[Barcode of agar-filled omnitray plate],0)+PickedColonies!J732-1)))</f>
        <v>0</v>
      </c>
      <c r="C732" s="31" t="s">
        <v>468</v>
      </c>
      <c r="D732" s="29" t="str">
        <f>IF(PickedColonies!J732=0, "NA", INDEX(Table4[],(MATCH(PickedColonies!C732,Table6[Barcode of agar-filled omnitray plate],0)+PickedColonies!J732-1)))</f>
        <v>A1</v>
      </c>
      <c r="E732" s="31" t="s">
        <v>749</v>
      </c>
      <c r="F732" s="29" t="str">
        <f>IF(ISNUMBER(SEARCH("96-well",Import!$B$10)),Sheet1!O731,Sheet1!P731)</f>
        <v>K22</v>
      </c>
      <c r="G732" s="31" t="s">
        <v>585</v>
      </c>
      <c r="H732" s="31" t="s">
        <v>823</v>
      </c>
      <c r="I732" s="31"/>
      <c r="J732" s="32">
        <v>1</v>
      </c>
    </row>
    <row r="733" spans="1:10" x14ac:dyDescent="0.25">
      <c r="A733" s="29" t="str">
        <f>IF(PickedColonies!J733=0, "NA",INDEX(Table5[Strain name],(MATCH(PickedColonies!C733,Table6[Barcode of agar-filled omnitray plate],0)+PickedColonies!J733-1)))</f>
        <v>GeneArt lib</v>
      </c>
      <c r="B733" s="29">
        <f>IF(PickedColonies!J733=0, "NA", INDEX(Table1[Modifications],(MATCH(PickedColonies!C733,Table6[Barcode of agar-filled omnitray plate],0)+PickedColonies!J733-1)))</f>
        <v>0</v>
      </c>
      <c r="C733" s="31" t="s">
        <v>468</v>
      </c>
      <c r="D733" s="29" t="str">
        <f>IF(PickedColonies!J733=0, "NA", INDEX(Table4[],(MATCH(PickedColonies!C733,Table6[Barcode of agar-filled omnitray plate],0)+PickedColonies!J733-1)))</f>
        <v>A1</v>
      </c>
      <c r="E733" s="31" t="s">
        <v>749</v>
      </c>
      <c r="F733" s="29" t="str">
        <f>IF(ISNUMBER(SEARCH("96-well",Import!$B$10)),Sheet1!O732,Sheet1!P732)</f>
        <v>L22</v>
      </c>
      <c r="G733" s="31" t="s">
        <v>586</v>
      </c>
      <c r="H733" s="31" t="s">
        <v>823</v>
      </c>
      <c r="I733" s="31"/>
      <c r="J733" s="32">
        <v>1</v>
      </c>
    </row>
    <row r="734" spans="1:10" x14ac:dyDescent="0.25">
      <c r="A734" s="29" t="str">
        <f>IF(PickedColonies!J734=0, "NA",INDEX(Table5[Strain name],(MATCH(PickedColonies!C734,Table6[Barcode of agar-filled omnitray plate],0)+PickedColonies!J734-1)))</f>
        <v>GeneArt lib</v>
      </c>
      <c r="B734" s="29">
        <f>IF(PickedColonies!J734=0, "NA", INDEX(Table1[Modifications],(MATCH(PickedColonies!C734,Table6[Barcode of agar-filled omnitray plate],0)+PickedColonies!J734-1)))</f>
        <v>0</v>
      </c>
      <c r="C734" s="31" t="s">
        <v>468</v>
      </c>
      <c r="D734" s="29" t="str">
        <f>IF(PickedColonies!J734=0, "NA", INDEX(Table4[],(MATCH(PickedColonies!C734,Table6[Barcode of agar-filled omnitray plate],0)+PickedColonies!J734-1)))</f>
        <v>A1</v>
      </c>
      <c r="E734" s="31" t="s">
        <v>749</v>
      </c>
      <c r="F734" s="29" t="str">
        <f>IF(ISNUMBER(SEARCH("96-well",Import!$B$10)),Sheet1!O733,Sheet1!P733)</f>
        <v>M22</v>
      </c>
      <c r="G734" s="31" t="s">
        <v>587</v>
      </c>
      <c r="H734" s="31" t="s">
        <v>823</v>
      </c>
      <c r="I734" s="31"/>
      <c r="J734" s="32">
        <v>1</v>
      </c>
    </row>
    <row r="735" spans="1:10" x14ac:dyDescent="0.25">
      <c r="A735" s="29" t="str">
        <f>IF(PickedColonies!J735=0, "NA",INDEX(Table5[Strain name],(MATCH(PickedColonies!C735,Table6[Barcode of agar-filled omnitray plate],0)+PickedColonies!J735-1)))</f>
        <v>GeneArt lib</v>
      </c>
      <c r="B735" s="29">
        <f>IF(PickedColonies!J735=0, "NA", INDEX(Table1[Modifications],(MATCH(PickedColonies!C735,Table6[Barcode of agar-filled omnitray plate],0)+PickedColonies!J735-1)))</f>
        <v>0</v>
      </c>
      <c r="C735" s="31" t="s">
        <v>468</v>
      </c>
      <c r="D735" s="29" t="str">
        <f>IF(PickedColonies!J735=0, "NA", INDEX(Table4[],(MATCH(PickedColonies!C735,Table6[Barcode of agar-filled omnitray plate],0)+PickedColonies!J735-1)))</f>
        <v>A1</v>
      </c>
      <c r="E735" s="31" t="s">
        <v>749</v>
      </c>
      <c r="F735" s="29" t="str">
        <f>IF(ISNUMBER(SEARCH("96-well",Import!$B$10)),Sheet1!O734,Sheet1!P734)</f>
        <v>N22</v>
      </c>
      <c r="G735" s="31" t="s">
        <v>588</v>
      </c>
      <c r="H735" s="31" t="s">
        <v>823</v>
      </c>
      <c r="I735" s="31"/>
      <c r="J735" s="32">
        <v>1</v>
      </c>
    </row>
    <row r="736" spans="1:10" x14ac:dyDescent="0.25">
      <c r="A736" s="29" t="str">
        <f>IF(PickedColonies!J736=0, "NA",INDEX(Table5[Strain name],(MATCH(PickedColonies!C736,Table6[Barcode of agar-filled omnitray plate],0)+PickedColonies!J736-1)))</f>
        <v>GeneArt lib</v>
      </c>
      <c r="B736" s="29">
        <f>IF(PickedColonies!J736=0, "NA", INDEX(Table1[Modifications],(MATCH(PickedColonies!C736,Table6[Barcode of agar-filled omnitray plate],0)+PickedColonies!J736-1)))</f>
        <v>0</v>
      </c>
      <c r="C736" s="31" t="s">
        <v>468</v>
      </c>
      <c r="D736" s="29" t="str">
        <f>IF(PickedColonies!J736=0, "NA", INDEX(Table4[],(MATCH(PickedColonies!C736,Table6[Barcode of agar-filled omnitray plate],0)+PickedColonies!J736-1)))</f>
        <v>A1</v>
      </c>
      <c r="E736" s="31" t="s">
        <v>749</v>
      </c>
      <c r="F736" s="29" t="str">
        <f>IF(ISNUMBER(SEARCH("96-well",Import!$B$10)),Sheet1!O735,Sheet1!P735)</f>
        <v>O22</v>
      </c>
      <c r="G736" s="31" t="s">
        <v>589</v>
      </c>
      <c r="H736" s="31" t="s">
        <v>823</v>
      </c>
      <c r="I736" s="31"/>
      <c r="J736" s="32">
        <v>1</v>
      </c>
    </row>
    <row r="737" spans="1:10" x14ac:dyDescent="0.25">
      <c r="A737" s="29" t="str">
        <f>IF(PickedColonies!J737=0, "NA",INDEX(Table5[Strain name],(MATCH(PickedColonies!C737,Table6[Barcode of agar-filled omnitray plate],0)+PickedColonies!J737-1)))</f>
        <v>GeneArt lib</v>
      </c>
      <c r="B737" s="29">
        <f>IF(PickedColonies!J737=0, "NA", INDEX(Table1[Modifications],(MATCH(PickedColonies!C737,Table6[Barcode of agar-filled omnitray plate],0)+PickedColonies!J737-1)))</f>
        <v>0</v>
      </c>
      <c r="C737" s="31" t="s">
        <v>468</v>
      </c>
      <c r="D737" s="29" t="str">
        <f>IF(PickedColonies!J737=0, "NA", INDEX(Table4[],(MATCH(PickedColonies!C737,Table6[Barcode of agar-filled omnitray plate],0)+PickedColonies!J737-1)))</f>
        <v>A1</v>
      </c>
      <c r="E737" s="31" t="s">
        <v>749</v>
      </c>
      <c r="F737" s="29" t="str">
        <f>IF(ISNUMBER(SEARCH("96-well",Import!$B$10)),Sheet1!O736,Sheet1!P736)</f>
        <v>P22</v>
      </c>
      <c r="G737" s="31" t="s">
        <v>590</v>
      </c>
      <c r="H737" s="31" t="s">
        <v>823</v>
      </c>
      <c r="I737" s="31"/>
      <c r="J737" s="32">
        <v>1</v>
      </c>
    </row>
    <row r="738" spans="1:10" x14ac:dyDescent="0.25">
      <c r="A738" s="29" t="str">
        <f>IF(PickedColonies!J738=0, "NA",INDEX(Table5[Strain name],(MATCH(PickedColonies!C738,Table6[Barcode of agar-filled omnitray plate],0)+PickedColonies!J738-1)))</f>
        <v>GeneArt lib</v>
      </c>
      <c r="B738" s="29">
        <f>IF(PickedColonies!J738=0, "NA", INDEX(Table1[Modifications],(MATCH(PickedColonies!C738,Table6[Barcode of agar-filled omnitray plate],0)+PickedColonies!J738-1)))</f>
        <v>0</v>
      </c>
      <c r="C738" s="31" t="s">
        <v>468</v>
      </c>
      <c r="D738" s="29" t="str">
        <f>IF(PickedColonies!J738=0, "NA", INDEX(Table4[],(MATCH(PickedColonies!C738,Table6[Barcode of agar-filled omnitray plate],0)+PickedColonies!J738-1)))</f>
        <v>A1</v>
      </c>
      <c r="E738" s="31" t="s">
        <v>749</v>
      </c>
      <c r="F738" s="29" t="str">
        <f>IF(ISNUMBER(SEARCH("96-well",Import!$B$10)),Sheet1!O737,Sheet1!P737)</f>
        <v>A23</v>
      </c>
      <c r="G738" s="31" t="s">
        <v>592</v>
      </c>
      <c r="H738" s="31" t="s">
        <v>824</v>
      </c>
      <c r="I738" s="31"/>
      <c r="J738" s="32">
        <v>1</v>
      </c>
    </row>
    <row r="739" spans="1:10" x14ac:dyDescent="0.25">
      <c r="A739" s="29" t="str">
        <f>IF(PickedColonies!J739=0, "NA",INDEX(Table5[Strain name],(MATCH(PickedColonies!C739,Table6[Barcode of agar-filled omnitray plate],0)+PickedColonies!J739-1)))</f>
        <v>GeneArt lib</v>
      </c>
      <c r="B739" s="29">
        <f>IF(PickedColonies!J739=0, "NA", INDEX(Table1[Modifications],(MATCH(PickedColonies!C739,Table6[Barcode of agar-filled omnitray plate],0)+PickedColonies!J739-1)))</f>
        <v>0</v>
      </c>
      <c r="C739" s="31" t="s">
        <v>468</v>
      </c>
      <c r="D739" s="29" t="str">
        <f>IF(PickedColonies!J739=0, "NA", INDEX(Table4[],(MATCH(PickedColonies!C739,Table6[Barcode of agar-filled omnitray plate],0)+PickedColonies!J739-1)))</f>
        <v>A1</v>
      </c>
      <c r="E739" s="31" t="s">
        <v>749</v>
      </c>
      <c r="F739" s="29" t="str">
        <f>IF(ISNUMBER(SEARCH("96-well",Import!$B$10)),Sheet1!O738,Sheet1!P738)</f>
        <v>B23</v>
      </c>
      <c r="G739" s="31" t="s">
        <v>593</v>
      </c>
      <c r="H739" s="31" t="s">
        <v>824</v>
      </c>
      <c r="I739" s="31"/>
      <c r="J739" s="32">
        <v>1</v>
      </c>
    </row>
    <row r="740" spans="1:10" x14ac:dyDescent="0.25">
      <c r="A740" s="29" t="str">
        <f>IF(PickedColonies!J740=0, "NA",INDEX(Table5[Strain name],(MATCH(PickedColonies!C740,Table6[Barcode of agar-filled omnitray plate],0)+PickedColonies!J740-1)))</f>
        <v>GeneArt lib</v>
      </c>
      <c r="B740" s="29">
        <f>IF(PickedColonies!J740=0, "NA", INDEX(Table1[Modifications],(MATCH(PickedColonies!C740,Table6[Barcode of agar-filled omnitray plate],0)+PickedColonies!J740-1)))</f>
        <v>0</v>
      </c>
      <c r="C740" s="31" t="s">
        <v>468</v>
      </c>
      <c r="D740" s="29" t="str">
        <f>IF(PickedColonies!J740=0, "NA", INDEX(Table4[],(MATCH(PickedColonies!C740,Table6[Barcode of agar-filled omnitray plate],0)+PickedColonies!J740-1)))</f>
        <v>A1</v>
      </c>
      <c r="E740" s="31" t="s">
        <v>749</v>
      </c>
      <c r="F740" s="29" t="str">
        <f>IF(ISNUMBER(SEARCH("96-well",Import!$B$10)),Sheet1!O739,Sheet1!P739)</f>
        <v>C23</v>
      </c>
      <c r="G740" s="31" t="s">
        <v>594</v>
      </c>
      <c r="H740" s="31" t="s">
        <v>824</v>
      </c>
      <c r="I740" s="31"/>
      <c r="J740" s="32">
        <v>1</v>
      </c>
    </row>
    <row r="741" spans="1:10" x14ac:dyDescent="0.25">
      <c r="A741" s="29" t="str">
        <f>IF(PickedColonies!J741=0, "NA",INDEX(Table5[Strain name],(MATCH(PickedColonies!C741,Table6[Barcode of agar-filled omnitray plate],0)+PickedColonies!J741-1)))</f>
        <v>GeneArt lib</v>
      </c>
      <c r="B741" s="29">
        <f>IF(PickedColonies!J741=0, "NA", INDEX(Table1[Modifications],(MATCH(PickedColonies!C741,Table6[Barcode of agar-filled omnitray plate],0)+PickedColonies!J741-1)))</f>
        <v>0</v>
      </c>
      <c r="C741" s="31" t="s">
        <v>468</v>
      </c>
      <c r="D741" s="29" t="str">
        <f>IF(PickedColonies!J741=0, "NA", INDEX(Table4[],(MATCH(PickedColonies!C741,Table6[Barcode of agar-filled omnitray plate],0)+PickedColonies!J741-1)))</f>
        <v>A1</v>
      </c>
      <c r="E741" s="31" t="s">
        <v>749</v>
      </c>
      <c r="F741" s="29" t="str">
        <f>IF(ISNUMBER(SEARCH("96-well",Import!$B$10)),Sheet1!O740,Sheet1!P740)</f>
        <v>D23</v>
      </c>
      <c r="G741" s="31" t="s">
        <v>595</v>
      </c>
      <c r="H741" s="31" t="s">
        <v>824</v>
      </c>
      <c r="I741" s="31"/>
      <c r="J741" s="32">
        <v>1</v>
      </c>
    </row>
    <row r="742" spans="1:10" x14ac:dyDescent="0.25">
      <c r="A742" s="29" t="str">
        <f>IF(PickedColonies!J742=0, "NA",INDEX(Table5[Strain name],(MATCH(PickedColonies!C742,Table6[Barcode of agar-filled omnitray plate],0)+PickedColonies!J742-1)))</f>
        <v>GeneArt lib</v>
      </c>
      <c r="B742" s="29">
        <f>IF(PickedColonies!J742=0, "NA", INDEX(Table1[Modifications],(MATCH(PickedColonies!C742,Table6[Barcode of agar-filled omnitray plate],0)+PickedColonies!J742-1)))</f>
        <v>0</v>
      </c>
      <c r="C742" s="31" t="s">
        <v>468</v>
      </c>
      <c r="D742" s="29" t="str">
        <f>IF(PickedColonies!J742=0, "NA", INDEX(Table4[],(MATCH(PickedColonies!C742,Table6[Barcode of agar-filled omnitray plate],0)+PickedColonies!J742-1)))</f>
        <v>A1</v>
      </c>
      <c r="E742" s="31" t="s">
        <v>749</v>
      </c>
      <c r="F742" s="29" t="str">
        <f>IF(ISNUMBER(SEARCH("96-well",Import!$B$10)),Sheet1!O741,Sheet1!P741)</f>
        <v>E23</v>
      </c>
      <c r="G742" s="31" t="s">
        <v>596</v>
      </c>
      <c r="H742" s="31" t="s">
        <v>824</v>
      </c>
      <c r="I742" s="31"/>
      <c r="J742" s="32">
        <v>1</v>
      </c>
    </row>
    <row r="743" spans="1:10" x14ac:dyDescent="0.25">
      <c r="A743" s="29" t="str">
        <f>IF(PickedColonies!J743=0, "NA",INDEX(Table5[Strain name],(MATCH(PickedColonies!C743,Table6[Barcode of agar-filled omnitray plate],0)+PickedColonies!J743-1)))</f>
        <v>GeneArt lib</v>
      </c>
      <c r="B743" s="29">
        <f>IF(PickedColonies!J743=0, "NA", INDEX(Table1[Modifications],(MATCH(PickedColonies!C743,Table6[Barcode of agar-filled omnitray plate],0)+PickedColonies!J743-1)))</f>
        <v>0</v>
      </c>
      <c r="C743" s="31" t="s">
        <v>468</v>
      </c>
      <c r="D743" s="29" t="str">
        <f>IF(PickedColonies!J743=0, "NA", INDEX(Table4[],(MATCH(PickedColonies!C743,Table6[Barcode of agar-filled omnitray plate],0)+PickedColonies!J743-1)))</f>
        <v>A1</v>
      </c>
      <c r="E743" s="31" t="s">
        <v>749</v>
      </c>
      <c r="F743" s="29" t="str">
        <f>IF(ISNUMBER(SEARCH("96-well",Import!$B$10)),Sheet1!O742,Sheet1!P742)</f>
        <v>F23</v>
      </c>
      <c r="G743" s="31" t="s">
        <v>597</v>
      </c>
      <c r="H743" s="31" t="s">
        <v>824</v>
      </c>
      <c r="I743" s="31"/>
      <c r="J743" s="32">
        <v>1</v>
      </c>
    </row>
    <row r="744" spans="1:10" x14ac:dyDescent="0.25">
      <c r="A744" s="29" t="str">
        <f>IF(PickedColonies!J744=0, "NA",INDEX(Table5[Strain name],(MATCH(PickedColonies!C744,Table6[Barcode of agar-filled omnitray plate],0)+PickedColonies!J744-1)))</f>
        <v>GeneArt lib</v>
      </c>
      <c r="B744" s="29">
        <f>IF(PickedColonies!J744=0, "NA", INDEX(Table1[Modifications],(MATCH(PickedColonies!C744,Table6[Barcode of agar-filled omnitray plate],0)+PickedColonies!J744-1)))</f>
        <v>0</v>
      </c>
      <c r="C744" s="31" t="s">
        <v>468</v>
      </c>
      <c r="D744" s="29" t="str">
        <f>IF(PickedColonies!J744=0, "NA", INDEX(Table4[],(MATCH(PickedColonies!C744,Table6[Barcode of agar-filled omnitray plate],0)+PickedColonies!J744-1)))</f>
        <v>A1</v>
      </c>
      <c r="E744" s="31" t="s">
        <v>749</v>
      </c>
      <c r="F744" s="29" t="str">
        <f>IF(ISNUMBER(SEARCH("96-well",Import!$B$10)),Sheet1!O743,Sheet1!P743)</f>
        <v>G23</v>
      </c>
      <c r="G744" s="31" t="s">
        <v>598</v>
      </c>
      <c r="H744" s="31" t="s">
        <v>824</v>
      </c>
      <c r="I744" s="31"/>
      <c r="J744" s="32">
        <v>1</v>
      </c>
    </row>
    <row r="745" spans="1:10" x14ac:dyDescent="0.25">
      <c r="A745" s="29" t="str">
        <f>IF(PickedColonies!J745=0, "NA",INDEX(Table5[Strain name],(MATCH(PickedColonies!C745,Table6[Barcode of agar-filled omnitray plate],0)+PickedColonies!J745-1)))</f>
        <v>GeneArt lib</v>
      </c>
      <c r="B745" s="29">
        <f>IF(PickedColonies!J745=0, "NA", INDEX(Table1[Modifications],(MATCH(PickedColonies!C745,Table6[Barcode of agar-filled omnitray plate],0)+PickedColonies!J745-1)))</f>
        <v>0</v>
      </c>
      <c r="C745" s="31" t="s">
        <v>468</v>
      </c>
      <c r="D745" s="29" t="str">
        <f>IF(PickedColonies!J745=0, "NA", INDEX(Table4[],(MATCH(PickedColonies!C745,Table6[Barcode of agar-filled omnitray plate],0)+PickedColonies!J745-1)))</f>
        <v>A1</v>
      </c>
      <c r="E745" s="31" t="s">
        <v>749</v>
      </c>
      <c r="F745" s="29" t="str">
        <f>IF(ISNUMBER(SEARCH("96-well",Import!$B$10)),Sheet1!O744,Sheet1!P744)</f>
        <v>H23</v>
      </c>
      <c r="G745" s="31" t="s">
        <v>599</v>
      </c>
      <c r="H745" s="31" t="s">
        <v>824</v>
      </c>
      <c r="I745" s="31"/>
      <c r="J745" s="32">
        <v>1</v>
      </c>
    </row>
    <row r="746" spans="1:10" x14ac:dyDescent="0.25">
      <c r="A746" s="29" t="str">
        <f>IF(PickedColonies!J746=0, "NA",INDEX(Table5[Strain name],(MATCH(PickedColonies!C746,Table6[Barcode of agar-filled omnitray plate],0)+PickedColonies!J746-1)))</f>
        <v>GeneArt lib</v>
      </c>
      <c r="B746" s="29">
        <f>IF(PickedColonies!J746=0, "NA", INDEX(Table1[Modifications],(MATCH(PickedColonies!C746,Table6[Barcode of agar-filled omnitray plate],0)+PickedColonies!J746-1)))</f>
        <v>0</v>
      </c>
      <c r="C746" s="31" t="s">
        <v>468</v>
      </c>
      <c r="D746" s="29" t="str">
        <f>IF(PickedColonies!J746=0, "NA", INDEX(Table4[],(MATCH(PickedColonies!C746,Table6[Barcode of agar-filled omnitray plate],0)+PickedColonies!J746-1)))</f>
        <v>A1</v>
      </c>
      <c r="E746" s="31" t="s">
        <v>749</v>
      </c>
      <c r="F746" s="29" t="str">
        <f>IF(ISNUMBER(SEARCH("96-well",Import!$B$10)),Sheet1!O745,Sheet1!P745)</f>
        <v>I23</v>
      </c>
      <c r="G746" s="31" t="s">
        <v>601</v>
      </c>
      <c r="H746" s="31" t="s">
        <v>825</v>
      </c>
      <c r="I746" s="31"/>
      <c r="J746" s="32">
        <v>1</v>
      </c>
    </row>
    <row r="747" spans="1:10" x14ac:dyDescent="0.25">
      <c r="A747" s="29" t="str">
        <f>IF(PickedColonies!J747=0, "NA",INDEX(Table5[Strain name],(MATCH(PickedColonies!C747,Table6[Barcode of agar-filled omnitray plate],0)+PickedColonies!J747-1)))</f>
        <v>GeneArt lib</v>
      </c>
      <c r="B747" s="29">
        <f>IF(PickedColonies!J747=0, "NA", INDEX(Table1[Modifications],(MATCH(PickedColonies!C747,Table6[Barcode of agar-filled omnitray plate],0)+PickedColonies!J747-1)))</f>
        <v>0</v>
      </c>
      <c r="C747" s="31" t="s">
        <v>468</v>
      </c>
      <c r="D747" s="29" t="str">
        <f>IF(PickedColonies!J747=0, "NA", INDEX(Table4[],(MATCH(PickedColonies!C747,Table6[Barcode of agar-filled omnitray plate],0)+PickedColonies!J747-1)))</f>
        <v>A1</v>
      </c>
      <c r="E747" s="31" t="s">
        <v>749</v>
      </c>
      <c r="F747" s="29" t="str">
        <f>IF(ISNUMBER(SEARCH("96-well",Import!$B$10)),Sheet1!O746,Sheet1!P746)</f>
        <v>J23</v>
      </c>
      <c r="G747" s="31" t="s">
        <v>602</v>
      </c>
      <c r="H747" s="31" t="s">
        <v>825</v>
      </c>
      <c r="I747" s="31"/>
      <c r="J747" s="32">
        <v>1</v>
      </c>
    </row>
    <row r="748" spans="1:10" x14ac:dyDescent="0.25">
      <c r="A748" s="29" t="str">
        <f>IF(PickedColonies!J748=0, "NA",INDEX(Table5[Strain name],(MATCH(PickedColonies!C748,Table6[Barcode of agar-filled omnitray plate],0)+PickedColonies!J748-1)))</f>
        <v>GeneArt lib</v>
      </c>
      <c r="B748" s="29">
        <f>IF(PickedColonies!J748=0, "NA", INDEX(Table1[Modifications],(MATCH(PickedColonies!C748,Table6[Barcode of agar-filled omnitray plate],0)+PickedColonies!J748-1)))</f>
        <v>0</v>
      </c>
      <c r="C748" s="31" t="s">
        <v>468</v>
      </c>
      <c r="D748" s="29" t="str">
        <f>IF(PickedColonies!J748=0, "NA", INDEX(Table4[],(MATCH(PickedColonies!C748,Table6[Barcode of agar-filled omnitray plate],0)+PickedColonies!J748-1)))</f>
        <v>A1</v>
      </c>
      <c r="E748" s="31" t="s">
        <v>749</v>
      </c>
      <c r="F748" s="29" t="str">
        <f>IF(ISNUMBER(SEARCH("96-well",Import!$B$10)),Sheet1!O747,Sheet1!P747)</f>
        <v>K23</v>
      </c>
      <c r="G748" s="31" t="s">
        <v>603</v>
      </c>
      <c r="H748" s="31" t="s">
        <v>825</v>
      </c>
      <c r="I748" s="31"/>
      <c r="J748" s="32">
        <v>1</v>
      </c>
    </row>
    <row r="749" spans="1:10" x14ac:dyDescent="0.25">
      <c r="A749" s="29" t="str">
        <f>IF(PickedColonies!J749=0, "NA",INDEX(Table5[Strain name],(MATCH(PickedColonies!C749,Table6[Barcode of agar-filled omnitray plate],0)+PickedColonies!J749-1)))</f>
        <v>GeneArt lib</v>
      </c>
      <c r="B749" s="29">
        <f>IF(PickedColonies!J749=0, "NA", INDEX(Table1[Modifications],(MATCH(PickedColonies!C749,Table6[Barcode of agar-filled omnitray plate],0)+PickedColonies!J749-1)))</f>
        <v>0</v>
      </c>
      <c r="C749" s="31" t="s">
        <v>468</v>
      </c>
      <c r="D749" s="29" t="str">
        <f>IF(PickedColonies!J749=0, "NA", INDEX(Table4[],(MATCH(PickedColonies!C749,Table6[Barcode of agar-filled omnitray plate],0)+PickedColonies!J749-1)))</f>
        <v>A1</v>
      </c>
      <c r="E749" s="31" t="s">
        <v>749</v>
      </c>
      <c r="F749" s="29" t="str">
        <f>IF(ISNUMBER(SEARCH("96-well",Import!$B$10)),Sheet1!O748,Sheet1!P748)</f>
        <v>L23</v>
      </c>
      <c r="G749" s="31" t="s">
        <v>604</v>
      </c>
      <c r="H749" s="31" t="s">
        <v>825</v>
      </c>
      <c r="I749" s="31"/>
      <c r="J749" s="32">
        <v>1</v>
      </c>
    </row>
    <row r="750" spans="1:10" x14ac:dyDescent="0.25">
      <c r="A750" s="29" t="str">
        <f>IF(PickedColonies!J750=0, "NA",INDEX(Table5[Strain name],(MATCH(PickedColonies!C750,Table6[Barcode of agar-filled omnitray plate],0)+PickedColonies!J750-1)))</f>
        <v>GeneArt lib</v>
      </c>
      <c r="B750" s="29">
        <f>IF(PickedColonies!J750=0, "NA", INDEX(Table1[Modifications],(MATCH(PickedColonies!C750,Table6[Barcode of agar-filled omnitray plate],0)+PickedColonies!J750-1)))</f>
        <v>0</v>
      </c>
      <c r="C750" s="31" t="s">
        <v>468</v>
      </c>
      <c r="D750" s="29" t="str">
        <f>IF(PickedColonies!J750=0, "NA", INDEX(Table4[],(MATCH(PickedColonies!C750,Table6[Barcode of agar-filled omnitray plate],0)+PickedColonies!J750-1)))</f>
        <v>A1</v>
      </c>
      <c r="E750" s="31" t="s">
        <v>749</v>
      </c>
      <c r="F750" s="29" t="str">
        <f>IF(ISNUMBER(SEARCH("96-well",Import!$B$10)),Sheet1!O749,Sheet1!P749)</f>
        <v>M23</v>
      </c>
      <c r="G750" s="31" t="s">
        <v>605</v>
      </c>
      <c r="H750" s="31" t="s">
        <v>825</v>
      </c>
      <c r="I750" s="31"/>
      <c r="J750" s="32">
        <v>1</v>
      </c>
    </row>
    <row r="751" spans="1:10" x14ac:dyDescent="0.25">
      <c r="A751" s="29" t="str">
        <f>IF(PickedColonies!J751=0, "NA",INDEX(Table5[Strain name],(MATCH(PickedColonies!C751,Table6[Barcode of agar-filled omnitray plate],0)+PickedColonies!J751-1)))</f>
        <v>GeneArt lib</v>
      </c>
      <c r="B751" s="29">
        <f>IF(PickedColonies!J751=0, "NA", INDEX(Table1[Modifications],(MATCH(PickedColonies!C751,Table6[Barcode of agar-filled omnitray plate],0)+PickedColonies!J751-1)))</f>
        <v>0</v>
      </c>
      <c r="C751" s="31" t="s">
        <v>468</v>
      </c>
      <c r="D751" s="29" t="str">
        <f>IF(PickedColonies!J751=0, "NA", INDEX(Table4[],(MATCH(PickedColonies!C751,Table6[Barcode of agar-filled omnitray plate],0)+PickedColonies!J751-1)))</f>
        <v>A1</v>
      </c>
      <c r="E751" s="31" t="s">
        <v>749</v>
      </c>
      <c r="F751" s="29" t="str">
        <f>IF(ISNUMBER(SEARCH("96-well",Import!$B$10)),Sheet1!O750,Sheet1!P750)</f>
        <v>N23</v>
      </c>
      <c r="G751" s="31" t="s">
        <v>606</v>
      </c>
      <c r="H751" s="31" t="s">
        <v>825</v>
      </c>
      <c r="I751" s="31"/>
      <c r="J751" s="32">
        <v>1</v>
      </c>
    </row>
    <row r="752" spans="1:10" x14ac:dyDescent="0.25">
      <c r="A752" s="29" t="str">
        <f>IF(PickedColonies!J752=0, "NA",INDEX(Table5[Strain name],(MATCH(PickedColonies!C752,Table6[Barcode of agar-filled omnitray plate],0)+PickedColonies!J752-1)))</f>
        <v>GeneArt lib</v>
      </c>
      <c r="B752" s="29">
        <f>IF(PickedColonies!J752=0, "NA", INDEX(Table1[Modifications],(MATCH(PickedColonies!C752,Table6[Barcode of agar-filled omnitray plate],0)+PickedColonies!J752-1)))</f>
        <v>0</v>
      </c>
      <c r="C752" s="31" t="s">
        <v>468</v>
      </c>
      <c r="D752" s="29" t="str">
        <f>IF(PickedColonies!J752=0, "NA", INDEX(Table4[],(MATCH(PickedColonies!C752,Table6[Barcode of agar-filled omnitray plate],0)+PickedColonies!J752-1)))</f>
        <v>A1</v>
      </c>
      <c r="E752" s="31" t="s">
        <v>749</v>
      </c>
      <c r="F752" s="29" t="str">
        <f>IF(ISNUMBER(SEARCH("96-well",Import!$B$10)),Sheet1!O751,Sheet1!P751)</f>
        <v>O23</v>
      </c>
      <c r="G752" s="31" t="s">
        <v>607</v>
      </c>
      <c r="H752" s="31" t="s">
        <v>825</v>
      </c>
      <c r="I752" s="31"/>
      <c r="J752" s="32">
        <v>1</v>
      </c>
    </row>
    <row r="753" spans="1:10" x14ac:dyDescent="0.25">
      <c r="A753" s="29" t="str">
        <f>IF(PickedColonies!J753=0, "NA",INDEX(Table5[Strain name],(MATCH(PickedColonies!C753,Table6[Barcode of agar-filled omnitray plate],0)+PickedColonies!J753-1)))</f>
        <v>GeneArt lib</v>
      </c>
      <c r="B753" s="29">
        <f>IF(PickedColonies!J753=0, "NA", INDEX(Table1[Modifications],(MATCH(PickedColonies!C753,Table6[Barcode of agar-filled omnitray plate],0)+PickedColonies!J753-1)))</f>
        <v>0</v>
      </c>
      <c r="C753" s="31" t="s">
        <v>468</v>
      </c>
      <c r="D753" s="29" t="str">
        <f>IF(PickedColonies!J753=0, "NA", INDEX(Table4[],(MATCH(PickedColonies!C753,Table6[Barcode of agar-filled omnitray plate],0)+PickedColonies!J753-1)))</f>
        <v>A1</v>
      </c>
      <c r="E753" s="31" t="s">
        <v>749</v>
      </c>
      <c r="F753" s="29" t="str">
        <f>IF(ISNUMBER(SEARCH("96-well",Import!$B$10)),Sheet1!O752,Sheet1!P752)</f>
        <v>P23</v>
      </c>
      <c r="G753" s="31" t="s">
        <v>608</v>
      </c>
      <c r="H753" s="31" t="s">
        <v>825</v>
      </c>
      <c r="I753" s="31"/>
      <c r="J753" s="32">
        <v>1</v>
      </c>
    </row>
    <row r="754" spans="1:10" x14ac:dyDescent="0.25">
      <c r="A754" s="29" t="str">
        <f>IF(PickedColonies!J754=0, "NA",INDEX(Table5[Strain name],(MATCH(PickedColonies!C754,Table6[Barcode of agar-filled omnitray plate],0)+PickedColonies!J754-1)))</f>
        <v>GeneArt lib</v>
      </c>
      <c r="B754" s="29">
        <f>IF(PickedColonies!J754=0, "NA", INDEX(Table1[Modifications],(MATCH(PickedColonies!C754,Table6[Barcode of agar-filled omnitray plate],0)+PickedColonies!J754-1)))</f>
        <v>0</v>
      </c>
      <c r="C754" s="31" t="s">
        <v>468</v>
      </c>
      <c r="D754" s="29" t="str">
        <f>IF(PickedColonies!J754=0, "NA", INDEX(Table4[],(MATCH(PickedColonies!C754,Table6[Barcode of agar-filled omnitray plate],0)+PickedColonies!J754-1)))</f>
        <v>A1</v>
      </c>
      <c r="E754" s="31" t="s">
        <v>749</v>
      </c>
      <c r="F754" s="29" t="str">
        <f>IF(ISNUMBER(SEARCH("96-well",Import!$B$10)),Sheet1!O753,Sheet1!P753)</f>
        <v>A24</v>
      </c>
      <c r="G754" s="31" t="s">
        <v>610</v>
      </c>
      <c r="H754" s="31" t="s">
        <v>826</v>
      </c>
      <c r="I754" s="31"/>
      <c r="J754" s="32">
        <v>1</v>
      </c>
    </row>
    <row r="755" spans="1:10" x14ac:dyDescent="0.25">
      <c r="A755" s="29" t="str">
        <f>IF(PickedColonies!J755=0, "NA",INDEX(Table5[Strain name],(MATCH(PickedColonies!C755,Table6[Barcode of agar-filled omnitray plate],0)+PickedColonies!J755-1)))</f>
        <v>GeneArt lib</v>
      </c>
      <c r="B755" s="29">
        <f>IF(PickedColonies!J755=0, "NA", INDEX(Table1[Modifications],(MATCH(PickedColonies!C755,Table6[Barcode of agar-filled omnitray plate],0)+PickedColonies!J755-1)))</f>
        <v>0</v>
      </c>
      <c r="C755" s="31" t="s">
        <v>468</v>
      </c>
      <c r="D755" s="29" t="str">
        <f>IF(PickedColonies!J755=0, "NA", INDEX(Table4[],(MATCH(PickedColonies!C755,Table6[Barcode of agar-filled omnitray plate],0)+PickedColonies!J755-1)))</f>
        <v>A1</v>
      </c>
      <c r="E755" s="31" t="s">
        <v>749</v>
      </c>
      <c r="F755" s="29" t="str">
        <f>IF(ISNUMBER(SEARCH("96-well",Import!$B$10)),Sheet1!O754,Sheet1!P754)</f>
        <v>B24</v>
      </c>
      <c r="G755" s="31" t="s">
        <v>611</v>
      </c>
      <c r="H755" s="31" t="s">
        <v>826</v>
      </c>
      <c r="I755" s="31"/>
      <c r="J755" s="32">
        <v>1</v>
      </c>
    </row>
    <row r="756" spans="1:10" x14ac:dyDescent="0.25">
      <c r="A756" s="29" t="str">
        <f>IF(PickedColonies!J756=0, "NA",INDEX(Table5[Strain name],(MATCH(PickedColonies!C756,Table6[Barcode of agar-filled omnitray plate],0)+PickedColonies!J756-1)))</f>
        <v>GeneArt lib</v>
      </c>
      <c r="B756" s="29">
        <f>IF(PickedColonies!J756=0, "NA", INDEX(Table1[Modifications],(MATCH(PickedColonies!C756,Table6[Barcode of agar-filled omnitray plate],0)+PickedColonies!J756-1)))</f>
        <v>0</v>
      </c>
      <c r="C756" s="31" t="s">
        <v>468</v>
      </c>
      <c r="D756" s="29" t="str">
        <f>IF(PickedColonies!J756=0, "NA", INDEX(Table4[],(MATCH(PickedColonies!C756,Table6[Barcode of agar-filled omnitray plate],0)+PickedColonies!J756-1)))</f>
        <v>A1</v>
      </c>
      <c r="E756" s="31" t="s">
        <v>749</v>
      </c>
      <c r="F756" s="29" t="str">
        <f>IF(ISNUMBER(SEARCH("96-well",Import!$B$10)),Sheet1!O755,Sheet1!P755)</f>
        <v>C24</v>
      </c>
      <c r="G756" s="31" t="s">
        <v>612</v>
      </c>
      <c r="H756" s="31" t="s">
        <v>826</v>
      </c>
      <c r="I756" s="31"/>
      <c r="J756" s="32">
        <v>1</v>
      </c>
    </row>
    <row r="757" spans="1:10" x14ac:dyDescent="0.25">
      <c r="A757" s="29" t="str">
        <f>IF(PickedColonies!J757=0, "NA",INDEX(Table5[Strain name],(MATCH(PickedColonies!C757,Table6[Barcode of agar-filled omnitray plate],0)+PickedColonies!J757-1)))</f>
        <v>GeneArt lib</v>
      </c>
      <c r="B757" s="29">
        <f>IF(PickedColonies!J757=0, "NA", INDEX(Table1[Modifications],(MATCH(PickedColonies!C757,Table6[Barcode of agar-filled omnitray plate],0)+PickedColonies!J757-1)))</f>
        <v>0</v>
      </c>
      <c r="C757" s="31" t="s">
        <v>468</v>
      </c>
      <c r="D757" s="29" t="str">
        <f>IF(PickedColonies!J757=0, "NA", INDEX(Table4[],(MATCH(PickedColonies!C757,Table6[Barcode of agar-filled omnitray plate],0)+PickedColonies!J757-1)))</f>
        <v>A1</v>
      </c>
      <c r="E757" s="31" t="s">
        <v>749</v>
      </c>
      <c r="F757" s="29" t="str">
        <f>IF(ISNUMBER(SEARCH("96-well",Import!$B$10)),Sheet1!O756,Sheet1!P756)</f>
        <v>D24</v>
      </c>
      <c r="G757" s="31" t="s">
        <v>613</v>
      </c>
      <c r="H757" s="31" t="s">
        <v>826</v>
      </c>
      <c r="I757" s="31"/>
      <c r="J757" s="32">
        <v>1</v>
      </c>
    </row>
    <row r="758" spans="1:10" x14ac:dyDescent="0.25">
      <c r="A758" s="29" t="str">
        <f>IF(PickedColonies!J758=0, "NA",INDEX(Table5[Strain name],(MATCH(PickedColonies!C758,Table6[Barcode of agar-filled omnitray plate],0)+PickedColonies!J758-1)))</f>
        <v>NA</v>
      </c>
      <c r="B758" s="29" t="str">
        <f>IF(PickedColonies!J758=0, "NA", INDEX(Table1[Modifications],(MATCH(PickedColonies!C758,Table6[Barcode of agar-filled omnitray plate],0)+PickedColonies!J758-1)))</f>
        <v>NA</v>
      </c>
      <c r="C758" s="31" t="s">
        <v>480</v>
      </c>
      <c r="D758" s="29" t="str">
        <f>IF(PickedColonies!J758=0, "NA", INDEX(Table4[],(MATCH(PickedColonies!C758,Table6[Barcode of agar-filled omnitray plate],0)+PickedColonies!J758-1)))</f>
        <v>NA</v>
      </c>
      <c r="E758" s="31" t="s">
        <v>749</v>
      </c>
      <c r="F758" s="29" t="str">
        <f>IF(ISNUMBER(SEARCH("96-well",Import!$B$10)),Sheet1!O757,Sheet1!P757)</f>
        <v>E24</v>
      </c>
      <c r="G758" s="31" t="s">
        <v>482</v>
      </c>
      <c r="H758" s="31" t="s">
        <v>827</v>
      </c>
      <c r="I758" s="31"/>
      <c r="J758" s="32">
        <v>0</v>
      </c>
    </row>
    <row r="759" spans="1:10" x14ac:dyDescent="0.25">
      <c r="A759" s="29" t="str">
        <f>IF(PickedColonies!J759=0, "NA",INDEX(Table5[Strain name],(MATCH(PickedColonies!C759,Table6[Barcode of agar-filled omnitray plate],0)+PickedColonies!J759-1)))</f>
        <v>NA</v>
      </c>
      <c r="B759" s="29" t="str">
        <f>IF(PickedColonies!J759=0, "NA", INDEX(Table1[Modifications],(MATCH(PickedColonies!C759,Table6[Barcode of agar-filled omnitray plate],0)+PickedColonies!J759-1)))</f>
        <v>NA</v>
      </c>
      <c r="C759" s="31" t="s">
        <v>480</v>
      </c>
      <c r="D759" s="29" t="str">
        <f>IF(PickedColonies!J759=0, "NA", INDEX(Table4[],(MATCH(PickedColonies!C759,Table6[Barcode of agar-filled omnitray plate],0)+PickedColonies!J759-1)))</f>
        <v>NA</v>
      </c>
      <c r="E759" s="31" t="s">
        <v>749</v>
      </c>
      <c r="F759" s="29" t="str">
        <f>IF(ISNUMBER(SEARCH("96-well",Import!$B$10)),Sheet1!O758,Sheet1!P758)</f>
        <v>F24</v>
      </c>
      <c r="G759" s="31" t="s">
        <v>482</v>
      </c>
      <c r="H759" s="31" t="s">
        <v>827</v>
      </c>
      <c r="I759" s="31"/>
      <c r="J759" s="32">
        <v>0</v>
      </c>
    </row>
    <row r="760" spans="1:10" x14ac:dyDescent="0.25">
      <c r="A760" s="29" t="str">
        <f>IF(PickedColonies!J760=0, "NA",INDEX(Table5[Strain name],(MATCH(PickedColonies!C760,Table6[Barcode of agar-filled omnitray plate],0)+PickedColonies!J760-1)))</f>
        <v>NA</v>
      </c>
      <c r="B760" s="29" t="str">
        <f>IF(PickedColonies!J760=0, "NA", INDEX(Table1[Modifications],(MATCH(PickedColonies!C760,Table6[Barcode of agar-filled omnitray plate],0)+PickedColonies!J760-1)))</f>
        <v>NA</v>
      </c>
      <c r="C760" s="31" t="s">
        <v>480</v>
      </c>
      <c r="D760" s="29" t="str">
        <f>IF(PickedColonies!J760=0, "NA", INDEX(Table4[],(MATCH(PickedColonies!C760,Table6[Barcode of agar-filled omnitray plate],0)+PickedColonies!J760-1)))</f>
        <v>NA</v>
      </c>
      <c r="E760" s="31" t="s">
        <v>749</v>
      </c>
      <c r="F760" s="29" t="str">
        <f>IF(ISNUMBER(SEARCH("96-well",Import!$B$10)),Sheet1!O759,Sheet1!P759)</f>
        <v>G24</v>
      </c>
      <c r="G760" s="31" t="s">
        <v>482</v>
      </c>
      <c r="H760" s="31" t="s">
        <v>827</v>
      </c>
      <c r="I760" s="31"/>
      <c r="J760" s="32">
        <v>0</v>
      </c>
    </row>
    <row r="761" spans="1:10" x14ac:dyDescent="0.25">
      <c r="A761" s="29" t="str">
        <f>IF(PickedColonies!J761=0, "NA",INDEX(Table5[Strain name],(MATCH(PickedColonies!C761,Table6[Barcode of agar-filled omnitray plate],0)+PickedColonies!J761-1)))</f>
        <v>NA</v>
      </c>
      <c r="B761" s="29" t="str">
        <f>IF(PickedColonies!J761=0, "NA", INDEX(Table1[Modifications],(MATCH(PickedColonies!C761,Table6[Barcode of agar-filled omnitray plate],0)+PickedColonies!J761-1)))</f>
        <v>NA</v>
      </c>
      <c r="C761" s="31" t="s">
        <v>480</v>
      </c>
      <c r="D761" s="29" t="str">
        <f>IF(PickedColonies!J761=0, "NA", INDEX(Table4[],(MATCH(PickedColonies!C761,Table6[Barcode of agar-filled omnitray plate],0)+PickedColonies!J761-1)))</f>
        <v>NA</v>
      </c>
      <c r="E761" s="31" t="s">
        <v>749</v>
      </c>
      <c r="F761" s="29" t="str">
        <f>IF(ISNUMBER(SEARCH("96-well",Import!$B$10)),Sheet1!O760,Sheet1!P760)</f>
        <v>H24</v>
      </c>
      <c r="G761" s="31" t="s">
        <v>482</v>
      </c>
      <c r="H761" s="31" t="s">
        <v>827</v>
      </c>
      <c r="I761" s="31"/>
      <c r="J761" s="32">
        <v>0</v>
      </c>
    </row>
    <row r="762" spans="1:10" x14ac:dyDescent="0.25">
      <c r="A762" s="29" t="str">
        <f>IF(PickedColonies!J762=0, "NA",INDEX(Table5[Strain name],(MATCH(PickedColonies!C762,Table6[Barcode of agar-filled omnitray plate],0)+PickedColonies!J762-1)))</f>
        <v>NA</v>
      </c>
      <c r="B762" s="29" t="str">
        <f>IF(PickedColonies!J762=0, "NA", INDEX(Table1[Modifications],(MATCH(PickedColonies!C762,Table6[Barcode of agar-filled omnitray plate],0)+PickedColonies!J762-1)))</f>
        <v>NA</v>
      </c>
      <c r="C762" s="31" t="s">
        <v>480</v>
      </c>
      <c r="D762" s="29" t="str">
        <f>IF(PickedColonies!J762=0, "NA", INDEX(Table4[],(MATCH(PickedColonies!C762,Table6[Barcode of agar-filled omnitray plate],0)+PickedColonies!J762-1)))</f>
        <v>NA</v>
      </c>
      <c r="E762" s="31" t="s">
        <v>749</v>
      </c>
      <c r="F762" s="29" t="str">
        <f>IF(ISNUMBER(SEARCH("96-well",Import!$B$10)),Sheet1!O761,Sheet1!P761)</f>
        <v>I24</v>
      </c>
      <c r="G762" s="31" t="s">
        <v>482</v>
      </c>
      <c r="H762" s="31" t="s">
        <v>827</v>
      </c>
      <c r="I762" s="31"/>
      <c r="J762" s="32">
        <v>0</v>
      </c>
    </row>
    <row r="763" spans="1:10" x14ac:dyDescent="0.25">
      <c r="A763" s="29" t="str">
        <f>IF(PickedColonies!J763=0, "NA",INDEX(Table5[Strain name],(MATCH(PickedColonies!C763,Table6[Barcode of agar-filled omnitray plate],0)+PickedColonies!J763-1)))</f>
        <v>NA</v>
      </c>
      <c r="B763" s="29" t="str">
        <f>IF(PickedColonies!J763=0, "NA", INDEX(Table1[Modifications],(MATCH(PickedColonies!C763,Table6[Barcode of agar-filled omnitray plate],0)+PickedColonies!J763-1)))</f>
        <v>NA</v>
      </c>
      <c r="C763" s="31" t="s">
        <v>480</v>
      </c>
      <c r="D763" s="29" t="str">
        <f>IF(PickedColonies!J763=0, "NA", INDEX(Table4[],(MATCH(PickedColonies!C763,Table6[Barcode of agar-filled omnitray plate],0)+PickedColonies!J763-1)))</f>
        <v>NA</v>
      </c>
      <c r="E763" s="31" t="s">
        <v>749</v>
      </c>
      <c r="F763" s="29" t="str">
        <f>IF(ISNUMBER(SEARCH("96-well",Import!$B$10)),Sheet1!O762,Sheet1!P762)</f>
        <v>J24</v>
      </c>
      <c r="G763" s="31" t="s">
        <v>482</v>
      </c>
      <c r="H763" s="31" t="s">
        <v>827</v>
      </c>
      <c r="I763" s="31"/>
      <c r="J763" s="32">
        <v>0</v>
      </c>
    </row>
    <row r="764" spans="1:10" x14ac:dyDescent="0.25">
      <c r="A764" s="29" t="str">
        <f>IF(PickedColonies!J764=0, "NA",INDEX(Table5[Strain name],(MATCH(PickedColonies!C764,Table6[Barcode of agar-filled omnitray plate],0)+PickedColonies!J764-1)))</f>
        <v>NA</v>
      </c>
      <c r="B764" s="29" t="str">
        <f>IF(PickedColonies!J764=0, "NA", INDEX(Table1[Modifications],(MATCH(PickedColonies!C764,Table6[Barcode of agar-filled omnitray plate],0)+PickedColonies!J764-1)))</f>
        <v>NA</v>
      </c>
      <c r="C764" s="31" t="s">
        <v>480</v>
      </c>
      <c r="D764" s="29" t="str">
        <f>IF(PickedColonies!J764=0, "NA", INDEX(Table4[],(MATCH(PickedColonies!C764,Table6[Barcode of agar-filled omnitray plate],0)+PickedColonies!J764-1)))</f>
        <v>NA</v>
      </c>
      <c r="E764" s="31" t="s">
        <v>749</v>
      </c>
      <c r="F764" s="29" t="str">
        <f>IF(ISNUMBER(SEARCH("96-well",Import!$B$10)),Sheet1!O763,Sheet1!P763)</f>
        <v>K24</v>
      </c>
      <c r="G764" s="31" t="s">
        <v>482</v>
      </c>
      <c r="H764" s="31" t="s">
        <v>827</v>
      </c>
      <c r="I764" s="31"/>
      <c r="J764" s="32">
        <v>0</v>
      </c>
    </row>
    <row r="765" spans="1:10" x14ac:dyDescent="0.25">
      <c r="A765" s="29" t="str">
        <f>IF(PickedColonies!J765=0, "NA",INDEX(Table5[Strain name],(MATCH(PickedColonies!C765,Table6[Barcode of agar-filled omnitray plate],0)+PickedColonies!J765-1)))</f>
        <v>NA</v>
      </c>
      <c r="B765" s="29" t="str">
        <f>IF(PickedColonies!J765=0, "NA", INDEX(Table1[Modifications],(MATCH(PickedColonies!C765,Table6[Barcode of agar-filled omnitray plate],0)+PickedColonies!J765-1)))</f>
        <v>NA</v>
      </c>
      <c r="C765" s="31" t="s">
        <v>480</v>
      </c>
      <c r="D765" s="29" t="str">
        <f>IF(PickedColonies!J765=0, "NA", INDEX(Table4[],(MATCH(PickedColonies!C765,Table6[Barcode of agar-filled omnitray plate],0)+PickedColonies!J765-1)))</f>
        <v>NA</v>
      </c>
      <c r="E765" s="31" t="s">
        <v>749</v>
      </c>
      <c r="F765" s="29" t="str">
        <f>IF(ISNUMBER(SEARCH("96-well",Import!$B$10)),Sheet1!O764,Sheet1!P764)</f>
        <v>L24</v>
      </c>
      <c r="G765" s="31" t="s">
        <v>482</v>
      </c>
      <c r="H765" s="31" t="s">
        <v>827</v>
      </c>
      <c r="I765" s="31"/>
      <c r="J765" s="32">
        <v>0</v>
      </c>
    </row>
    <row r="766" spans="1:10" x14ac:dyDescent="0.25">
      <c r="A766" s="29" t="str">
        <f>IF(PickedColonies!J766=0, "NA",INDEX(Table5[Strain name],(MATCH(PickedColonies!C766,Table6[Barcode of agar-filled omnitray plate],0)+PickedColonies!J766-1)))</f>
        <v>NA</v>
      </c>
      <c r="B766" s="29" t="str">
        <f>IF(PickedColonies!J766=0, "NA", INDEX(Table1[Modifications],(MATCH(PickedColonies!C766,Table6[Barcode of agar-filled omnitray plate],0)+PickedColonies!J766-1)))</f>
        <v>NA</v>
      </c>
      <c r="C766" s="31" t="s">
        <v>480</v>
      </c>
      <c r="D766" s="29" t="str">
        <f>IF(PickedColonies!J766=0, "NA", INDEX(Table4[],(MATCH(PickedColonies!C766,Table6[Barcode of agar-filled omnitray plate],0)+PickedColonies!J766-1)))</f>
        <v>NA</v>
      </c>
      <c r="E766" s="31" t="s">
        <v>749</v>
      </c>
      <c r="F766" s="29" t="str">
        <f>IF(ISNUMBER(SEARCH("96-well",Import!$B$10)),Sheet1!O765,Sheet1!P765)</f>
        <v>M24</v>
      </c>
      <c r="G766" s="31" t="s">
        <v>482</v>
      </c>
      <c r="H766" s="31" t="s">
        <v>827</v>
      </c>
      <c r="I766" s="31"/>
      <c r="J766" s="32">
        <v>0</v>
      </c>
    </row>
    <row r="767" spans="1:10" x14ac:dyDescent="0.25">
      <c r="A767" s="29" t="str">
        <f>IF(PickedColonies!J767=0, "NA",INDEX(Table5[Strain name],(MATCH(PickedColonies!C767,Table6[Barcode of agar-filled omnitray plate],0)+PickedColonies!J767-1)))</f>
        <v>NA</v>
      </c>
      <c r="B767" s="29" t="str">
        <f>IF(PickedColonies!J767=0, "NA", INDEX(Table1[Modifications],(MATCH(PickedColonies!C767,Table6[Barcode of agar-filled omnitray plate],0)+PickedColonies!J767-1)))</f>
        <v>NA</v>
      </c>
      <c r="C767" s="31" t="s">
        <v>480</v>
      </c>
      <c r="D767" s="29" t="str">
        <f>IF(PickedColonies!J767=0, "NA", INDEX(Table4[],(MATCH(PickedColonies!C767,Table6[Barcode of agar-filled omnitray plate],0)+PickedColonies!J767-1)))</f>
        <v>NA</v>
      </c>
      <c r="E767" s="31" t="s">
        <v>749</v>
      </c>
      <c r="F767" s="29" t="str">
        <f>IF(ISNUMBER(SEARCH("96-well",Import!$B$10)),Sheet1!O766,Sheet1!P766)</f>
        <v>N24</v>
      </c>
      <c r="G767" s="31" t="s">
        <v>482</v>
      </c>
      <c r="H767" s="31" t="s">
        <v>827</v>
      </c>
      <c r="I767" s="31"/>
      <c r="J767" s="32">
        <v>0</v>
      </c>
    </row>
    <row r="768" spans="1:10" x14ac:dyDescent="0.25">
      <c r="A768" s="29" t="str">
        <f>IF(PickedColonies!J768=0, "NA",INDEX(Table5[Strain name],(MATCH(PickedColonies!C768,Table6[Barcode of agar-filled omnitray plate],0)+PickedColonies!J768-1)))</f>
        <v>NA</v>
      </c>
      <c r="B768" s="29" t="str">
        <f>IF(PickedColonies!J768=0, "NA", INDEX(Table1[Modifications],(MATCH(PickedColonies!C768,Table6[Barcode of agar-filled omnitray plate],0)+PickedColonies!J768-1)))</f>
        <v>NA</v>
      </c>
      <c r="C768" s="31" t="s">
        <v>480</v>
      </c>
      <c r="D768" s="29" t="str">
        <f>IF(PickedColonies!J768=0, "NA", INDEX(Table4[],(MATCH(PickedColonies!C768,Table6[Barcode of agar-filled omnitray plate],0)+PickedColonies!J768-1)))</f>
        <v>NA</v>
      </c>
      <c r="E768" s="31" t="s">
        <v>749</v>
      </c>
      <c r="F768" s="29" t="str">
        <f>IF(ISNUMBER(SEARCH("96-well",Import!$B$10)),Sheet1!O767,Sheet1!P767)</f>
        <v>O24</v>
      </c>
      <c r="G768" s="31" t="s">
        <v>482</v>
      </c>
      <c r="H768" s="31" t="s">
        <v>827</v>
      </c>
      <c r="I768" s="31"/>
      <c r="J768" s="32">
        <v>0</v>
      </c>
    </row>
    <row r="769" spans="1:10" x14ac:dyDescent="0.25">
      <c r="A769" s="29" t="str">
        <f>IF(PickedColonies!J769=0, "NA",INDEX(Table5[Strain name],(MATCH(PickedColonies!C769,Table6[Barcode of agar-filled omnitray plate],0)+PickedColonies!J769-1)))</f>
        <v>NA</v>
      </c>
      <c r="B769" s="29" t="str">
        <f>IF(PickedColonies!J769=0, "NA", INDEX(Table1[Modifications],(MATCH(PickedColonies!C769,Table6[Barcode of agar-filled omnitray plate],0)+PickedColonies!J769-1)))</f>
        <v>NA</v>
      </c>
      <c r="C769" s="31" t="s">
        <v>480</v>
      </c>
      <c r="D769" s="29" t="str">
        <f>IF(PickedColonies!J769=0, "NA", INDEX(Table4[],(MATCH(PickedColonies!C769,Table6[Barcode of agar-filled omnitray plate],0)+PickedColonies!J769-1)))</f>
        <v>NA</v>
      </c>
      <c r="E769" s="31" t="s">
        <v>749</v>
      </c>
      <c r="F769" s="29" t="str">
        <f>IF(ISNUMBER(SEARCH("96-well",Import!$B$10)),Sheet1!O768,Sheet1!P768)</f>
        <v>P24</v>
      </c>
      <c r="G769" s="31" t="s">
        <v>482</v>
      </c>
      <c r="H769" s="31" t="s">
        <v>827</v>
      </c>
      <c r="I769" s="31"/>
      <c r="J769" s="32">
        <v>0</v>
      </c>
    </row>
    <row r="770" spans="1:10" x14ac:dyDescent="0.25">
      <c r="A770" s="29" t="str">
        <f>IF(PickedColonies!J770=0, "NA",INDEX(Table5[Strain name],(MATCH(PickedColonies!C770,Table6[Barcode of agar-filled omnitray plate],0)+PickedColonies!J770-1)))</f>
        <v>NA</v>
      </c>
      <c r="B770" s="29" t="str">
        <f>IF(PickedColonies!J770=0, "NA", INDEX(Table1[Modifications],(MATCH(PickedColonies!C770,Table6[Barcode of agar-filled omnitray plate],0)+PickedColonies!J770-1)))</f>
        <v>NA</v>
      </c>
      <c r="C770" s="31" t="s">
        <v>480</v>
      </c>
      <c r="D770" s="29" t="str">
        <f>IF(PickedColonies!J770=0, "NA", INDEX(Table4[],(MATCH(PickedColonies!C770,Table6[Barcode of agar-filled omnitray plate],0)+PickedColonies!J770-1)))</f>
        <v>NA</v>
      </c>
      <c r="E770" s="31" t="s">
        <v>829</v>
      </c>
      <c r="F770" s="29" t="str">
        <f>IF(ISNUMBER(SEARCH("96-well",Import!$B$10)),Sheet1!O769,Sheet1!P769)</f>
        <v>A1</v>
      </c>
      <c r="G770" s="31" t="s">
        <v>482</v>
      </c>
      <c r="H770" s="31" t="s">
        <v>828</v>
      </c>
      <c r="I770" s="31"/>
      <c r="J770" s="32">
        <v>0</v>
      </c>
    </row>
    <row r="771" spans="1:10" x14ac:dyDescent="0.25">
      <c r="A771" s="29" t="str">
        <f>IF(PickedColonies!J771=0, "NA",INDEX(Table5[Strain name],(MATCH(PickedColonies!C771,Table6[Barcode of agar-filled omnitray plate],0)+PickedColonies!J771-1)))</f>
        <v>NA</v>
      </c>
      <c r="B771" s="29" t="str">
        <f>IF(PickedColonies!J771=0, "NA", INDEX(Table1[Modifications],(MATCH(PickedColonies!C771,Table6[Barcode of agar-filled omnitray plate],0)+PickedColonies!J771-1)))</f>
        <v>NA</v>
      </c>
      <c r="C771" s="31" t="s">
        <v>480</v>
      </c>
      <c r="D771" s="29" t="str">
        <f>IF(PickedColonies!J771=0, "NA", INDEX(Table4[],(MATCH(PickedColonies!C771,Table6[Barcode of agar-filled omnitray plate],0)+PickedColonies!J771-1)))</f>
        <v>NA</v>
      </c>
      <c r="E771" s="31" t="s">
        <v>829</v>
      </c>
      <c r="F771" s="29" t="str">
        <f>IF(ISNUMBER(SEARCH("96-well",Import!$B$10)),Sheet1!O770,Sheet1!P770)</f>
        <v>B1</v>
      </c>
      <c r="G771" s="31" t="s">
        <v>482</v>
      </c>
      <c r="H771" s="31" t="s">
        <v>828</v>
      </c>
      <c r="I771" s="31"/>
      <c r="J771" s="32">
        <v>0</v>
      </c>
    </row>
    <row r="772" spans="1:10" x14ac:dyDescent="0.25">
      <c r="A772" s="29" t="str">
        <f>IF(PickedColonies!J772=0, "NA",INDEX(Table5[Strain name],(MATCH(PickedColonies!C772,Table6[Barcode of agar-filled omnitray plate],0)+PickedColonies!J772-1)))</f>
        <v>NA</v>
      </c>
      <c r="B772" s="29" t="str">
        <f>IF(PickedColonies!J772=0, "NA", INDEX(Table1[Modifications],(MATCH(PickedColonies!C772,Table6[Barcode of agar-filled omnitray plate],0)+PickedColonies!J772-1)))</f>
        <v>NA</v>
      </c>
      <c r="C772" s="31" t="s">
        <v>480</v>
      </c>
      <c r="D772" s="29" t="str">
        <f>IF(PickedColonies!J772=0, "NA", INDEX(Table4[],(MATCH(PickedColonies!C772,Table6[Barcode of agar-filled omnitray plate],0)+PickedColonies!J772-1)))</f>
        <v>NA</v>
      </c>
      <c r="E772" s="31" t="s">
        <v>829</v>
      </c>
      <c r="F772" s="29" t="str">
        <f>IF(ISNUMBER(SEARCH("96-well",Import!$B$10)),Sheet1!O771,Sheet1!P771)</f>
        <v>C1</v>
      </c>
      <c r="G772" s="31" t="s">
        <v>482</v>
      </c>
      <c r="H772" s="31" t="s">
        <v>828</v>
      </c>
      <c r="I772" s="31"/>
      <c r="J772" s="32">
        <v>0</v>
      </c>
    </row>
    <row r="773" spans="1:10" x14ac:dyDescent="0.25">
      <c r="A773" s="29" t="str">
        <f>IF(PickedColonies!J773=0, "NA",INDEX(Table5[Strain name],(MATCH(PickedColonies!C773,Table6[Barcode of agar-filled omnitray plate],0)+PickedColonies!J773-1)))</f>
        <v>NA</v>
      </c>
      <c r="B773" s="29" t="str">
        <f>IF(PickedColonies!J773=0, "NA", INDEX(Table1[Modifications],(MATCH(PickedColonies!C773,Table6[Barcode of agar-filled omnitray plate],0)+PickedColonies!J773-1)))</f>
        <v>NA</v>
      </c>
      <c r="C773" s="31" t="s">
        <v>480</v>
      </c>
      <c r="D773" s="29" t="str">
        <f>IF(PickedColonies!J773=0, "NA", INDEX(Table4[],(MATCH(PickedColonies!C773,Table6[Barcode of agar-filled omnitray plate],0)+PickedColonies!J773-1)))</f>
        <v>NA</v>
      </c>
      <c r="E773" s="31" t="s">
        <v>829</v>
      </c>
      <c r="F773" s="29" t="str">
        <f>IF(ISNUMBER(SEARCH("96-well",Import!$B$10)),Sheet1!O772,Sheet1!P772)</f>
        <v>D1</v>
      </c>
      <c r="G773" s="31" t="s">
        <v>482</v>
      </c>
      <c r="H773" s="31" t="s">
        <v>828</v>
      </c>
      <c r="I773" s="31"/>
      <c r="J773" s="32">
        <v>0</v>
      </c>
    </row>
    <row r="774" spans="1:10" x14ac:dyDescent="0.25">
      <c r="A774" s="29" t="str">
        <f>IF(PickedColonies!J774=0, "NA",INDEX(Table5[Strain name],(MATCH(PickedColonies!C774,Table6[Barcode of agar-filled omnitray plate],0)+PickedColonies!J774-1)))</f>
        <v>NA</v>
      </c>
      <c r="B774" s="29" t="str">
        <f>IF(PickedColonies!J774=0, "NA", INDEX(Table1[Modifications],(MATCH(PickedColonies!C774,Table6[Barcode of agar-filled omnitray plate],0)+PickedColonies!J774-1)))</f>
        <v>NA</v>
      </c>
      <c r="C774" s="31" t="s">
        <v>480</v>
      </c>
      <c r="D774" s="29" t="str">
        <f>IF(PickedColonies!J774=0, "NA", INDEX(Table4[],(MATCH(PickedColonies!C774,Table6[Barcode of agar-filled omnitray plate],0)+PickedColonies!J774-1)))</f>
        <v>NA</v>
      </c>
      <c r="E774" s="31" t="s">
        <v>829</v>
      </c>
      <c r="F774" s="29" t="str">
        <f>IF(ISNUMBER(SEARCH("96-well",Import!$B$10)),Sheet1!O773,Sheet1!P773)</f>
        <v>E1</v>
      </c>
      <c r="G774" s="31" t="s">
        <v>482</v>
      </c>
      <c r="H774" s="31" t="s">
        <v>828</v>
      </c>
      <c r="I774" s="31"/>
      <c r="J774" s="32">
        <v>0</v>
      </c>
    </row>
    <row r="775" spans="1:10" x14ac:dyDescent="0.25">
      <c r="A775" s="29" t="str">
        <f>IF(PickedColonies!J775=0, "NA",INDEX(Table5[Strain name],(MATCH(PickedColonies!C775,Table6[Barcode of agar-filled omnitray plate],0)+PickedColonies!J775-1)))</f>
        <v>NA</v>
      </c>
      <c r="B775" s="29" t="str">
        <f>IF(PickedColonies!J775=0, "NA", INDEX(Table1[Modifications],(MATCH(PickedColonies!C775,Table6[Barcode of agar-filled omnitray plate],0)+PickedColonies!J775-1)))</f>
        <v>NA</v>
      </c>
      <c r="C775" s="31" t="s">
        <v>480</v>
      </c>
      <c r="D775" s="29" t="str">
        <f>IF(PickedColonies!J775=0, "NA", INDEX(Table4[],(MATCH(PickedColonies!C775,Table6[Barcode of agar-filled omnitray plate],0)+PickedColonies!J775-1)))</f>
        <v>NA</v>
      </c>
      <c r="E775" s="31" t="s">
        <v>829</v>
      </c>
      <c r="F775" s="29" t="str">
        <f>IF(ISNUMBER(SEARCH("96-well",Import!$B$10)),Sheet1!O774,Sheet1!P774)</f>
        <v>F1</v>
      </c>
      <c r="G775" s="31" t="s">
        <v>482</v>
      </c>
      <c r="H775" s="31" t="s">
        <v>828</v>
      </c>
      <c r="I775" s="31"/>
      <c r="J775" s="32">
        <v>0</v>
      </c>
    </row>
    <row r="776" spans="1:10" x14ac:dyDescent="0.25">
      <c r="A776" s="29" t="str">
        <f>IF(PickedColonies!J776=0, "NA",INDEX(Table5[Strain name],(MATCH(PickedColonies!C776,Table6[Barcode of agar-filled omnitray plate],0)+PickedColonies!J776-1)))</f>
        <v>NA</v>
      </c>
      <c r="B776" s="29" t="str">
        <f>IF(PickedColonies!J776=0, "NA", INDEX(Table1[Modifications],(MATCH(PickedColonies!C776,Table6[Barcode of agar-filled omnitray plate],0)+PickedColonies!J776-1)))</f>
        <v>NA</v>
      </c>
      <c r="C776" s="31" t="s">
        <v>480</v>
      </c>
      <c r="D776" s="29" t="str">
        <f>IF(PickedColonies!J776=0, "NA", INDEX(Table4[],(MATCH(PickedColonies!C776,Table6[Barcode of agar-filled omnitray plate],0)+PickedColonies!J776-1)))</f>
        <v>NA</v>
      </c>
      <c r="E776" s="31" t="s">
        <v>829</v>
      </c>
      <c r="F776" s="29" t="str">
        <f>IF(ISNUMBER(SEARCH("96-well",Import!$B$10)),Sheet1!O775,Sheet1!P775)</f>
        <v>G1</v>
      </c>
      <c r="G776" s="31" t="s">
        <v>482</v>
      </c>
      <c r="H776" s="31" t="s">
        <v>828</v>
      </c>
      <c r="I776" s="31"/>
      <c r="J776" s="32">
        <v>0</v>
      </c>
    </row>
    <row r="777" spans="1:10" x14ac:dyDescent="0.25">
      <c r="A777" s="29" t="str">
        <f>IF(PickedColonies!J777=0, "NA",INDEX(Table5[Strain name],(MATCH(PickedColonies!C777,Table6[Barcode of agar-filled omnitray plate],0)+PickedColonies!J777-1)))</f>
        <v>NA</v>
      </c>
      <c r="B777" s="29" t="str">
        <f>IF(PickedColonies!J777=0, "NA", INDEX(Table1[Modifications],(MATCH(PickedColonies!C777,Table6[Barcode of agar-filled omnitray plate],0)+PickedColonies!J777-1)))</f>
        <v>NA</v>
      </c>
      <c r="C777" s="31" t="s">
        <v>480</v>
      </c>
      <c r="D777" s="29" t="str">
        <f>IF(PickedColonies!J777=0, "NA", INDEX(Table4[],(MATCH(PickedColonies!C777,Table6[Barcode of agar-filled omnitray plate],0)+PickedColonies!J777-1)))</f>
        <v>NA</v>
      </c>
      <c r="E777" s="31" t="s">
        <v>829</v>
      </c>
      <c r="F777" s="29" t="str">
        <f>IF(ISNUMBER(SEARCH("96-well",Import!$B$10)),Sheet1!O776,Sheet1!P776)</f>
        <v>H1</v>
      </c>
      <c r="G777" s="31" t="s">
        <v>482</v>
      </c>
      <c r="H777" s="31" t="s">
        <v>828</v>
      </c>
      <c r="I777" s="31"/>
      <c r="J777" s="32">
        <v>0</v>
      </c>
    </row>
    <row r="778" spans="1:10" x14ac:dyDescent="0.25">
      <c r="A778" s="29" t="str">
        <f>IF(PickedColonies!J778=0, "NA",INDEX(Table5[Strain name],(MATCH(PickedColonies!C778,Table6[Barcode of agar-filled omnitray plate],0)+PickedColonies!J778-1)))</f>
        <v>NA</v>
      </c>
      <c r="B778" s="29" t="str">
        <f>IF(PickedColonies!J778=0, "NA", INDEX(Table1[Modifications],(MATCH(PickedColonies!C778,Table6[Barcode of agar-filled omnitray plate],0)+PickedColonies!J778-1)))</f>
        <v>NA</v>
      </c>
      <c r="C778" s="31" t="s">
        <v>480</v>
      </c>
      <c r="D778" s="29" t="str">
        <f>IF(PickedColonies!J778=0, "NA", INDEX(Table4[],(MATCH(PickedColonies!C778,Table6[Barcode of agar-filled omnitray plate],0)+PickedColonies!J778-1)))</f>
        <v>NA</v>
      </c>
      <c r="E778" s="31" t="s">
        <v>829</v>
      </c>
      <c r="F778" s="29" t="str">
        <f>IF(ISNUMBER(SEARCH("96-well",Import!$B$10)),Sheet1!O777,Sheet1!P777)</f>
        <v>I1</v>
      </c>
      <c r="G778" s="31" t="s">
        <v>482</v>
      </c>
      <c r="H778" s="31" t="s">
        <v>828</v>
      </c>
      <c r="I778" s="31"/>
      <c r="J778" s="32">
        <v>0</v>
      </c>
    </row>
    <row r="779" spans="1:10" x14ac:dyDescent="0.25">
      <c r="A779" s="29" t="str">
        <f>IF(PickedColonies!J779=0, "NA",INDEX(Table5[Strain name],(MATCH(PickedColonies!C779,Table6[Barcode of agar-filled omnitray plate],0)+PickedColonies!J779-1)))</f>
        <v>NA</v>
      </c>
      <c r="B779" s="29" t="str">
        <f>IF(PickedColonies!J779=0, "NA", INDEX(Table1[Modifications],(MATCH(PickedColonies!C779,Table6[Barcode of agar-filled omnitray plate],0)+PickedColonies!J779-1)))</f>
        <v>NA</v>
      </c>
      <c r="C779" s="31" t="s">
        <v>480</v>
      </c>
      <c r="D779" s="29" t="str">
        <f>IF(PickedColonies!J779=0, "NA", INDEX(Table4[],(MATCH(PickedColonies!C779,Table6[Barcode of agar-filled omnitray plate],0)+PickedColonies!J779-1)))</f>
        <v>NA</v>
      </c>
      <c r="E779" s="31" t="s">
        <v>829</v>
      </c>
      <c r="F779" s="29" t="str">
        <f>IF(ISNUMBER(SEARCH("96-well",Import!$B$10)),Sheet1!O778,Sheet1!P778)</f>
        <v>J1</v>
      </c>
      <c r="G779" s="31" t="s">
        <v>482</v>
      </c>
      <c r="H779" s="31" t="s">
        <v>828</v>
      </c>
      <c r="I779" s="31"/>
      <c r="J779" s="32">
        <v>0</v>
      </c>
    </row>
    <row r="780" spans="1:10" x14ac:dyDescent="0.25">
      <c r="A780" s="29" t="str">
        <f>IF(PickedColonies!J780=0, "NA",INDEX(Table5[Strain name],(MATCH(PickedColonies!C780,Table6[Barcode of agar-filled omnitray plate],0)+PickedColonies!J780-1)))</f>
        <v>NA</v>
      </c>
      <c r="B780" s="29" t="str">
        <f>IF(PickedColonies!J780=0, "NA", INDEX(Table1[Modifications],(MATCH(PickedColonies!C780,Table6[Barcode of agar-filled omnitray plate],0)+PickedColonies!J780-1)))</f>
        <v>NA</v>
      </c>
      <c r="C780" s="31" t="s">
        <v>480</v>
      </c>
      <c r="D780" s="29" t="str">
        <f>IF(PickedColonies!J780=0, "NA", INDEX(Table4[],(MATCH(PickedColonies!C780,Table6[Barcode of agar-filled omnitray plate],0)+PickedColonies!J780-1)))</f>
        <v>NA</v>
      </c>
      <c r="E780" s="31" t="s">
        <v>829</v>
      </c>
      <c r="F780" s="29" t="str">
        <f>IF(ISNUMBER(SEARCH("96-well",Import!$B$10)),Sheet1!O779,Sheet1!P779)</f>
        <v>K1</v>
      </c>
      <c r="G780" s="31" t="s">
        <v>482</v>
      </c>
      <c r="H780" s="31" t="s">
        <v>828</v>
      </c>
      <c r="I780" s="31"/>
      <c r="J780" s="32">
        <v>0</v>
      </c>
    </row>
    <row r="781" spans="1:10" x14ac:dyDescent="0.25">
      <c r="A781" s="29" t="str">
        <f>IF(PickedColonies!J781=0, "NA",INDEX(Table5[Strain name],(MATCH(PickedColonies!C781,Table6[Barcode of agar-filled omnitray plate],0)+PickedColonies!J781-1)))</f>
        <v>NA</v>
      </c>
      <c r="B781" s="29" t="str">
        <f>IF(PickedColonies!J781=0, "NA", INDEX(Table1[Modifications],(MATCH(PickedColonies!C781,Table6[Barcode of agar-filled omnitray plate],0)+PickedColonies!J781-1)))</f>
        <v>NA</v>
      </c>
      <c r="C781" s="31" t="s">
        <v>480</v>
      </c>
      <c r="D781" s="29" t="str">
        <f>IF(PickedColonies!J781=0, "NA", INDEX(Table4[],(MATCH(PickedColonies!C781,Table6[Barcode of agar-filled omnitray plate],0)+PickedColonies!J781-1)))</f>
        <v>NA</v>
      </c>
      <c r="E781" s="31" t="s">
        <v>829</v>
      </c>
      <c r="F781" s="29" t="str">
        <f>IF(ISNUMBER(SEARCH("96-well",Import!$B$10)),Sheet1!O780,Sheet1!P780)</f>
        <v>L1</v>
      </c>
      <c r="G781" s="31" t="s">
        <v>482</v>
      </c>
      <c r="H781" s="31" t="s">
        <v>828</v>
      </c>
      <c r="I781" s="31"/>
      <c r="J781" s="32">
        <v>0</v>
      </c>
    </row>
    <row r="782" spans="1:10" x14ac:dyDescent="0.25">
      <c r="A782" s="29" t="str">
        <f>IF(PickedColonies!J782=0, "NA",INDEX(Table5[Strain name],(MATCH(PickedColonies!C782,Table6[Barcode of agar-filled omnitray plate],0)+PickedColonies!J782-1)))</f>
        <v>GeneArt lib</v>
      </c>
      <c r="B782" s="29">
        <f>IF(PickedColonies!J782=0, "NA", INDEX(Table1[Modifications],(MATCH(PickedColonies!C782,Table6[Barcode of agar-filled omnitray plate],0)+PickedColonies!J782-1)))</f>
        <v>0</v>
      </c>
      <c r="C782" s="31" t="s">
        <v>468</v>
      </c>
      <c r="D782" s="29" t="str">
        <f>IF(PickedColonies!J782=0, "NA", INDEX(Table4[],(MATCH(PickedColonies!C782,Table6[Barcode of agar-filled omnitray plate],0)+PickedColonies!J782-1)))</f>
        <v>A1</v>
      </c>
      <c r="E782" s="31" t="s">
        <v>829</v>
      </c>
      <c r="F782" s="29" t="str">
        <f>IF(ISNUMBER(SEARCH("96-well",Import!$B$10)),Sheet1!O781,Sheet1!P781)</f>
        <v>M1</v>
      </c>
      <c r="G782" s="31" t="s">
        <v>614</v>
      </c>
      <c r="H782" s="31" t="s">
        <v>830</v>
      </c>
      <c r="I782" s="31"/>
      <c r="J782" s="32">
        <v>1</v>
      </c>
    </row>
    <row r="783" spans="1:10" x14ac:dyDescent="0.25">
      <c r="A783" s="29" t="str">
        <f>IF(PickedColonies!J783=0, "NA",INDEX(Table5[Strain name],(MATCH(PickedColonies!C783,Table6[Barcode of agar-filled omnitray plate],0)+PickedColonies!J783-1)))</f>
        <v>GeneArt lib</v>
      </c>
      <c r="B783" s="29">
        <f>IF(PickedColonies!J783=0, "NA", INDEX(Table1[Modifications],(MATCH(PickedColonies!C783,Table6[Barcode of agar-filled omnitray plate],0)+PickedColonies!J783-1)))</f>
        <v>0</v>
      </c>
      <c r="C783" s="31" t="s">
        <v>468</v>
      </c>
      <c r="D783" s="29" t="str">
        <f>IF(PickedColonies!J783=0, "NA", INDEX(Table4[],(MATCH(PickedColonies!C783,Table6[Barcode of agar-filled omnitray plate],0)+PickedColonies!J783-1)))</f>
        <v>A1</v>
      </c>
      <c r="E783" s="31" t="s">
        <v>829</v>
      </c>
      <c r="F783" s="29" t="str">
        <f>IF(ISNUMBER(SEARCH("96-well",Import!$B$10)),Sheet1!O782,Sheet1!P782)</f>
        <v>N1</v>
      </c>
      <c r="G783" s="31" t="s">
        <v>615</v>
      </c>
      <c r="H783" s="31" t="s">
        <v>830</v>
      </c>
      <c r="I783" s="31"/>
      <c r="J783" s="32">
        <v>1</v>
      </c>
    </row>
    <row r="784" spans="1:10" x14ac:dyDescent="0.25">
      <c r="A784" s="29" t="str">
        <f>IF(PickedColonies!J784=0, "NA",INDEX(Table5[Strain name],(MATCH(PickedColonies!C784,Table6[Barcode of agar-filled omnitray plate],0)+PickedColonies!J784-1)))</f>
        <v>GeneArt lib</v>
      </c>
      <c r="B784" s="29">
        <f>IF(PickedColonies!J784=0, "NA", INDEX(Table1[Modifications],(MATCH(PickedColonies!C784,Table6[Barcode of agar-filled omnitray plate],0)+PickedColonies!J784-1)))</f>
        <v>0</v>
      </c>
      <c r="C784" s="31" t="s">
        <v>468</v>
      </c>
      <c r="D784" s="29" t="str">
        <f>IF(PickedColonies!J784=0, "NA", INDEX(Table4[],(MATCH(PickedColonies!C784,Table6[Barcode of agar-filled omnitray plate],0)+PickedColonies!J784-1)))</f>
        <v>A1</v>
      </c>
      <c r="E784" s="31" t="s">
        <v>829</v>
      </c>
      <c r="F784" s="29" t="str">
        <f>IF(ISNUMBER(SEARCH("96-well",Import!$B$10)),Sheet1!O783,Sheet1!P783)</f>
        <v>O1</v>
      </c>
      <c r="G784" s="31" t="s">
        <v>616</v>
      </c>
      <c r="H784" s="31" t="s">
        <v>830</v>
      </c>
      <c r="I784" s="31"/>
      <c r="J784" s="32">
        <v>1</v>
      </c>
    </row>
    <row r="785" spans="1:10" x14ac:dyDescent="0.25">
      <c r="A785" s="29" t="str">
        <f>IF(PickedColonies!J785=0, "NA",INDEX(Table5[Strain name],(MATCH(PickedColonies!C785,Table6[Barcode of agar-filled omnitray plate],0)+PickedColonies!J785-1)))</f>
        <v>GeneArt lib</v>
      </c>
      <c r="B785" s="29">
        <f>IF(PickedColonies!J785=0, "NA", INDEX(Table1[Modifications],(MATCH(PickedColonies!C785,Table6[Barcode of agar-filled omnitray plate],0)+PickedColonies!J785-1)))</f>
        <v>0</v>
      </c>
      <c r="C785" s="31" t="s">
        <v>468</v>
      </c>
      <c r="D785" s="29" t="str">
        <f>IF(PickedColonies!J785=0, "NA", INDEX(Table4[],(MATCH(PickedColonies!C785,Table6[Barcode of agar-filled omnitray plate],0)+PickedColonies!J785-1)))</f>
        <v>A1</v>
      </c>
      <c r="E785" s="31" t="s">
        <v>829</v>
      </c>
      <c r="F785" s="29" t="str">
        <f>IF(ISNUMBER(SEARCH("96-well",Import!$B$10)),Sheet1!O784,Sheet1!P784)</f>
        <v>P1</v>
      </c>
      <c r="G785" s="31" t="s">
        <v>617</v>
      </c>
      <c r="H785" s="31" t="s">
        <v>830</v>
      </c>
      <c r="I785" s="31"/>
      <c r="J785" s="32">
        <v>1</v>
      </c>
    </row>
    <row r="786" spans="1:10" x14ac:dyDescent="0.25">
      <c r="A786" s="29" t="str">
        <f>IF(PickedColonies!J786=0, "NA",INDEX(Table5[Strain name],(MATCH(PickedColonies!C786,Table6[Barcode of agar-filled omnitray plate],0)+PickedColonies!J786-1)))</f>
        <v>GeneArt lib</v>
      </c>
      <c r="B786" s="29">
        <f>IF(PickedColonies!J786=0, "NA", INDEX(Table1[Modifications],(MATCH(PickedColonies!C786,Table6[Barcode of agar-filled omnitray plate],0)+PickedColonies!J786-1)))</f>
        <v>0</v>
      </c>
      <c r="C786" s="31" t="s">
        <v>468</v>
      </c>
      <c r="D786" s="29" t="str">
        <f>IF(PickedColonies!J786=0, "NA", INDEX(Table4[],(MATCH(PickedColonies!C786,Table6[Barcode of agar-filled omnitray plate],0)+PickedColonies!J786-1)))</f>
        <v>A1</v>
      </c>
      <c r="E786" s="31" t="s">
        <v>829</v>
      </c>
      <c r="F786" s="29" t="str">
        <f>IF(ISNUMBER(SEARCH("96-well",Import!$B$10)),Sheet1!O785,Sheet1!P785)</f>
        <v>A2</v>
      </c>
      <c r="G786" s="31" t="s">
        <v>619</v>
      </c>
      <c r="H786" s="31" t="s">
        <v>830</v>
      </c>
      <c r="I786" s="31"/>
      <c r="J786" s="32">
        <v>1</v>
      </c>
    </row>
    <row r="787" spans="1:10" x14ac:dyDescent="0.25">
      <c r="A787" s="29" t="str">
        <f>IF(PickedColonies!J787=0, "NA",INDEX(Table5[Strain name],(MATCH(PickedColonies!C787,Table6[Barcode of agar-filled omnitray plate],0)+PickedColonies!J787-1)))</f>
        <v>GeneArt lib</v>
      </c>
      <c r="B787" s="29">
        <f>IF(PickedColonies!J787=0, "NA", INDEX(Table1[Modifications],(MATCH(PickedColonies!C787,Table6[Barcode of agar-filled omnitray plate],0)+PickedColonies!J787-1)))</f>
        <v>0</v>
      </c>
      <c r="C787" s="31" t="s">
        <v>468</v>
      </c>
      <c r="D787" s="29" t="str">
        <f>IF(PickedColonies!J787=0, "NA", INDEX(Table4[],(MATCH(PickedColonies!C787,Table6[Barcode of agar-filled omnitray plate],0)+PickedColonies!J787-1)))</f>
        <v>A1</v>
      </c>
      <c r="E787" s="31" t="s">
        <v>829</v>
      </c>
      <c r="F787" s="29" t="str">
        <f>IF(ISNUMBER(SEARCH("96-well",Import!$B$10)),Sheet1!O786,Sheet1!P786)</f>
        <v>B2</v>
      </c>
      <c r="G787" s="31" t="s">
        <v>620</v>
      </c>
      <c r="H787" s="31" t="s">
        <v>830</v>
      </c>
      <c r="I787" s="31"/>
      <c r="J787" s="32">
        <v>1</v>
      </c>
    </row>
    <row r="788" spans="1:10" x14ac:dyDescent="0.25">
      <c r="A788" s="29" t="str">
        <f>IF(PickedColonies!J788=0, "NA",INDEX(Table5[Strain name],(MATCH(PickedColonies!C788,Table6[Barcode of agar-filled omnitray plate],0)+PickedColonies!J788-1)))</f>
        <v>GeneArt lib</v>
      </c>
      <c r="B788" s="29">
        <f>IF(PickedColonies!J788=0, "NA", INDEX(Table1[Modifications],(MATCH(PickedColonies!C788,Table6[Barcode of agar-filled omnitray plate],0)+PickedColonies!J788-1)))</f>
        <v>0</v>
      </c>
      <c r="C788" s="31" t="s">
        <v>468</v>
      </c>
      <c r="D788" s="29" t="str">
        <f>IF(PickedColonies!J788=0, "NA", INDEX(Table4[],(MATCH(PickedColonies!C788,Table6[Barcode of agar-filled omnitray plate],0)+PickedColonies!J788-1)))</f>
        <v>A1</v>
      </c>
      <c r="E788" s="31" t="s">
        <v>829</v>
      </c>
      <c r="F788" s="29" t="str">
        <f>IF(ISNUMBER(SEARCH("96-well",Import!$B$10)),Sheet1!O787,Sheet1!P787)</f>
        <v>C2</v>
      </c>
      <c r="G788" s="31" t="s">
        <v>621</v>
      </c>
      <c r="H788" s="31" t="s">
        <v>830</v>
      </c>
      <c r="I788" s="31"/>
      <c r="J788" s="32">
        <v>1</v>
      </c>
    </row>
    <row r="789" spans="1:10" x14ac:dyDescent="0.25">
      <c r="A789" s="29" t="str">
        <f>IF(PickedColonies!J789=0, "NA",INDEX(Table5[Strain name],(MATCH(PickedColonies!C789,Table6[Barcode of agar-filled omnitray plate],0)+PickedColonies!J789-1)))</f>
        <v>GeneArt lib</v>
      </c>
      <c r="B789" s="29">
        <f>IF(PickedColonies!J789=0, "NA", INDEX(Table1[Modifications],(MATCH(PickedColonies!C789,Table6[Barcode of agar-filled omnitray plate],0)+PickedColonies!J789-1)))</f>
        <v>0</v>
      </c>
      <c r="C789" s="31" t="s">
        <v>468</v>
      </c>
      <c r="D789" s="29" t="str">
        <f>IF(PickedColonies!J789=0, "NA", INDEX(Table4[],(MATCH(PickedColonies!C789,Table6[Barcode of agar-filled omnitray plate],0)+PickedColonies!J789-1)))</f>
        <v>A1</v>
      </c>
      <c r="E789" s="31" t="s">
        <v>829</v>
      </c>
      <c r="F789" s="29" t="str">
        <f>IF(ISNUMBER(SEARCH("96-well",Import!$B$10)),Sheet1!O788,Sheet1!P788)</f>
        <v>D2</v>
      </c>
      <c r="G789" s="31" t="s">
        <v>622</v>
      </c>
      <c r="H789" s="31" t="s">
        <v>830</v>
      </c>
      <c r="I789" s="31"/>
      <c r="J789" s="32">
        <v>1</v>
      </c>
    </row>
    <row r="790" spans="1:10" x14ac:dyDescent="0.25">
      <c r="A790" s="29" t="str">
        <f>IF(PickedColonies!J790=0, "NA",INDEX(Table5[Strain name],(MATCH(PickedColonies!C790,Table6[Barcode of agar-filled omnitray plate],0)+PickedColonies!J790-1)))</f>
        <v>GeneArt lib</v>
      </c>
      <c r="B790" s="29">
        <f>IF(PickedColonies!J790=0, "NA", INDEX(Table1[Modifications],(MATCH(PickedColonies!C790,Table6[Barcode of agar-filled omnitray plate],0)+PickedColonies!J790-1)))</f>
        <v>0</v>
      </c>
      <c r="C790" s="31" t="s">
        <v>468</v>
      </c>
      <c r="D790" s="29" t="str">
        <f>IF(PickedColonies!J790=0, "NA", INDEX(Table4[],(MATCH(PickedColonies!C790,Table6[Barcode of agar-filled omnitray plate],0)+PickedColonies!J790-1)))</f>
        <v>A1</v>
      </c>
      <c r="E790" s="31" t="s">
        <v>829</v>
      </c>
      <c r="F790" s="29" t="str">
        <f>IF(ISNUMBER(SEARCH("96-well",Import!$B$10)),Sheet1!O789,Sheet1!P789)</f>
        <v>E2</v>
      </c>
      <c r="G790" s="31" t="s">
        <v>623</v>
      </c>
      <c r="H790" s="31" t="s">
        <v>831</v>
      </c>
      <c r="I790" s="31"/>
      <c r="J790" s="32">
        <v>1</v>
      </c>
    </row>
    <row r="791" spans="1:10" x14ac:dyDescent="0.25">
      <c r="A791" s="29" t="str">
        <f>IF(PickedColonies!J791=0, "NA",INDEX(Table5[Strain name],(MATCH(PickedColonies!C791,Table6[Barcode of agar-filled omnitray plate],0)+PickedColonies!J791-1)))</f>
        <v>GeneArt lib</v>
      </c>
      <c r="B791" s="29">
        <f>IF(PickedColonies!J791=0, "NA", INDEX(Table1[Modifications],(MATCH(PickedColonies!C791,Table6[Barcode of agar-filled omnitray plate],0)+PickedColonies!J791-1)))</f>
        <v>0</v>
      </c>
      <c r="C791" s="31" t="s">
        <v>468</v>
      </c>
      <c r="D791" s="29" t="str">
        <f>IF(PickedColonies!J791=0, "NA", INDEX(Table4[],(MATCH(PickedColonies!C791,Table6[Barcode of agar-filled omnitray plate],0)+PickedColonies!J791-1)))</f>
        <v>A1</v>
      </c>
      <c r="E791" s="31" t="s">
        <v>829</v>
      </c>
      <c r="F791" s="29" t="str">
        <f>IF(ISNUMBER(SEARCH("96-well",Import!$B$10)),Sheet1!O790,Sheet1!P790)</f>
        <v>F2</v>
      </c>
      <c r="G791" s="31" t="s">
        <v>624</v>
      </c>
      <c r="H791" s="31" t="s">
        <v>831</v>
      </c>
      <c r="I791" s="31"/>
      <c r="J791" s="32">
        <v>1</v>
      </c>
    </row>
    <row r="792" spans="1:10" x14ac:dyDescent="0.25">
      <c r="A792" s="29" t="str">
        <f>IF(PickedColonies!J792=0, "NA",INDEX(Table5[Strain name],(MATCH(PickedColonies!C792,Table6[Barcode of agar-filled omnitray plate],0)+PickedColonies!J792-1)))</f>
        <v>GeneArt lib</v>
      </c>
      <c r="B792" s="29">
        <f>IF(PickedColonies!J792=0, "NA", INDEX(Table1[Modifications],(MATCH(PickedColonies!C792,Table6[Barcode of agar-filled omnitray plate],0)+PickedColonies!J792-1)))</f>
        <v>0</v>
      </c>
      <c r="C792" s="31" t="s">
        <v>468</v>
      </c>
      <c r="D792" s="29" t="str">
        <f>IF(PickedColonies!J792=0, "NA", INDEX(Table4[],(MATCH(PickedColonies!C792,Table6[Barcode of agar-filled omnitray plate],0)+PickedColonies!J792-1)))</f>
        <v>A1</v>
      </c>
      <c r="E792" s="31" t="s">
        <v>829</v>
      </c>
      <c r="F792" s="29" t="str">
        <f>IF(ISNUMBER(SEARCH("96-well",Import!$B$10)),Sheet1!O791,Sheet1!P791)</f>
        <v>G2</v>
      </c>
      <c r="G792" s="31" t="s">
        <v>625</v>
      </c>
      <c r="H792" s="31" t="s">
        <v>831</v>
      </c>
      <c r="I792" s="31"/>
      <c r="J792" s="32">
        <v>1</v>
      </c>
    </row>
    <row r="793" spans="1:10" x14ac:dyDescent="0.25">
      <c r="A793" s="29" t="str">
        <f>IF(PickedColonies!J793=0, "NA",INDEX(Table5[Strain name],(MATCH(PickedColonies!C793,Table6[Barcode of agar-filled omnitray plate],0)+PickedColonies!J793-1)))</f>
        <v>GeneArt lib</v>
      </c>
      <c r="B793" s="29">
        <f>IF(PickedColonies!J793=0, "NA", INDEX(Table1[Modifications],(MATCH(PickedColonies!C793,Table6[Barcode of agar-filled omnitray plate],0)+PickedColonies!J793-1)))</f>
        <v>0</v>
      </c>
      <c r="C793" s="31" t="s">
        <v>468</v>
      </c>
      <c r="D793" s="29" t="str">
        <f>IF(PickedColonies!J793=0, "NA", INDEX(Table4[],(MATCH(PickedColonies!C793,Table6[Barcode of agar-filled omnitray plate],0)+PickedColonies!J793-1)))</f>
        <v>A1</v>
      </c>
      <c r="E793" s="31" t="s">
        <v>829</v>
      </c>
      <c r="F793" s="29" t="str">
        <f>IF(ISNUMBER(SEARCH("96-well",Import!$B$10)),Sheet1!O792,Sheet1!P792)</f>
        <v>H2</v>
      </c>
      <c r="G793" s="31" t="s">
        <v>626</v>
      </c>
      <c r="H793" s="31" t="s">
        <v>831</v>
      </c>
      <c r="I793" s="31"/>
      <c r="J793" s="32">
        <v>1</v>
      </c>
    </row>
    <row r="794" spans="1:10" x14ac:dyDescent="0.25">
      <c r="A794" s="29" t="str">
        <f>IF(PickedColonies!J794=0, "NA",INDEX(Table5[Strain name],(MATCH(PickedColonies!C794,Table6[Barcode of agar-filled omnitray plate],0)+PickedColonies!J794-1)))</f>
        <v>GeneArt lib</v>
      </c>
      <c r="B794" s="29">
        <f>IF(PickedColonies!J794=0, "NA", INDEX(Table1[Modifications],(MATCH(PickedColonies!C794,Table6[Barcode of agar-filled omnitray plate],0)+PickedColonies!J794-1)))</f>
        <v>0</v>
      </c>
      <c r="C794" s="31" t="s">
        <v>468</v>
      </c>
      <c r="D794" s="29" t="str">
        <f>IF(PickedColonies!J794=0, "NA", INDEX(Table4[],(MATCH(PickedColonies!C794,Table6[Barcode of agar-filled omnitray plate],0)+PickedColonies!J794-1)))</f>
        <v>A1</v>
      </c>
      <c r="E794" s="31" t="s">
        <v>829</v>
      </c>
      <c r="F794" s="29" t="str">
        <f>IF(ISNUMBER(SEARCH("96-well",Import!$B$10)),Sheet1!O793,Sheet1!P793)</f>
        <v>I2</v>
      </c>
      <c r="G794" s="31" t="s">
        <v>628</v>
      </c>
      <c r="H794" s="31" t="s">
        <v>831</v>
      </c>
      <c r="I794" s="31"/>
      <c r="J794" s="32">
        <v>1</v>
      </c>
    </row>
    <row r="795" spans="1:10" x14ac:dyDescent="0.25">
      <c r="A795" s="29" t="str">
        <f>IF(PickedColonies!J795=0, "NA",INDEX(Table5[Strain name],(MATCH(PickedColonies!C795,Table6[Barcode of agar-filled omnitray plate],0)+PickedColonies!J795-1)))</f>
        <v>GeneArt lib</v>
      </c>
      <c r="B795" s="29">
        <f>IF(PickedColonies!J795=0, "NA", INDEX(Table1[Modifications],(MATCH(PickedColonies!C795,Table6[Barcode of agar-filled omnitray plate],0)+PickedColonies!J795-1)))</f>
        <v>0</v>
      </c>
      <c r="C795" s="31" t="s">
        <v>468</v>
      </c>
      <c r="D795" s="29" t="str">
        <f>IF(PickedColonies!J795=0, "NA", INDEX(Table4[],(MATCH(PickedColonies!C795,Table6[Barcode of agar-filled omnitray plate],0)+PickedColonies!J795-1)))</f>
        <v>A1</v>
      </c>
      <c r="E795" s="31" t="s">
        <v>829</v>
      </c>
      <c r="F795" s="29" t="str">
        <f>IF(ISNUMBER(SEARCH("96-well",Import!$B$10)),Sheet1!O794,Sheet1!P794)</f>
        <v>J2</v>
      </c>
      <c r="G795" s="31" t="s">
        <v>629</v>
      </c>
      <c r="H795" s="31" t="s">
        <v>831</v>
      </c>
      <c r="I795" s="31"/>
      <c r="J795" s="32">
        <v>1</v>
      </c>
    </row>
    <row r="796" spans="1:10" x14ac:dyDescent="0.25">
      <c r="A796" s="29" t="str">
        <f>IF(PickedColonies!J796=0, "NA",INDEX(Table5[Strain name],(MATCH(PickedColonies!C796,Table6[Barcode of agar-filled omnitray plate],0)+PickedColonies!J796-1)))</f>
        <v>GeneArt lib</v>
      </c>
      <c r="B796" s="29">
        <f>IF(PickedColonies!J796=0, "NA", INDEX(Table1[Modifications],(MATCH(PickedColonies!C796,Table6[Barcode of agar-filled omnitray plate],0)+PickedColonies!J796-1)))</f>
        <v>0</v>
      </c>
      <c r="C796" s="31" t="s">
        <v>468</v>
      </c>
      <c r="D796" s="29" t="str">
        <f>IF(PickedColonies!J796=0, "NA", INDEX(Table4[],(MATCH(PickedColonies!C796,Table6[Barcode of agar-filled omnitray plate],0)+PickedColonies!J796-1)))</f>
        <v>A1</v>
      </c>
      <c r="E796" s="31" t="s">
        <v>829</v>
      </c>
      <c r="F796" s="29" t="str">
        <f>IF(ISNUMBER(SEARCH("96-well",Import!$B$10)),Sheet1!O795,Sheet1!P795)</f>
        <v>K2</v>
      </c>
      <c r="G796" s="31" t="s">
        <v>630</v>
      </c>
      <c r="H796" s="31" t="s">
        <v>831</v>
      </c>
      <c r="I796" s="31"/>
      <c r="J796" s="32">
        <v>1</v>
      </c>
    </row>
    <row r="797" spans="1:10" x14ac:dyDescent="0.25">
      <c r="A797" s="29" t="str">
        <f>IF(PickedColonies!J797=0, "NA",INDEX(Table5[Strain name],(MATCH(PickedColonies!C797,Table6[Barcode of agar-filled omnitray plate],0)+PickedColonies!J797-1)))</f>
        <v>GeneArt lib</v>
      </c>
      <c r="B797" s="29">
        <f>IF(PickedColonies!J797=0, "NA", INDEX(Table1[Modifications],(MATCH(PickedColonies!C797,Table6[Barcode of agar-filled omnitray plate],0)+PickedColonies!J797-1)))</f>
        <v>0</v>
      </c>
      <c r="C797" s="31" t="s">
        <v>468</v>
      </c>
      <c r="D797" s="29" t="str">
        <f>IF(PickedColonies!J797=0, "NA", INDEX(Table4[],(MATCH(PickedColonies!C797,Table6[Barcode of agar-filled omnitray plate],0)+PickedColonies!J797-1)))</f>
        <v>A1</v>
      </c>
      <c r="E797" s="31" t="s">
        <v>829</v>
      </c>
      <c r="F797" s="29" t="str">
        <f>IF(ISNUMBER(SEARCH("96-well",Import!$B$10)),Sheet1!O796,Sheet1!P796)</f>
        <v>L2</v>
      </c>
      <c r="G797" s="31" t="s">
        <v>631</v>
      </c>
      <c r="H797" s="31" t="s">
        <v>831</v>
      </c>
      <c r="I797" s="31"/>
      <c r="J797" s="32">
        <v>1</v>
      </c>
    </row>
    <row r="798" spans="1:10" x14ac:dyDescent="0.25">
      <c r="A798" s="29" t="str">
        <f>IF(PickedColonies!J798=0, "NA",INDEX(Table5[Strain name],(MATCH(PickedColonies!C798,Table6[Barcode of agar-filled omnitray plate],0)+PickedColonies!J798-1)))</f>
        <v>GeneArt lib</v>
      </c>
      <c r="B798" s="29">
        <f>IF(PickedColonies!J798=0, "NA", INDEX(Table1[Modifications],(MATCH(PickedColonies!C798,Table6[Barcode of agar-filled omnitray plate],0)+PickedColonies!J798-1)))</f>
        <v>0</v>
      </c>
      <c r="C798" s="31" t="s">
        <v>468</v>
      </c>
      <c r="D798" s="29" t="str">
        <f>IF(PickedColonies!J798=0, "NA", INDEX(Table4[],(MATCH(PickedColonies!C798,Table6[Barcode of agar-filled omnitray plate],0)+PickedColonies!J798-1)))</f>
        <v>A1</v>
      </c>
      <c r="E798" s="31" t="s">
        <v>829</v>
      </c>
      <c r="F798" s="29" t="str">
        <f>IF(ISNUMBER(SEARCH("96-well",Import!$B$10)),Sheet1!O797,Sheet1!P797)</f>
        <v>M2</v>
      </c>
      <c r="G798" s="31" t="s">
        <v>632</v>
      </c>
      <c r="H798" s="31" t="s">
        <v>832</v>
      </c>
      <c r="I798" s="31"/>
      <c r="J798" s="32">
        <v>1</v>
      </c>
    </row>
    <row r="799" spans="1:10" x14ac:dyDescent="0.25">
      <c r="A799" s="29" t="str">
        <f>IF(PickedColonies!J799=0, "NA",INDEX(Table5[Strain name],(MATCH(PickedColonies!C799,Table6[Barcode of agar-filled omnitray plate],0)+PickedColonies!J799-1)))</f>
        <v>GeneArt lib</v>
      </c>
      <c r="B799" s="29">
        <f>IF(PickedColonies!J799=0, "NA", INDEX(Table1[Modifications],(MATCH(PickedColonies!C799,Table6[Barcode of agar-filled omnitray plate],0)+PickedColonies!J799-1)))</f>
        <v>0</v>
      </c>
      <c r="C799" s="31" t="s">
        <v>468</v>
      </c>
      <c r="D799" s="29" t="str">
        <f>IF(PickedColonies!J799=0, "NA", INDEX(Table4[],(MATCH(PickedColonies!C799,Table6[Barcode of agar-filled omnitray plate],0)+PickedColonies!J799-1)))</f>
        <v>A1</v>
      </c>
      <c r="E799" s="31" t="s">
        <v>829</v>
      </c>
      <c r="F799" s="29" t="str">
        <f>IF(ISNUMBER(SEARCH("96-well",Import!$B$10)),Sheet1!O798,Sheet1!P798)</f>
        <v>N2</v>
      </c>
      <c r="G799" s="31" t="s">
        <v>633</v>
      </c>
      <c r="H799" s="31" t="s">
        <v>832</v>
      </c>
      <c r="I799" s="31"/>
      <c r="J799" s="32">
        <v>1</v>
      </c>
    </row>
    <row r="800" spans="1:10" x14ac:dyDescent="0.25">
      <c r="A800" s="29" t="str">
        <f>IF(PickedColonies!J800=0, "NA",INDEX(Table5[Strain name],(MATCH(PickedColonies!C800,Table6[Barcode of agar-filled omnitray plate],0)+PickedColonies!J800-1)))</f>
        <v>GeneArt lib</v>
      </c>
      <c r="B800" s="29">
        <f>IF(PickedColonies!J800=0, "NA", INDEX(Table1[Modifications],(MATCH(PickedColonies!C800,Table6[Barcode of agar-filled omnitray plate],0)+PickedColonies!J800-1)))</f>
        <v>0</v>
      </c>
      <c r="C800" s="31" t="s">
        <v>468</v>
      </c>
      <c r="D800" s="29" t="str">
        <f>IF(PickedColonies!J800=0, "NA", INDEX(Table4[],(MATCH(PickedColonies!C800,Table6[Barcode of agar-filled omnitray plate],0)+PickedColonies!J800-1)))</f>
        <v>A1</v>
      </c>
      <c r="E800" s="31" t="s">
        <v>829</v>
      </c>
      <c r="F800" s="29" t="str">
        <f>IF(ISNUMBER(SEARCH("96-well",Import!$B$10)),Sheet1!O799,Sheet1!P799)</f>
        <v>O2</v>
      </c>
      <c r="G800" s="31" t="s">
        <v>634</v>
      </c>
      <c r="H800" s="31" t="s">
        <v>832</v>
      </c>
      <c r="I800" s="31"/>
      <c r="J800" s="32">
        <v>1</v>
      </c>
    </row>
    <row r="801" spans="1:10" x14ac:dyDescent="0.25">
      <c r="A801" s="29" t="str">
        <f>IF(PickedColonies!J801=0, "NA",INDEX(Table5[Strain name],(MATCH(PickedColonies!C801,Table6[Barcode of agar-filled omnitray plate],0)+PickedColonies!J801-1)))</f>
        <v>GeneArt lib</v>
      </c>
      <c r="B801" s="29">
        <f>IF(PickedColonies!J801=0, "NA", INDEX(Table1[Modifications],(MATCH(PickedColonies!C801,Table6[Barcode of agar-filled omnitray plate],0)+PickedColonies!J801-1)))</f>
        <v>0</v>
      </c>
      <c r="C801" s="31" t="s">
        <v>468</v>
      </c>
      <c r="D801" s="29" t="str">
        <f>IF(PickedColonies!J801=0, "NA", INDEX(Table4[],(MATCH(PickedColonies!C801,Table6[Barcode of agar-filled omnitray plate],0)+PickedColonies!J801-1)))</f>
        <v>A1</v>
      </c>
      <c r="E801" s="31" t="s">
        <v>829</v>
      </c>
      <c r="F801" s="29" t="str">
        <f>IF(ISNUMBER(SEARCH("96-well",Import!$B$10)),Sheet1!O800,Sheet1!P800)</f>
        <v>P2</v>
      </c>
      <c r="G801" s="31" t="s">
        <v>635</v>
      </c>
      <c r="H801" s="31" t="s">
        <v>832</v>
      </c>
      <c r="I801" s="31"/>
      <c r="J801" s="32">
        <v>1</v>
      </c>
    </row>
    <row r="802" spans="1:10" x14ac:dyDescent="0.25">
      <c r="A802" s="29" t="str">
        <f>IF(PickedColonies!J802=0, "NA",INDEX(Table5[Strain name],(MATCH(PickedColonies!C802,Table6[Barcode of agar-filled omnitray plate],0)+PickedColonies!J802-1)))</f>
        <v>GeneArt lib</v>
      </c>
      <c r="B802" s="29">
        <f>IF(PickedColonies!J802=0, "NA", INDEX(Table1[Modifications],(MATCH(PickedColonies!C802,Table6[Barcode of agar-filled omnitray plate],0)+PickedColonies!J802-1)))</f>
        <v>0</v>
      </c>
      <c r="C802" s="31" t="s">
        <v>468</v>
      </c>
      <c r="D802" s="29" t="str">
        <f>IF(PickedColonies!J802=0, "NA", INDEX(Table4[],(MATCH(PickedColonies!C802,Table6[Barcode of agar-filled omnitray plate],0)+PickedColonies!J802-1)))</f>
        <v>A1</v>
      </c>
      <c r="E802" s="31" t="s">
        <v>829</v>
      </c>
      <c r="F802" s="29" t="str">
        <f>IF(ISNUMBER(SEARCH("96-well",Import!$B$10)),Sheet1!O801,Sheet1!P801)</f>
        <v>A3</v>
      </c>
      <c r="G802" s="31" t="s">
        <v>637</v>
      </c>
      <c r="H802" s="31" t="s">
        <v>832</v>
      </c>
      <c r="I802" s="31"/>
      <c r="J802" s="32">
        <v>1</v>
      </c>
    </row>
    <row r="803" spans="1:10" x14ac:dyDescent="0.25">
      <c r="A803" s="29" t="str">
        <f>IF(PickedColonies!J803=0, "NA",INDEX(Table5[Strain name],(MATCH(PickedColonies!C803,Table6[Barcode of agar-filled omnitray plate],0)+PickedColonies!J803-1)))</f>
        <v>GeneArt lib</v>
      </c>
      <c r="B803" s="29">
        <f>IF(PickedColonies!J803=0, "NA", INDEX(Table1[Modifications],(MATCH(PickedColonies!C803,Table6[Barcode of agar-filled omnitray plate],0)+PickedColonies!J803-1)))</f>
        <v>0</v>
      </c>
      <c r="C803" s="31" t="s">
        <v>468</v>
      </c>
      <c r="D803" s="29" t="str">
        <f>IF(PickedColonies!J803=0, "NA", INDEX(Table4[],(MATCH(PickedColonies!C803,Table6[Barcode of agar-filled omnitray plate],0)+PickedColonies!J803-1)))</f>
        <v>A1</v>
      </c>
      <c r="E803" s="31" t="s">
        <v>829</v>
      </c>
      <c r="F803" s="29" t="str">
        <f>IF(ISNUMBER(SEARCH("96-well",Import!$B$10)),Sheet1!O802,Sheet1!P802)</f>
        <v>B3</v>
      </c>
      <c r="G803" s="31" t="s">
        <v>638</v>
      </c>
      <c r="H803" s="31" t="s">
        <v>832</v>
      </c>
      <c r="I803" s="31"/>
      <c r="J803" s="32">
        <v>1</v>
      </c>
    </row>
    <row r="804" spans="1:10" x14ac:dyDescent="0.25">
      <c r="A804" s="29" t="str">
        <f>IF(PickedColonies!J804=0, "NA",INDEX(Table5[Strain name],(MATCH(PickedColonies!C804,Table6[Barcode of agar-filled omnitray plate],0)+PickedColonies!J804-1)))</f>
        <v>GeneArt lib</v>
      </c>
      <c r="B804" s="29">
        <f>IF(PickedColonies!J804=0, "NA", INDEX(Table1[Modifications],(MATCH(PickedColonies!C804,Table6[Barcode of agar-filled omnitray plate],0)+PickedColonies!J804-1)))</f>
        <v>0</v>
      </c>
      <c r="C804" s="31" t="s">
        <v>468</v>
      </c>
      <c r="D804" s="29" t="str">
        <f>IF(PickedColonies!J804=0, "NA", INDEX(Table4[],(MATCH(PickedColonies!C804,Table6[Barcode of agar-filled omnitray plate],0)+PickedColonies!J804-1)))</f>
        <v>A1</v>
      </c>
      <c r="E804" s="31" t="s">
        <v>829</v>
      </c>
      <c r="F804" s="29" t="str">
        <f>IF(ISNUMBER(SEARCH("96-well",Import!$B$10)),Sheet1!O803,Sheet1!P803)</f>
        <v>C3</v>
      </c>
      <c r="G804" s="31" t="s">
        <v>639</v>
      </c>
      <c r="H804" s="31" t="s">
        <v>832</v>
      </c>
      <c r="I804" s="31"/>
      <c r="J804" s="32">
        <v>1</v>
      </c>
    </row>
    <row r="805" spans="1:10" x14ac:dyDescent="0.25">
      <c r="A805" s="29" t="str">
        <f>IF(PickedColonies!J805=0, "NA",INDEX(Table5[Strain name],(MATCH(PickedColonies!C805,Table6[Barcode of agar-filled omnitray plate],0)+PickedColonies!J805-1)))</f>
        <v>GeneArt lib</v>
      </c>
      <c r="B805" s="29">
        <f>IF(PickedColonies!J805=0, "NA", INDEX(Table1[Modifications],(MATCH(PickedColonies!C805,Table6[Barcode of agar-filled omnitray plate],0)+PickedColonies!J805-1)))</f>
        <v>0</v>
      </c>
      <c r="C805" s="31" t="s">
        <v>468</v>
      </c>
      <c r="D805" s="29" t="str">
        <f>IF(PickedColonies!J805=0, "NA", INDEX(Table4[],(MATCH(PickedColonies!C805,Table6[Barcode of agar-filled omnitray plate],0)+PickedColonies!J805-1)))</f>
        <v>A1</v>
      </c>
      <c r="E805" s="31" t="s">
        <v>829</v>
      </c>
      <c r="F805" s="29" t="str">
        <f>IF(ISNUMBER(SEARCH("96-well",Import!$B$10)),Sheet1!O804,Sheet1!P804)</f>
        <v>D3</v>
      </c>
      <c r="G805" s="31" t="s">
        <v>640</v>
      </c>
      <c r="H805" s="31" t="s">
        <v>832</v>
      </c>
      <c r="I805" s="31"/>
      <c r="J805" s="32">
        <v>1</v>
      </c>
    </row>
    <row r="806" spans="1:10" x14ac:dyDescent="0.25">
      <c r="A806" s="29" t="str">
        <f>IF(PickedColonies!J806=0, "NA",INDEX(Table5[Strain name],(MATCH(PickedColonies!C806,Table6[Barcode of agar-filled omnitray plate],0)+PickedColonies!J806-1)))</f>
        <v>GeneArt lib</v>
      </c>
      <c r="B806" s="29">
        <f>IF(PickedColonies!J806=0, "NA", INDEX(Table1[Modifications],(MATCH(PickedColonies!C806,Table6[Barcode of agar-filled omnitray plate],0)+PickedColonies!J806-1)))</f>
        <v>0</v>
      </c>
      <c r="C806" s="31" t="s">
        <v>468</v>
      </c>
      <c r="D806" s="29" t="str">
        <f>IF(PickedColonies!J806=0, "NA", INDEX(Table4[],(MATCH(PickedColonies!C806,Table6[Barcode of agar-filled omnitray plate],0)+PickedColonies!J806-1)))</f>
        <v>A1</v>
      </c>
      <c r="E806" s="31" t="s">
        <v>829</v>
      </c>
      <c r="F806" s="29" t="str">
        <f>IF(ISNUMBER(SEARCH("96-well",Import!$B$10)),Sheet1!O805,Sheet1!P805)</f>
        <v>E3</v>
      </c>
      <c r="G806" s="31" t="s">
        <v>641</v>
      </c>
      <c r="H806" s="31" t="s">
        <v>833</v>
      </c>
      <c r="I806" s="31"/>
      <c r="J806" s="32">
        <v>1</v>
      </c>
    </row>
    <row r="807" spans="1:10" x14ac:dyDescent="0.25">
      <c r="A807" s="29" t="str">
        <f>IF(PickedColonies!J807=0, "NA",INDEX(Table5[Strain name],(MATCH(PickedColonies!C807,Table6[Barcode of agar-filled omnitray plate],0)+PickedColonies!J807-1)))</f>
        <v>GeneArt lib</v>
      </c>
      <c r="B807" s="29">
        <f>IF(PickedColonies!J807=0, "NA", INDEX(Table1[Modifications],(MATCH(PickedColonies!C807,Table6[Barcode of agar-filled omnitray plate],0)+PickedColonies!J807-1)))</f>
        <v>0</v>
      </c>
      <c r="C807" s="31" t="s">
        <v>468</v>
      </c>
      <c r="D807" s="29" t="str">
        <f>IF(PickedColonies!J807=0, "NA", INDEX(Table4[],(MATCH(PickedColonies!C807,Table6[Barcode of agar-filled omnitray plate],0)+PickedColonies!J807-1)))</f>
        <v>A1</v>
      </c>
      <c r="E807" s="31" t="s">
        <v>829</v>
      </c>
      <c r="F807" s="29" t="str">
        <f>IF(ISNUMBER(SEARCH("96-well",Import!$B$10)),Sheet1!O806,Sheet1!P806)</f>
        <v>F3</v>
      </c>
      <c r="G807" s="31" t="s">
        <v>642</v>
      </c>
      <c r="H807" s="31" t="s">
        <v>833</v>
      </c>
      <c r="I807" s="31"/>
      <c r="J807" s="32">
        <v>1</v>
      </c>
    </row>
    <row r="808" spans="1:10" x14ac:dyDescent="0.25">
      <c r="A808" s="29" t="str">
        <f>IF(PickedColonies!J808=0, "NA",INDEX(Table5[Strain name],(MATCH(PickedColonies!C808,Table6[Barcode of agar-filled omnitray plate],0)+PickedColonies!J808-1)))</f>
        <v>GeneArt lib</v>
      </c>
      <c r="B808" s="29">
        <f>IF(PickedColonies!J808=0, "NA", INDEX(Table1[Modifications],(MATCH(PickedColonies!C808,Table6[Barcode of agar-filled omnitray plate],0)+PickedColonies!J808-1)))</f>
        <v>0</v>
      </c>
      <c r="C808" s="31" t="s">
        <v>468</v>
      </c>
      <c r="D808" s="29" t="str">
        <f>IF(PickedColonies!J808=0, "NA", INDEX(Table4[],(MATCH(PickedColonies!C808,Table6[Barcode of agar-filled omnitray plate],0)+PickedColonies!J808-1)))</f>
        <v>A1</v>
      </c>
      <c r="E808" s="31" t="s">
        <v>829</v>
      </c>
      <c r="F808" s="29" t="str">
        <f>IF(ISNUMBER(SEARCH("96-well",Import!$B$10)),Sheet1!O807,Sheet1!P807)</f>
        <v>G3</v>
      </c>
      <c r="G808" s="31" t="s">
        <v>643</v>
      </c>
      <c r="H808" s="31" t="s">
        <v>833</v>
      </c>
      <c r="I808" s="31"/>
      <c r="J808" s="32">
        <v>1</v>
      </c>
    </row>
    <row r="809" spans="1:10" x14ac:dyDescent="0.25">
      <c r="A809" s="29" t="str">
        <f>IF(PickedColonies!J809=0, "NA",INDEX(Table5[Strain name],(MATCH(PickedColonies!C809,Table6[Barcode of agar-filled omnitray plate],0)+PickedColonies!J809-1)))</f>
        <v>GeneArt lib</v>
      </c>
      <c r="B809" s="29">
        <f>IF(PickedColonies!J809=0, "NA", INDEX(Table1[Modifications],(MATCH(PickedColonies!C809,Table6[Barcode of agar-filled omnitray plate],0)+PickedColonies!J809-1)))</f>
        <v>0</v>
      </c>
      <c r="C809" s="31" t="s">
        <v>468</v>
      </c>
      <c r="D809" s="29" t="str">
        <f>IF(PickedColonies!J809=0, "NA", INDEX(Table4[],(MATCH(PickedColonies!C809,Table6[Barcode of agar-filled omnitray plate],0)+PickedColonies!J809-1)))</f>
        <v>A1</v>
      </c>
      <c r="E809" s="31" t="s">
        <v>829</v>
      </c>
      <c r="F809" s="29" t="str">
        <f>IF(ISNUMBER(SEARCH("96-well",Import!$B$10)),Sheet1!O808,Sheet1!P808)</f>
        <v>H3</v>
      </c>
      <c r="G809" s="31" t="s">
        <v>644</v>
      </c>
      <c r="H809" s="31" t="s">
        <v>833</v>
      </c>
      <c r="I809" s="31"/>
      <c r="J809" s="32">
        <v>1</v>
      </c>
    </row>
    <row r="810" spans="1:10" x14ac:dyDescent="0.25">
      <c r="A810" s="29" t="str">
        <f>IF(PickedColonies!J810=0, "NA",INDEX(Table5[Strain name],(MATCH(PickedColonies!C810,Table6[Barcode of agar-filled omnitray plate],0)+PickedColonies!J810-1)))</f>
        <v>GeneArt lib</v>
      </c>
      <c r="B810" s="29">
        <f>IF(PickedColonies!J810=0, "NA", INDEX(Table1[Modifications],(MATCH(PickedColonies!C810,Table6[Barcode of agar-filled omnitray plate],0)+PickedColonies!J810-1)))</f>
        <v>0</v>
      </c>
      <c r="C810" s="31" t="s">
        <v>468</v>
      </c>
      <c r="D810" s="29" t="str">
        <f>IF(PickedColonies!J810=0, "NA", INDEX(Table4[],(MATCH(PickedColonies!C810,Table6[Barcode of agar-filled omnitray plate],0)+PickedColonies!J810-1)))</f>
        <v>A1</v>
      </c>
      <c r="E810" s="31" t="s">
        <v>829</v>
      </c>
      <c r="F810" s="29" t="str">
        <f>IF(ISNUMBER(SEARCH("96-well",Import!$B$10)),Sheet1!O809,Sheet1!P809)</f>
        <v>I3</v>
      </c>
      <c r="G810" s="31" t="s">
        <v>646</v>
      </c>
      <c r="H810" s="31" t="s">
        <v>833</v>
      </c>
      <c r="I810" s="31"/>
      <c r="J810" s="32">
        <v>1</v>
      </c>
    </row>
    <row r="811" spans="1:10" x14ac:dyDescent="0.25">
      <c r="A811" s="29" t="str">
        <f>IF(PickedColonies!J811=0, "NA",INDEX(Table5[Strain name],(MATCH(PickedColonies!C811,Table6[Barcode of agar-filled omnitray plate],0)+PickedColonies!J811-1)))</f>
        <v>GeneArt lib</v>
      </c>
      <c r="B811" s="29">
        <f>IF(PickedColonies!J811=0, "NA", INDEX(Table1[Modifications],(MATCH(PickedColonies!C811,Table6[Barcode of agar-filled omnitray plate],0)+PickedColonies!J811-1)))</f>
        <v>0</v>
      </c>
      <c r="C811" s="31" t="s">
        <v>468</v>
      </c>
      <c r="D811" s="29" t="str">
        <f>IF(PickedColonies!J811=0, "NA", INDEX(Table4[],(MATCH(PickedColonies!C811,Table6[Barcode of agar-filled omnitray plate],0)+PickedColonies!J811-1)))</f>
        <v>A1</v>
      </c>
      <c r="E811" s="31" t="s">
        <v>829</v>
      </c>
      <c r="F811" s="29" t="str">
        <f>IF(ISNUMBER(SEARCH("96-well",Import!$B$10)),Sheet1!O810,Sheet1!P810)</f>
        <v>J3</v>
      </c>
      <c r="G811" s="31" t="s">
        <v>647</v>
      </c>
      <c r="H811" s="31" t="s">
        <v>833</v>
      </c>
      <c r="I811" s="31"/>
      <c r="J811" s="32">
        <v>1</v>
      </c>
    </row>
    <row r="812" spans="1:10" x14ac:dyDescent="0.25">
      <c r="A812" s="29" t="str">
        <f>IF(PickedColonies!J812=0, "NA",INDEX(Table5[Strain name],(MATCH(PickedColonies!C812,Table6[Barcode of agar-filled omnitray plate],0)+PickedColonies!J812-1)))</f>
        <v>GeneArt lib</v>
      </c>
      <c r="B812" s="29">
        <f>IF(PickedColonies!J812=0, "NA", INDEX(Table1[Modifications],(MATCH(PickedColonies!C812,Table6[Barcode of agar-filled omnitray plate],0)+PickedColonies!J812-1)))</f>
        <v>0</v>
      </c>
      <c r="C812" s="31" t="s">
        <v>468</v>
      </c>
      <c r="D812" s="29" t="str">
        <f>IF(PickedColonies!J812=0, "NA", INDEX(Table4[],(MATCH(PickedColonies!C812,Table6[Barcode of agar-filled omnitray plate],0)+PickedColonies!J812-1)))</f>
        <v>A1</v>
      </c>
      <c r="E812" s="31" t="s">
        <v>829</v>
      </c>
      <c r="F812" s="29" t="str">
        <f>IF(ISNUMBER(SEARCH("96-well",Import!$B$10)),Sheet1!O811,Sheet1!P811)</f>
        <v>K3</v>
      </c>
      <c r="G812" s="31" t="s">
        <v>648</v>
      </c>
      <c r="H812" s="31" t="s">
        <v>833</v>
      </c>
      <c r="I812" s="31"/>
      <c r="J812" s="32">
        <v>1</v>
      </c>
    </row>
    <row r="813" spans="1:10" x14ac:dyDescent="0.25">
      <c r="A813" s="29" t="str">
        <f>IF(PickedColonies!J813=0, "NA",INDEX(Table5[Strain name],(MATCH(PickedColonies!C813,Table6[Barcode of agar-filled omnitray plate],0)+PickedColonies!J813-1)))</f>
        <v>GeneArt lib</v>
      </c>
      <c r="B813" s="29">
        <f>IF(PickedColonies!J813=0, "NA", INDEX(Table1[Modifications],(MATCH(PickedColonies!C813,Table6[Barcode of agar-filled omnitray plate],0)+PickedColonies!J813-1)))</f>
        <v>0</v>
      </c>
      <c r="C813" s="31" t="s">
        <v>468</v>
      </c>
      <c r="D813" s="29" t="str">
        <f>IF(PickedColonies!J813=0, "NA", INDEX(Table4[],(MATCH(PickedColonies!C813,Table6[Barcode of agar-filled omnitray plate],0)+PickedColonies!J813-1)))</f>
        <v>A1</v>
      </c>
      <c r="E813" s="31" t="s">
        <v>829</v>
      </c>
      <c r="F813" s="29" t="str">
        <f>IF(ISNUMBER(SEARCH("96-well",Import!$B$10)),Sheet1!O812,Sheet1!P812)</f>
        <v>L3</v>
      </c>
      <c r="G813" s="31" t="s">
        <v>649</v>
      </c>
      <c r="H813" s="31" t="s">
        <v>833</v>
      </c>
      <c r="I813" s="31"/>
      <c r="J813" s="32">
        <v>1</v>
      </c>
    </row>
    <row r="814" spans="1:10" x14ac:dyDescent="0.25">
      <c r="A814" s="29" t="str">
        <f>IF(PickedColonies!J814=0, "NA",INDEX(Table5[Strain name],(MATCH(PickedColonies!C814,Table6[Barcode of agar-filled omnitray plate],0)+PickedColonies!J814-1)))</f>
        <v>GeneArt lib</v>
      </c>
      <c r="B814" s="29">
        <f>IF(PickedColonies!J814=0, "NA", INDEX(Table1[Modifications],(MATCH(PickedColonies!C814,Table6[Barcode of agar-filled omnitray plate],0)+PickedColonies!J814-1)))</f>
        <v>0</v>
      </c>
      <c r="C814" s="31" t="s">
        <v>468</v>
      </c>
      <c r="D814" s="29" t="str">
        <f>IF(PickedColonies!J814=0, "NA", INDEX(Table4[],(MATCH(PickedColonies!C814,Table6[Barcode of agar-filled omnitray plate],0)+PickedColonies!J814-1)))</f>
        <v>A1</v>
      </c>
      <c r="E814" s="31" t="s">
        <v>829</v>
      </c>
      <c r="F814" s="29" t="str">
        <f>IF(ISNUMBER(SEARCH("96-well",Import!$B$10)),Sheet1!O813,Sheet1!P813)</f>
        <v>M3</v>
      </c>
      <c r="G814" s="31" t="s">
        <v>650</v>
      </c>
      <c r="H814" s="31" t="s">
        <v>834</v>
      </c>
      <c r="I814" s="31"/>
      <c r="J814" s="32">
        <v>1</v>
      </c>
    </row>
    <row r="815" spans="1:10" x14ac:dyDescent="0.25">
      <c r="A815" s="29" t="str">
        <f>IF(PickedColonies!J815=0, "NA",INDEX(Table5[Strain name],(MATCH(PickedColonies!C815,Table6[Barcode of agar-filled omnitray plate],0)+PickedColonies!J815-1)))</f>
        <v>GeneArt lib</v>
      </c>
      <c r="B815" s="29">
        <f>IF(PickedColonies!J815=0, "NA", INDEX(Table1[Modifications],(MATCH(PickedColonies!C815,Table6[Barcode of agar-filled omnitray plate],0)+PickedColonies!J815-1)))</f>
        <v>0</v>
      </c>
      <c r="C815" s="31" t="s">
        <v>468</v>
      </c>
      <c r="D815" s="29" t="str">
        <f>IF(PickedColonies!J815=0, "NA", INDEX(Table4[],(MATCH(PickedColonies!C815,Table6[Barcode of agar-filled omnitray plate],0)+PickedColonies!J815-1)))</f>
        <v>A1</v>
      </c>
      <c r="E815" s="31" t="s">
        <v>829</v>
      </c>
      <c r="F815" s="29" t="str">
        <f>IF(ISNUMBER(SEARCH("96-well",Import!$B$10)),Sheet1!O814,Sheet1!P814)</f>
        <v>N3</v>
      </c>
      <c r="G815" s="31" t="s">
        <v>651</v>
      </c>
      <c r="H815" s="31" t="s">
        <v>834</v>
      </c>
      <c r="I815" s="31"/>
      <c r="J815" s="32">
        <v>1</v>
      </c>
    </row>
    <row r="816" spans="1:10" x14ac:dyDescent="0.25">
      <c r="A816" s="29" t="str">
        <f>IF(PickedColonies!J816=0, "NA",INDEX(Table5[Strain name],(MATCH(PickedColonies!C816,Table6[Barcode of agar-filled omnitray plate],0)+PickedColonies!J816-1)))</f>
        <v>GeneArt lib</v>
      </c>
      <c r="B816" s="29">
        <f>IF(PickedColonies!J816=0, "NA", INDEX(Table1[Modifications],(MATCH(PickedColonies!C816,Table6[Barcode of agar-filled omnitray plate],0)+PickedColonies!J816-1)))</f>
        <v>0</v>
      </c>
      <c r="C816" s="31" t="s">
        <v>468</v>
      </c>
      <c r="D816" s="29" t="str">
        <f>IF(PickedColonies!J816=0, "NA", INDEX(Table4[],(MATCH(PickedColonies!C816,Table6[Barcode of agar-filled omnitray plate],0)+PickedColonies!J816-1)))</f>
        <v>A1</v>
      </c>
      <c r="E816" s="31" t="s">
        <v>829</v>
      </c>
      <c r="F816" s="29" t="str">
        <f>IF(ISNUMBER(SEARCH("96-well",Import!$B$10)),Sheet1!O815,Sheet1!P815)</f>
        <v>O3</v>
      </c>
      <c r="G816" s="31" t="s">
        <v>652</v>
      </c>
      <c r="H816" s="31" t="s">
        <v>834</v>
      </c>
      <c r="I816" s="31"/>
      <c r="J816" s="32">
        <v>1</v>
      </c>
    </row>
    <row r="817" spans="1:10" x14ac:dyDescent="0.25">
      <c r="A817" s="29" t="str">
        <f>IF(PickedColonies!J817=0, "NA",INDEX(Table5[Strain name],(MATCH(PickedColonies!C817,Table6[Barcode of agar-filled omnitray plate],0)+PickedColonies!J817-1)))</f>
        <v>GeneArt lib</v>
      </c>
      <c r="B817" s="29">
        <f>IF(PickedColonies!J817=0, "NA", INDEX(Table1[Modifications],(MATCH(PickedColonies!C817,Table6[Barcode of agar-filled omnitray plate],0)+PickedColonies!J817-1)))</f>
        <v>0</v>
      </c>
      <c r="C817" s="31" t="s">
        <v>468</v>
      </c>
      <c r="D817" s="29" t="str">
        <f>IF(PickedColonies!J817=0, "NA", INDEX(Table4[],(MATCH(PickedColonies!C817,Table6[Barcode of agar-filled omnitray plate],0)+PickedColonies!J817-1)))</f>
        <v>A1</v>
      </c>
      <c r="E817" s="31" t="s">
        <v>829</v>
      </c>
      <c r="F817" s="29" t="str">
        <f>IF(ISNUMBER(SEARCH("96-well",Import!$B$10)),Sheet1!O816,Sheet1!P816)</f>
        <v>P3</v>
      </c>
      <c r="G817" s="31" t="s">
        <v>653</v>
      </c>
      <c r="H817" s="31" t="s">
        <v>834</v>
      </c>
      <c r="I817" s="31"/>
      <c r="J817" s="32">
        <v>1</v>
      </c>
    </row>
    <row r="818" spans="1:10" x14ac:dyDescent="0.25">
      <c r="A818" s="29" t="str">
        <f>IF(PickedColonies!J818=0, "NA",INDEX(Table5[Strain name],(MATCH(PickedColonies!C818,Table6[Barcode of agar-filled omnitray plate],0)+PickedColonies!J818-1)))</f>
        <v>GeneArt lib</v>
      </c>
      <c r="B818" s="29">
        <f>IF(PickedColonies!J818=0, "NA", INDEX(Table1[Modifications],(MATCH(PickedColonies!C818,Table6[Barcode of agar-filled omnitray plate],0)+PickedColonies!J818-1)))</f>
        <v>0</v>
      </c>
      <c r="C818" s="31" t="s">
        <v>468</v>
      </c>
      <c r="D818" s="29" t="str">
        <f>IF(PickedColonies!J818=0, "NA", INDEX(Table4[],(MATCH(PickedColonies!C818,Table6[Barcode of agar-filled omnitray plate],0)+PickedColonies!J818-1)))</f>
        <v>A1</v>
      </c>
      <c r="E818" s="31" t="s">
        <v>829</v>
      </c>
      <c r="F818" s="29" t="str">
        <f>IF(ISNUMBER(SEARCH("96-well",Import!$B$10)),Sheet1!O817,Sheet1!P817)</f>
        <v>A4</v>
      </c>
      <c r="G818" s="31" t="s">
        <v>655</v>
      </c>
      <c r="H818" s="31" t="s">
        <v>834</v>
      </c>
      <c r="I818" s="31"/>
      <c r="J818" s="32">
        <v>1</v>
      </c>
    </row>
    <row r="819" spans="1:10" x14ac:dyDescent="0.25">
      <c r="A819" s="29" t="str">
        <f>IF(PickedColonies!J819=0, "NA",INDEX(Table5[Strain name],(MATCH(PickedColonies!C819,Table6[Barcode of agar-filled omnitray plate],0)+PickedColonies!J819-1)))</f>
        <v>GeneArt lib</v>
      </c>
      <c r="B819" s="29">
        <f>IF(PickedColonies!J819=0, "NA", INDEX(Table1[Modifications],(MATCH(PickedColonies!C819,Table6[Barcode of agar-filled omnitray plate],0)+PickedColonies!J819-1)))</f>
        <v>0</v>
      </c>
      <c r="C819" s="31" t="s">
        <v>468</v>
      </c>
      <c r="D819" s="29" t="str">
        <f>IF(PickedColonies!J819=0, "NA", INDEX(Table4[],(MATCH(PickedColonies!C819,Table6[Barcode of agar-filled omnitray plate],0)+PickedColonies!J819-1)))</f>
        <v>A1</v>
      </c>
      <c r="E819" s="31" t="s">
        <v>829</v>
      </c>
      <c r="F819" s="29" t="str">
        <f>IF(ISNUMBER(SEARCH("96-well",Import!$B$10)),Sheet1!O818,Sheet1!P818)</f>
        <v>B4</v>
      </c>
      <c r="G819" s="31" t="s">
        <v>656</v>
      </c>
      <c r="H819" s="31" t="s">
        <v>834</v>
      </c>
      <c r="I819" s="31"/>
      <c r="J819" s="32">
        <v>1</v>
      </c>
    </row>
    <row r="820" spans="1:10" x14ac:dyDescent="0.25">
      <c r="A820" s="29" t="str">
        <f>IF(PickedColonies!J820=0, "NA",INDEX(Table5[Strain name],(MATCH(PickedColonies!C820,Table6[Barcode of agar-filled omnitray plate],0)+PickedColonies!J820-1)))</f>
        <v>GeneArt lib</v>
      </c>
      <c r="B820" s="29">
        <f>IF(PickedColonies!J820=0, "NA", INDEX(Table1[Modifications],(MATCH(PickedColonies!C820,Table6[Barcode of agar-filled omnitray plate],0)+PickedColonies!J820-1)))</f>
        <v>0</v>
      </c>
      <c r="C820" s="31" t="s">
        <v>468</v>
      </c>
      <c r="D820" s="29" t="str">
        <f>IF(PickedColonies!J820=0, "NA", INDEX(Table4[],(MATCH(PickedColonies!C820,Table6[Barcode of agar-filled omnitray plate],0)+PickedColonies!J820-1)))</f>
        <v>A1</v>
      </c>
      <c r="E820" s="31" t="s">
        <v>829</v>
      </c>
      <c r="F820" s="29" t="str">
        <f>IF(ISNUMBER(SEARCH("96-well",Import!$B$10)),Sheet1!O819,Sheet1!P819)</f>
        <v>C4</v>
      </c>
      <c r="G820" s="31" t="s">
        <v>657</v>
      </c>
      <c r="H820" s="31" t="s">
        <v>834</v>
      </c>
      <c r="I820" s="31"/>
      <c r="J820" s="32">
        <v>1</v>
      </c>
    </row>
    <row r="821" spans="1:10" x14ac:dyDescent="0.25">
      <c r="A821" s="29" t="str">
        <f>IF(PickedColonies!J821=0, "NA",INDEX(Table5[Strain name],(MATCH(PickedColonies!C821,Table6[Barcode of agar-filled omnitray plate],0)+PickedColonies!J821-1)))</f>
        <v>GeneArt lib</v>
      </c>
      <c r="B821" s="29">
        <f>IF(PickedColonies!J821=0, "NA", INDEX(Table1[Modifications],(MATCH(PickedColonies!C821,Table6[Barcode of agar-filled omnitray plate],0)+PickedColonies!J821-1)))</f>
        <v>0</v>
      </c>
      <c r="C821" s="31" t="s">
        <v>468</v>
      </c>
      <c r="D821" s="29" t="str">
        <f>IF(PickedColonies!J821=0, "NA", INDEX(Table4[],(MATCH(PickedColonies!C821,Table6[Barcode of agar-filled omnitray plate],0)+PickedColonies!J821-1)))</f>
        <v>A1</v>
      </c>
      <c r="E821" s="31" t="s">
        <v>829</v>
      </c>
      <c r="F821" s="29" t="str">
        <f>IF(ISNUMBER(SEARCH("96-well",Import!$B$10)),Sheet1!O820,Sheet1!P820)</f>
        <v>D4</v>
      </c>
      <c r="G821" s="31" t="s">
        <v>658</v>
      </c>
      <c r="H821" s="31" t="s">
        <v>834</v>
      </c>
      <c r="I821" s="31"/>
      <c r="J821" s="32">
        <v>1</v>
      </c>
    </row>
    <row r="822" spans="1:10" x14ac:dyDescent="0.25">
      <c r="A822" s="29" t="str">
        <f>IF(PickedColonies!J822=0, "NA",INDEX(Table5[Strain name],(MATCH(PickedColonies!C822,Table6[Barcode of agar-filled omnitray plate],0)+PickedColonies!J822-1)))</f>
        <v>GeneArt lib</v>
      </c>
      <c r="B822" s="29">
        <f>IF(PickedColonies!J822=0, "NA", INDEX(Table1[Modifications],(MATCH(PickedColonies!C822,Table6[Barcode of agar-filled omnitray plate],0)+PickedColonies!J822-1)))</f>
        <v>0</v>
      </c>
      <c r="C822" s="31" t="s">
        <v>468</v>
      </c>
      <c r="D822" s="29" t="str">
        <f>IF(PickedColonies!J822=0, "NA", INDEX(Table4[],(MATCH(PickedColonies!C822,Table6[Barcode of agar-filled omnitray plate],0)+PickedColonies!J822-1)))</f>
        <v>A1</v>
      </c>
      <c r="E822" s="31" t="s">
        <v>829</v>
      </c>
      <c r="F822" s="29" t="str">
        <f>IF(ISNUMBER(SEARCH("96-well",Import!$B$10)),Sheet1!O821,Sheet1!P821)</f>
        <v>E4</v>
      </c>
      <c r="G822" s="31" t="s">
        <v>659</v>
      </c>
      <c r="H822" s="31" t="s">
        <v>835</v>
      </c>
      <c r="I822" s="31"/>
      <c r="J822" s="32">
        <v>1</v>
      </c>
    </row>
    <row r="823" spans="1:10" x14ac:dyDescent="0.25">
      <c r="A823" s="29" t="str">
        <f>IF(PickedColonies!J823=0, "NA",INDEX(Table5[Strain name],(MATCH(PickedColonies!C823,Table6[Barcode of agar-filled omnitray plate],0)+PickedColonies!J823-1)))</f>
        <v>GeneArt lib</v>
      </c>
      <c r="B823" s="29">
        <f>IF(PickedColonies!J823=0, "NA", INDEX(Table1[Modifications],(MATCH(PickedColonies!C823,Table6[Barcode of agar-filled omnitray plate],0)+PickedColonies!J823-1)))</f>
        <v>0</v>
      </c>
      <c r="C823" s="31" t="s">
        <v>468</v>
      </c>
      <c r="D823" s="29" t="str">
        <f>IF(PickedColonies!J823=0, "NA", INDEX(Table4[],(MATCH(PickedColonies!C823,Table6[Barcode of agar-filled omnitray plate],0)+PickedColonies!J823-1)))</f>
        <v>A1</v>
      </c>
      <c r="E823" s="31" t="s">
        <v>829</v>
      </c>
      <c r="F823" s="29" t="str">
        <f>IF(ISNUMBER(SEARCH("96-well",Import!$B$10)),Sheet1!O822,Sheet1!P822)</f>
        <v>F4</v>
      </c>
      <c r="G823" s="31" t="s">
        <v>660</v>
      </c>
      <c r="H823" s="31" t="s">
        <v>835</v>
      </c>
      <c r="I823" s="31"/>
      <c r="J823" s="32">
        <v>1</v>
      </c>
    </row>
    <row r="824" spans="1:10" x14ac:dyDescent="0.25">
      <c r="A824" s="29" t="str">
        <f>IF(PickedColonies!J824=0, "NA",INDEX(Table5[Strain name],(MATCH(PickedColonies!C824,Table6[Barcode of agar-filled omnitray plate],0)+PickedColonies!J824-1)))</f>
        <v>GeneArt lib</v>
      </c>
      <c r="B824" s="29">
        <f>IF(PickedColonies!J824=0, "NA", INDEX(Table1[Modifications],(MATCH(PickedColonies!C824,Table6[Barcode of agar-filled omnitray plate],0)+PickedColonies!J824-1)))</f>
        <v>0</v>
      </c>
      <c r="C824" s="31" t="s">
        <v>468</v>
      </c>
      <c r="D824" s="29" t="str">
        <f>IF(PickedColonies!J824=0, "NA", INDEX(Table4[],(MATCH(PickedColonies!C824,Table6[Barcode of agar-filled omnitray plate],0)+PickedColonies!J824-1)))</f>
        <v>A1</v>
      </c>
      <c r="E824" s="31" t="s">
        <v>829</v>
      </c>
      <c r="F824" s="29" t="str">
        <f>IF(ISNUMBER(SEARCH("96-well",Import!$B$10)),Sheet1!O823,Sheet1!P823)</f>
        <v>G4</v>
      </c>
      <c r="G824" s="31" t="s">
        <v>661</v>
      </c>
      <c r="H824" s="31" t="s">
        <v>835</v>
      </c>
      <c r="I824" s="31"/>
      <c r="J824" s="32">
        <v>1</v>
      </c>
    </row>
    <row r="825" spans="1:10" x14ac:dyDescent="0.25">
      <c r="A825" s="29" t="str">
        <f>IF(PickedColonies!J825=0, "NA",INDEX(Table5[Strain name],(MATCH(PickedColonies!C825,Table6[Barcode of agar-filled omnitray plate],0)+PickedColonies!J825-1)))</f>
        <v>GeneArt lib</v>
      </c>
      <c r="B825" s="29">
        <f>IF(PickedColonies!J825=0, "NA", INDEX(Table1[Modifications],(MATCH(PickedColonies!C825,Table6[Barcode of agar-filled omnitray plate],0)+PickedColonies!J825-1)))</f>
        <v>0</v>
      </c>
      <c r="C825" s="31" t="s">
        <v>468</v>
      </c>
      <c r="D825" s="29" t="str">
        <f>IF(PickedColonies!J825=0, "NA", INDEX(Table4[],(MATCH(PickedColonies!C825,Table6[Barcode of agar-filled omnitray plate],0)+PickedColonies!J825-1)))</f>
        <v>A1</v>
      </c>
      <c r="E825" s="31" t="s">
        <v>829</v>
      </c>
      <c r="F825" s="29" t="str">
        <f>IF(ISNUMBER(SEARCH("96-well",Import!$B$10)),Sheet1!O824,Sheet1!P824)</f>
        <v>H4</v>
      </c>
      <c r="G825" s="31" t="s">
        <v>662</v>
      </c>
      <c r="H825" s="31" t="s">
        <v>835</v>
      </c>
      <c r="I825" s="31"/>
      <c r="J825" s="32">
        <v>1</v>
      </c>
    </row>
    <row r="826" spans="1:10" x14ac:dyDescent="0.25">
      <c r="A826" s="29" t="str">
        <f>IF(PickedColonies!J826=0, "NA",INDEX(Table5[Strain name],(MATCH(PickedColonies!C826,Table6[Barcode of agar-filled omnitray plate],0)+PickedColonies!J826-1)))</f>
        <v>GeneArt lib</v>
      </c>
      <c r="B826" s="29">
        <f>IF(PickedColonies!J826=0, "NA", INDEX(Table1[Modifications],(MATCH(PickedColonies!C826,Table6[Barcode of agar-filled omnitray plate],0)+PickedColonies!J826-1)))</f>
        <v>0</v>
      </c>
      <c r="C826" s="31" t="s">
        <v>468</v>
      </c>
      <c r="D826" s="29" t="str">
        <f>IF(PickedColonies!J826=0, "NA", INDEX(Table4[],(MATCH(PickedColonies!C826,Table6[Barcode of agar-filled omnitray plate],0)+PickedColonies!J826-1)))</f>
        <v>A1</v>
      </c>
      <c r="E826" s="31" t="s">
        <v>829</v>
      </c>
      <c r="F826" s="29" t="str">
        <f>IF(ISNUMBER(SEARCH("96-well",Import!$B$10)),Sheet1!O825,Sheet1!P825)</f>
        <v>I4</v>
      </c>
      <c r="G826" s="31" t="s">
        <v>664</v>
      </c>
      <c r="H826" s="31" t="s">
        <v>835</v>
      </c>
      <c r="I826" s="31"/>
      <c r="J826" s="32">
        <v>1</v>
      </c>
    </row>
    <row r="827" spans="1:10" x14ac:dyDescent="0.25">
      <c r="A827" s="29" t="str">
        <f>IF(PickedColonies!J827=0, "NA",INDEX(Table5[Strain name],(MATCH(PickedColonies!C827,Table6[Barcode of agar-filled omnitray plate],0)+PickedColonies!J827-1)))</f>
        <v>GeneArt lib</v>
      </c>
      <c r="B827" s="29">
        <f>IF(PickedColonies!J827=0, "NA", INDEX(Table1[Modifications],(MATCH(PickedColonies!C827,Table6[Barcode of agar-filled omnitray plate],0)+PickedColonies!J827-1)))</f>
        <v>0</v>
      </c>
      <c r="C827" s="31" t="s">
        <v>468</v>
      </c>
      <c r="D827" s="29" t="str">
        <f>IF(PickedColonies!J827=0, "NA", INDEX(Table4[],(MATCH(PickedColonies!C827,Table6[Barcode of agar-filled omnitray plate],0)+PickedColonies!J827-1)))</f>
        <v>A1</v>
      </c>
      <c r="E827" s="31" t="s">
        <v>829</v>
      </c>
      <c r="F827" s="29" t="str">
        <f>IF(ISNUMBER(SEARCH("96-well",Import!$B$10)),Sheet1!O826,Sheet1!P826)</f>
        <v>J4</v>
      </c>
      <c r="G827" s="31" t="s">
        <v>665</v>
      </c>
      <c r="H827" s="31" t="s">
        <v>835</v>
      </c>
      <c r="I827" s="31"/>
      <c r="J827" s="32">
        <v>1</v>
      </c>
    </row>
    <row r="828" spans="1:10" x14ac:dyDescent="0.25">
      <c r="A828" s="29" t="str">
        <f>IF(PickedColonies!J828=0, "NA",INDEX(Table5[Strain name],(MATCH(PickedColonies!C828,Table6[Barcode of agar-filled omnitray plate],0)+PickedColonies!J828-1)))</f>
        <v>GeneArt lib</v>
      </c>
      <c r="B828" s="29">
        <f>IF(PickedColonies!J828=0, "NA", INDEX(Table1[Modifications],(MATCH(PickedColonies!C828,Table6[Barcode of agar-filled omnitray plate],0)+PickedColonies!J828-1)))</f>
        <v>0</v>
      </c>
      <c r="C828" s="31" t="s">
        <v>468</v>
      </c>
      <c r="D828" s="29" t="str">
        <f>IF(PickedColonies!J828=0, "NA", INDEX(Table4[],(MATCH(PickedColonies!C828,Table6[Barcode of agar-filled omnitray plate],0)+PickedColonies!J828-1)))</f>
        <v>A1</v>
      </c>
      <c r="E828" s="31" t="s">
        <v>829</v>
      </c>
      <c r="F828" s="29" t="str">
        <f>IF(ISNUMBER(SEARCH("96-well",Import!$B$10)),Sheet1!O827,Sheet1!P827)</f>
        <v>K4</v>
      </c>
      <c r="G828" s="31" t="s">
        <v>666</v>
      </c>
      <c r="H828" s="31" t="s">
        <v>835</v>
      </c>
      <c r="I828" s="31"/>
      <c r="J828" s="32">
        <v>1</v>
      </c>
    </row>
    <row r="829" spans="1:10" x14ac:dyDescent="0.25">
      <c r="A829" s="29" t="str">
        <f>IF(PickedColonies!J829=0, "NA",INDEX(Table5[Strain name],(MATCH(PickedColonies!C829,Table6[Barcode of agar-filled omnitray plate],0)+PickedColonies!J829-1)))</f>
        <v>GeneArt lib</v>
      </c>
      <c r="B829" s="29">
        <f>IF(PickedColonies!J829=0, "NA", INDEX(Table1[Modifications],(MATCH(PickedColonies!C829,Table6[Barcode of agar-filled omnitray plate],0)+PickedColonies!J829-1)))</f>
        <v>0</v>
      </c>
      <c r="C829" s="31" t="s">
        <v>468</v>
      </c>
      <c r="D829" s="29" t="str">
        <f>IF(PickedColonies!J829=0, "NA", INDEX(Table4[],(MATCH(PickedColonies!C829,Table6[Barcode of agar-filled omnitray plate],0)+PickedColonies!J829-1)))</f>
        <v>A1</v>
      </c>
      <c r="E829" s="31" t="s">
        <v>829</v>
      </c>
      <c r="F829" s="29" t="str">
        <f>IF(ISNUMBER(SEARCH("96-well",Import!$B$10)),Sheet1!O828,Sheet1!P828)</f>
        <v>L4</v>
      </c>
      <c r="G829" s="31" t="s">
        <v>667</v>
      </c>
      <c r="H829" s="31" t="s">
        <v>835</v>
      </c>
      <c r="I829" s="31"/>
      <c r="J829" s="32">
        <v>1</v>
      </c>
    </row>
    <row r="830" spans="1:10" x14ac:dyDescent="0.25">
      <c r="A830" s="29" t="str">
        <f>IF(PickedColonies!J830=0, "NA",INDEX(Table5[Strain name],(MATCH(PickedColonies!C830,Table6[Barcode of agar-filled omnitray plate],0)+PickedColonies!J830-1)))</f>
        <v>GeneArt lib</v>
      </c>
      <c r="B830" s="29">
        <f>IF(PickedColonies!J830=0, "NA", INDEX(Table1[Modifications],(MATCH(PickedColonies!C830,Table6[Barcode of agar-filled omnitray plate],0)+PickedColonies!J830-1)))</f>
        <v>0</v>
      </c>
      <c r="C830" s="31" t="s">
        <v>468</v>
      </c>
      <c r="D830" s="29" t="str">
        <f>IF(PickedColonies!J830=0, "NA", INDEX(Table4[],(MATCH(PickedColonies!C830,Table6[Barcode of agar-filled omnitray plate],0)+PickedColonies!J830-1)))</f>
        <v>A1</v>
      </c>
      <c r="E830" s="31" t="s">
        <v>829</v>
      </c>
      <c r="F830" s="29" t="str">
        <f>IF(ISNUMBER(SEARCH("96-well",Import!$B$10)),Sheet1!O829,Sheet1!P829)</f>
        <v>M4</v>
      </c>
      <c r="G830" s="31" t="s">
        <v>668</v>
      </c>
      <c r="H830" s="31" t="s">
        <v>836</v>
      </c>
      <c r="I830" s="31"/>
      <c r="J830" s="32">
        <v>1</v>
      </c>
    </row>
    <row r="831" spans="1:10" x14ac:dyDescent="0.25">
      <c r="A831" s="29" t="str">
        <f>IF(PickedColonies!J831=0, "NA",INDEX(Table5[Strain name],(MATCH(PickedColonies!C831,Table6[Barcode of agar-filled omnitray plate],0)+PickedColonies!J831-1)))</f>
        <v>GeneArt lib</v>
      </c>
      <c r="B831" s="29">
        <f>IF(PickedColonies!J831=0, "NA", INDEX(Table1[Modifications],(MATCH(PickedColonies!C831,Table6[Barcode of agar-filled omnitray plate],0)+PickedColonies!J831-1)))</f>
        <v>0</v>
      </c>
      <c r="C831" s="31" t="s">
        <v>468</v>
      </c>
      <c r="D831" s="29" t="str">
        <f>IF(PickedColonies!J831=0, "NA", INDEX(Table4[],(MATCH(PickedColonies!C831,Table6[Barcode of agar-filled omnitray plate],0)+PickedColonies!J831-1)))</f>
        <v>A1</v>
      </c>
      <c r="E831" s="31" t="s">
        <v>829</v>
      </c>
      <c r="F831" s="29" t="str">
        <f>IF(ISNUMBER(SEARCH("96-well",Import!$B$10)),Sheet1!O830,Sheet1!P830)</f>
        <v>N4</v>
      </c>
      <c r="G831" s="31" t="s">
        <v>669</v>
      </c>
      <c r="H831" s="31" t="s">
        <v>836</v>
      </c>
      <c r="I831" s="31"/>
      <c r="J831" s="32">
        <v>1</v>
      </c>
    </row>
    <row r="832" spans="1:10" x14ac:dyDescent="0.25">
      <c r="A832" s="29" t="str">
        <f>IF(PickedColonies!J832=0, "NA",INDEX(Table5[Strain name],(MATCH(PickedColonies!C832,Table6[Barcode of agar-filled omnitray plate],0)+PickedColonies!J832-1)))</f>
        <v>GeneArt lib</v>
      </c>
      <c r="B832" s="29">
        <f>IF(PickedColonies!J832=0, "NA", INDEX(Table1[Modifications],(MATCH(PickedColonies!C832,Table6[Barcode of agar-filled omnitray plate],0)+PickedColonies!J832-1)))</f>
        <v>0</v>
      </c>
      <c r="C832" s="31" t="s">
        <v>468</v>
      </c>
      <c r="D832" s="29" t="str">
        <f>IF(PickedColonies!J832=0, "NA", INDEX(Table4[],(MATCH(PickedColonies!C832,Table6[Barcode of agar-filled omnitray plate],0)+PickedColonies!J832-1)))</f>
        <v>A1</v>
      </c>
      <c r="E832" s="31" t="s">
        <v>829</v>
      </c>
      <c r="F832" s="29" t="str">
        <f>IF(ISNUMBER(SEARCH("96-well",Import!$B$10)),Sheet1!O831,Sheet1!P831)</f>
        <v>O4</v>
      </c>
      <c r="G832" s="31" t="s">
        <v>670</v>
      </c>
      <c r="H832" s="31" t="s">
        <v>836</v>
      </c>
      <c r="I832" s="31"/>
      <c r="J832" s="32">
        <v>1</v>
      </c>
    </row>
    <row r="833" spans="1:10" x14ac:dyDescent="0.25">
      <c r="A833" s="29" t="str">
        <f>IF(PickedColonies!J833=0, "NA",INDEX(Table5[Strain name],(MATCH(PickedColonies!C833,Table6[Barcode of agar-filled omnitray plate],0)+PickedColonies!J833-1)))</f>
        <v>GeneArt lib</v>
      </c>
      <c r="B833" s="29">
        <f>IF(PickedColonies!J833=0, "NA", INDEX(Table1[Modifications],(MATCH(PickedColonies!C833,Table6[Barcode of agar-filled omnitray plate],0)+PickedColonies!J833-1)))</f>
        <v>0</v>
      </c>
      <c r="C833" s="31" t="s">
        <v>468</v>
      </c>
      <c r="D833" s="29" t="str">
        <f>IF(PickedColonies!J833=0, "NA", INDEX(Table4[],(MATCH(PickedColonies!C833,Table6[Barcode of agar-filled omnitray plate],0)+PickedColonies!J833-1)))</f>
        <v>A1</v>
      </c>
      <c r="E833" s="31" t="s">
        <v>829</v>
      </c>
      <c r="F833" s="29" t="str">
        <f>IF(ISNUMBER(SEARCH("96-well",Import!$B$10)),Sheet1!O832,Sheet1!P832)</f>
        <v>P4</v>
      </c>
      <c r="G833" s="31" t="s">
        <v>671</v>
      </c>
      <c r="H833" s="31" t="s">
        <v>836</v>
      </c>
      <c r="I833" s="31"/>
      <c r="J833" s="32">
        <v>1</v>
      </c>
    </row>
    <row r="834" spans="1:10" x14ac:dyDescent="0.25">
      <c r="A834" s="29" t="str">
        <f>IF(PickedColonies!J834=0, "NA",INDEX(Table5[Strain name],(MATCH(PickedColonies!C834,Table6[Barcode of agar-filled omnitray plate],0)+PickedColonies!J834-1)))</f>
        <v>GeneArt lib</v>
      </c>
      <c r="B834" s="29">
        <f>IF(PickedColonies!J834=0, "NA", INDEX(Table1[Modifications],(MATCH(PickedColonies!C834,Table6[Barcode of agar-filled omnitray plate],0)+PickedColonies!J834-1)))</f>
        <v>0</v>
      </c>
      <c r="C834" s="31" t="s">
        <v>468</v>
      </c>
      <c r="D834" s="29" t="str">
        <f>IF(PickedColonies!J834=0, "NA", INDEX(Table4[],(MATCH(PickedColonies!C834,Table6[Barcode of agar-filled omnitray plate],0)+PickedColonies!J834-1)))</f>
        <v>A1</v>
      </c>
      <c r="E834" s="31" t="s">
        <v>829</v>
      </c>
      <c r="F834" s="29" t="str">
        <f>IF(ISNUMBER(SEARCH("96-well",Import!$B$10)),Sheet1!O833,Sheet1!P833)</f>
        <v>A5</v>
      </c>
      <c r="G834" s="31" t="s">
        <v>673</v>
      </c>
      <c r="H834" s="31" t="s">
        <v>836</v>
      </c>
      <c r="I834" s="31"/>
      <c r="J834" s="32">
        <v>1</v>
      </c>
    </row>
    <row r="835" spans="1:10" x14ac:dyDescent="0.25">
      <c r="A835" s="29" t="str">
        <f>IF(PickedColonies!J835=0, "NA",INDEX(Table5[Strain name],(MATCH(PickedColonies!C835,Table6[Barcode of agar-filled omnitray plate],0)+PickedColonies!J835-1)))</f>
        <v>GeneArt lib</v>
      </c>
      <c r="B835" s="29">
        <f>IF(PickedColonies!J835=0, "NA", INDEX(Table1[Modifications],(MATCH(PickedColonies!C835,Table6[Barcode of agar-filled omnitray plate],0)+PickedColonies!J835-1)))</f>
        <v>0</v>
      </c>
      <c r="C835" s="31" t="s">
        <v>468</v>
      </c>
      <c r="D835" s="29" t="str">
        <f>IF(PickedColonies!J835=0, "NA", INDEX(Table4[],(MATCH(PickedColonies!C835,Table6[Barcode of agar-filled omnitray plate],0)+PickedColonies!J835-1)))</f>
        <v>A1</v>
      </c>
      <c r="E835" s="31" t="s">
        <v>829</v>
      </c>
      <c r="F835" s="29" t="str">
        <f>IF(ISNUMBER(SEARCH("96-well",Import!$B$10)),Sheet1!O834,Sheet1!P834)</f>
        <v>B5</v>
      </c>
      <c r="G835" s="31" t="s">
        <v>674</v>
      </c>
      <c r="H835" s="31" t="s">
        <v>836</v>
      </c>
      <c r="I835" s="31"/>
      <c r="J835" s="32">
        <v>1</v>
      </c>
    </row>
    <row r="836" spans="1:10" x14ac:dyDescent="0.25">
      <c r="A836" s="29" t="str">
        <f>IF(PickedColonies!J836=0, "NA",INDEX(Table5[Strain name],(MATCH(PickedColonies!C836,Table6[Barcode of agar-filled omnitray plate],0)+PickedColonies!J836-1)))</f>
        <v>GeneArt lib</v>
      </c>
      <c r="B836" s="29">
        <f>IF(PickedColonies!J836=0, "NA", INDEX(Table1[Modifications],(MATCH(PickedColonies!C836,Table6[Barcode of agar-filled omnitray plate],0)+PickedColonies!J836-1)))</f>
        <v>0</v>
      </c>
      <c r="C836" s="31" t="s">
        <v>468</v>
      </c>
      <c r="D836" s="29" t="str">
        <f>IF(PickedColonies!J836=0, "NA", INDEX(Table4[],(MATCH(PickedColonies!C836,Table6[Barcode of agar-filled omnitray plate],0)+PickedColonies!J836-1)))</f>
        <v>A1</v>
      </c>
      <c r="E836" s="31" t="s">
        <v>829</v>
      </c>
      <c r="F836" s="29" t="str">
        <f>IF(ISNUMBER(SEARCH("96-well",Import!$B$10)),Sheet1!O835,Sheet1!P835)</f>
        <v>C5</v>
      </c>
      <c r="G836" s="31" t="s">
        <v>675</v>
      </c>
      <c r="H836" s="31" t="s">
        <v>836</v>
      </c>
      <c r="I836" s="31"/>
      <c r="J836" s="32">
        <v>1</v>
      </c>
    </row>
    <row r="837" spans="1:10" x14ac:dyDescent="0.25">
      <c r="A837" s="29" t="str">
        <f>IF(PickedColonies!J837=0, "NA",INDEX(Table5[Strain name],(MATCH(PickedColonies!C837,Table6[Barcode of agar-filled omnitray plate],0)+PickedColonies!J837-1)))</f>
        <v>GeneArt lib</v>
      </c>
      <c r="B837" s="29">
        <f>IF(PickedColonies!J837=0, "NA", INDEX(Table1[Modifications],(MATCH(PickedColonies!C837,Table6[Barcode of agar-filled omnitray plate],0)+PickedColonies!J837-1)))</f>
        <v>0</v>
      </c>
      <c r="C837" s="31" t="s">
        <v>468</v>
      </c>
      <c r="D837" s="29" t="str">
        <f>IF(PickedColonies!J837=0, "NA", INDEX(Table4[],(MATCH(PickedColonies!C837,Table6[Barcode of agar-filled omnitray plate],0)+PickedColonies!J837-1)))</f>
        <v>A1</v>
      </c>
      <c r="E837" s="31" t="s">
        <v>829</v>
      </c>
      <c r="F837" s="29" t="str">
        <f>IF(ISNUMBER(SEARCH("96-well",Import!$B$10)),Sheet1!O836,Sheet1!P836)</f>
        <v>D5</v>
      </c>
      <c r="G837" s="31" t="s">
        <v>676</v>
      </c>
      <c r="H837" s="31" t="s">
        <v>836</v>
      </c>
      <c r="I837" s="31"/>
      <c r="J837" s="32">
        <v>1</v>
      </c>
    </row>
    <row r="838" spans="1:10" x14ac:dyDescent="0.25">
      <c r="A838" s="29" t="str">
        <f>IF(PickedColonies!J838=0, "NA",INDEX(Table5[Strain name],(MATCH(PickedColonies!C838,Table6[Barcode of agar-filled omnitray plate],0)+PickedColonies!J838-1)))</f>
        <v>GeneArt lib</v>
      </c>
      <c r="B838" s="29">
        <f>IF(PickedColonies!J838=0, "NA", INDEX(Table1[Modifications],(MATCH(PickedColonies!C838,Table6[Barcode of agar-filled omnitray plate],0)+PickedColonies!J838-1)))</f>
        <v>0</v>
      </c>
      <c r="C838" s="31" t="s">
        <v>468</v>
      </c>
      <c r="D838" s="29" t="str">
        <f>IF(PickedColonies!J838=0, "NA", INDEX(Table4[],(MATCH(PickedColonies!C838,Table6[Barcode of agar-filled omnitray plate],0)+PickedColonies!J838-1)))</f>
        <v>A1</v>
      </c>
      <c r="E838" s="31" t="s">
        <v>829</v>
      </c>
      <c r="F838" s="29" t="str">
        <f>IF(ISNUMBER(SEARCH("96-well",Import!$B$10)),Sheet1!O837,Sheet1!P837)</f>
        <v>E5</v>
      </c>
      <c r="G838" s="31" t="s">
        <v>677</v>
      </c>
      <c r="H838" s="31" t="s">
        <v>837</v>
      </c>
      <c r="I838" s="31"/>
      <c r="J838" s="32">
        <v>1</v>
      </c>
    </row>
    <row r="839" spans="1:10" x14ac:dyDescent="0.25">
      <c r="A839" s="29" t="str">
        <f>IF(PickedColonies!J839=0, "NA",INDEX(Table5[Strain name],(MATCH(PickedColonies!C839,Table6[Barcode of agar-filled omnitray plate],0)+PickedColonies!J839-1)))</f>
        <v>GeneArt lib</v>
      </c>
      <c r="B839" s="29">
        <f>IF(PickedColonies!J839=0, "NA", INDEX(Table1[Modifications],(MATCH(PickedColonies!C839,Table6[Barcode of agar-filled omnitray plate],0)+PickedColonies!J839-1)))</f>
        <v>0</v>
      </c>
      <c r="C839" s="31" t="s">
        <v>468</v>
      </c>
      <c r="D839" s="29" t="str">
        <f>IF(PickedColonies!J839=0, "NA", INDEX(Table4[],(MATCH(PickedColonies!C839,Table6[Barcode of agar-filled omnitray plate],0)+PickedColonies!J839-1)))</f>
        <v>A1</v>
      </c>
      <c r="E839" s="31" t="s">
        <v>829</v>
      </c>
      <c r="F839" s="29" t="str">
        <f>IF(ISNUMBER(SEARCH("96-well",Import!$B$10)),Sheet1!O838,Sheet1!P838)</f>
        <v>F5</v>
      </c>
      <c r="G839" s="31" t="s">
        <v>678</v>
      </c>
      <c r="H839" s="31" t="s">
        <v>837</v>
      </c>
      <c r="I839" s="31"/>
      <c r="J839" s="32">
        <v>1</v>
      </c>
    </row>
    <row r="840" spans="1:10" x14ac:dyDescent="0.25">
      <c r="A840" s="29" t="str">
        <f>IF(PickedColonies!J840=0, "NA",INDEX(Table5[Strain name],(MATCH(PickedColonies!C840,Table6[Barcode of agar-filled omnitray plate],0)+PickedColonies!J840-1)))</f>
        <v>GeneArt lib</v>
      </c>
      <c r="B840" s="29">
        <f>IF(PickedColonies!J840=0, "NA", INDEX(Table1[Modifications],(MATCH(PickedColonies!C840,Table6[Barcode of agar-filled omnitray plate],0)+PickedColonies!J840-1)))</f>
        <v>0</v>
      </c>
      <c r="C840" s="31" t="s">
        <v>468</v>
      </c>
      <c r="D840" s="29" t="str">
        <f>IF(PickedColonies!J840=0, "NA", INDEX(Table4[],(MATCH(PickedColonies!C840,Table6[Barcode of agar-filled omnitray plate],0)+PickedColonies!J840-1)))</f>
        <v>A1</v>
      </c>
      <c r="E840" s="31" t="s">
        <v>829</v>
      </c>
      <c r="F840" s="29" t="str">
        <f>IF(ISNUMBER(SEARCH("96-well",Import!$B$10)),Sheet1!O839,Sheet1!P839)</f>
        <v>G5</v>
      </c>
      <c r="G840" s="31" t="s">
        <v>679</v>
      </c>
      <c r="H840" s="31" t="s">
        <v>837</v>
      </c>
      <c r="I840" s="31"/>
      <c r="J840" s="32">
        <v>1</v>
      </c>
    </row>
    <row r="841" spans="1:10" x14ac:dyDescent="0.25">
      <c r="A841" s="29" t="str">
        <f>IF(PickedColonies!J841=0, "NA",INDEX(Table5[Strain name],(MATCH(PickedColonies!C841,Table6[Barcode of agar-filled omnitray plate],0)+PickedColonies!J841-1)))</f>
        <v>GeneArt lib</v>
      </c>
      <c r="B841" s="29">
        <f>IF(PickedColonies!J841=0, "NA", INDEX(Table1[Modifications],(MATCH(PickedColonies!C841,Table6[Barcode of agar-filled omnitray plate],0)+PickedColonies!J841-1)))</f>
        <v>0</v>
      </c>
      <c r="C841" s="31" t="s">
        <v>468</v>
      </c>
      <c r="D841" s="29" t="str">
        <f>IF(PickedColonies!J841=0, "NA", INDEX(Table4[],(MATCH(PickedColonies!C841,Table6[Barcode of agar-filled omnitray plate],0)+PickedColonies!J841-1)))</f>
        <v>A1</v>
      </c>
      <c r="E841" s="31" t="s">
        <v>829</v>
      </c>
      <c r="F841" s="29" t="str">
        <f>IF(ISNUMBER(SEARCH("96-well",Import!$B$10)),Sheet1!O840,Sheet1!P840)</f>
        <v>H5</v>
      </c>
      <c r="G841" s="31" t="s">
        <v>680</v>
      </c>
      <c r="H841" s="31" t="s">
        <v>837</v>
      </c>
      <c r="I841" s="31"/>
      <c r="J841" s="32">
        <v>1</v>
      </c>
    </row>
    <row r="842" spans="1:10" x14ac:dyDescent="0.25">
      <c r="A842" s="29" t="str">
        <f>IF(PickedColonies!J842=0, "NA",INDEX(Table5[Strain name],(MATCH(PickedColonies!C842,Table6[Barcode of agar-filled omnitray plate],0)+PickedColonies!J842-1)))</f>
        <v>GeneArt lib</v>
      </c>
      <c r="B842" s="29">
        <f>IF(PickedColonies!J842=0, "NA", INDEX(Table1[Modifications],(MATCH(PickedColonies!C842,Table6[Barcode of agar-filled omnitray plate],0)+PickedColonies!J842-1)))</f>
        <v>0</v>
      </c>
      <c r="C842" s="31" t="s">
        <v>468</v>
      </c>
      <c r="D842" s="29" t="str">
        <f>IF(PickedColonies!J842=0, "NA", INDEX(Table4[],(MATCH(PickedColonies!C842,Table6[Barcode of agar-filled omnitray plate],0)+PickedColonies!J842-1)))</f>
        <v>A1</v>
      </c>
      <c r="E842" s="31" t="s">
        <v>829</v>
      </c>
      <c r="F842" s="29" t="str">
        <f>IF(ISNUMBER(SEARCH("96-well",Import!$B$10)),Sheet1!O841,Sheet1!P841)</f>
        <v>I5</v>
      </c>
      <c r="G842" s="31" t="s">
        <v>682</v>
      </c>
      <c r="H842" s="31" t="s">
        <v>837</v>
      </c>
      <c r="I842" s="31"/>
      <c r="J842" s="32">
        <v>1</v>
      </c>
    </row>
    <row r="843" spans="1:10" x14ac:dyDescent="0.25">
      <c r="A843" s="29" t="str">
        <f>IF(PickedColonies!J843=0, "NA",INDEX(Table5[Strain name],(MATCH(PickedColonies!C843,Table6[Barcode of agar-filled omnitray plate],0)+PickedColonies!J843-1)))</f>
        <v>GeneArt lib</v>
      </c>
      <c r="B843" s="29">
        <f>IF(PickedColonies!J843=0, "NA", INDEX(Table1[Modifications],(MATCH(PickedColonies!C843,Table6[Barcode of agar-filled omnitray plate],0)+PickedColonies!J843-1)))</f>
        <v>0</v>
      </c>
      <c r="C843" s="31" t="s">
        <v>468</v>
      </c>
      <c r="D843" s="29" t="str">
        <f>IF(PickedColonies!J843=0, "NA", INDEX(Table4[],(MATCH(PickedColonies!C843,Table6[Barcode of agar-filled omnitray plate],0)+PickedColonies!J843-1)))</f>
        <v>A1</v>
      </c>
      <c r="E843" s="31" t="s">
        <v>829</v>
      </c>
      <c r="F843" s="29" t="str">
        <f>IF(ISNUMBER(SEARCH("96-well",Import!$B$10)),Sheet1!O842,Sheet1!P842)</f>
        <v>J5</v>
      </c>
      <c r="G843" s="31" t="s">
        <v>683</v>
      </c>
      <c r="H843" s="31" t="s">
        <v>837</v>
      </c>
      <c r="I843" s="31"/>
      <c r="J843" s="32">
        <v>1</v>
      </c>
    </row>
    <row r="844" spans="1:10" x14ac:dyDescent="0.25">
      <c r="A844" s="29" t="str">
        <f>IF(PickedColonies!J844=0, "NA",INDEX(Table5[Strain name],(MATCH(PickedColonies!C844,Table6[Barcode of agar-filled omnitray plate],0)+PickedColonies!J844-1)))</f>
        <v>GeneArt lib</v>
      </c>
      <c r="B844" s="29">
        <f>IF(PickedColonies!J844=0, "NA", INDEX(Table1[Modifications],(MATCH(PickedColonies!C844,Table6[Barcode of agar-filled omnitray plate],0)+PickedColonies!J844-1)))</f>
        <v>0</v>
      </c>
      <c r="C844" s="31" t="s">
        <v>468</v>
      </c>
      <c r="D844" s="29" t="str">
        <f>IF(PickedColonies!J844=0, "NA", INDEX(Table4[],(MATCH(PickedColonies!C844,Table6[Barcode of agar-filled omnitray plate],0)+PickedColonies!J844-1)))</f>
        <v>A1</v>
      </c>
      <c r="E844" s="31" t="s">
        <v>829</v>
      </c>
      <c r="F844" s="29" t="str">
        <f>IF(ISNUMBER(SEARCH("96-well",Import!$B$10)),Sheet1!O843,Sheet1!P843)</f>
        <v>K5</v>
      </c>
      <c r="G844" s="31" t="s">
        <v>684</v>
      </c>
      <c r="H844" s="31" t="s">
        <v>837</v>
      </c>
      <c r="I844" s="31"/>
      <c r="J844" s="32">
        <v>1</v>
      </c>
    </row>
    <row r="845" spans="1:10" x14ac:dyDescent="0.25">
      <c r="A845" s="29" t="str">
        <f>IF(PickedColonies!J845=0, "NA",INDEX(Table5[Strain name],(MATCH(PickedColonies!C845,Table6[Barcode of agar-filled omnitray plate],0)+PickedColonies!J845-1)))</f>
        <v>GeneArt lib</v>
      </c>
      <c r="B845" s="29">
        <f>IF(PickedColonies!J845=0, "NA", INDEX(Table1[Modifications],(MATCH(PickedColonies!C845,Table6[Barcode of agar-filled omnitray plate],0)+PickedColonies!J845-1)))</f>
        <v>0</v>
      </c>
      <c r="C845" s="31" t="s">
        <v>468</v>
      </c>
      <c r="D845" s="29" t="str">
        <f>IF(PickedColonies!J845=0, "NA", INDEX(Table4[],(MATCH(PickedColonies!C845,Table6[Barcode of agar-filled omnitray plate],0)+PickedColonies!J845-1)))</f>
        <v>A1</v>
      </c>
      <c r="E845" s="31" t="s">
        <v>829</v>
      </c>
      <c r="F845" s="29" t="str">
        <f>IF(ISNUMBER(SEARCH("96-well",Import!$B$10)),Sheet1!O844,Sheet1!P844)</f>
        <v>L5</v>
      </c>
      <c r="G845" s="31" t="s">
        <v>685</v>
      </c>
      <c r="H845" s="31" t="s">
        <v>837</v>
      </c>
      <c r="I845" s="31"/>
      <c r="J845" s="32">
        <v>1</v>
      </c>
    </row>
    <row r="846" spans="1:10" x14ac:dyDescent="0.25">
      <c r="A846" s="29" t="str">
        <f>IF(PickedColonies!J846=0, "NA",INDEX(Table5[Strain name],(MATCH(PickedColonies!C846,Table6[Barcode of agar-filled omnitray plate],0)+PickedColonies!J846-1)))</f>
        <v>GeneArt lib</v>
      </c>
      <c r="B846" s="29">
        <f>IF(PickedColonies!J846=0, "NA", INDEX(Table1[Modifications],(MATCH(PickedColonies!C846,Table6[Barcode of agar-filled omnitray plate],0)+PickedColonies!J846-1)))</f>
        <v>0</v>
      </c>
      <c r="C846" s="31" t="s">
        <v>468</v>
      </c>
      <c r="D846" s="29" t="str">
        <f>IF(PickedColonies!J846=0, "NA", INDEX(Table4[],(MATCH(PickedColonies!C846,Table6[Barcode of agar-filled omnitray plate],0)+PickedColonies!J846-1)))</f>
        <v>A1</v>
      </c>
      <c r="E846" s="31" t="s">
        <v>829</v>
      </c>
      <c r="F846" s="29" t="str">
        <f>IF(ISNUMBER(SEARCH("96-well",Import!$B$10)),Sheet1!O845,Sheet1!P845)</f>
        <v>M5</v>
      </c>
      <c r="G846" s="31" t="s">
        <v>686</v>
      </c>
      <c r="H846" s="31" t="s">
        <v>838</v>
      </c>
      <c r="I846" s="31"/>
      <c r="J846" s="32">
        <v>1</v>
      </c>
    </row>
    <row r="847" spans="1:10" x14ac:dyDescent="0.25">
      <c r="A847" s="29" t="str">
        <f>IF(PickedColonies!J847=0, "NA",INDEX(Table5[Strain name],(MATCH(PickedColonies!C847,Table6[Barcode of agar-filled omnitray plate],0)+PickedColonies!J847-1)))</f>
        <v>GeneArt lib</v>
      </c>
      <c r="B847" s="29">
        <f>IF(PickedColonies!J847=0, "NA", INDEX(Table1[Modifications],(MATCH(PickedColonies!C847,Table6[Barcode of agar-filled omnitray plate],0)+PickedColonies!J847-1)))</f>
        <v>0</v>
      </c>
      <c r="C847" s="31" t="s">
        <v>468</v>
      </c>
      <c r="D847" s="29" t="str">
        <f>IF(PickedColonies!J847=0, "NA", INDEX(Table4[],(MATCH(PickedColonies!C847,Table6[Barcode of agar-filled omnitray plate],0)+PickedColonies!J847-1)))</f>
        <v>A1</v>
      </c>
      <c r="E847" s="31" t="s">
        <v>829</v>
      </c>
      <c r="F847" s="29" t="str">
        <f>IF(ISNUMBER(SEARCH("96-well",Import!$B$10)),Sheet1!O846,Sheet1!P846)</f>
        <v>N5</v>
      </c>
      <c r="G847" s="31" t="s">
        <v>687</v>
      </c>
      <c r="H847" s="31" t="s">
        <v>838</v>
      </c>
      <c r="I847" s="31"/>
      <c r="J847" s="32">
        <v>1</v>
      </c>
    </row>
    <row r="848" spans="1:10" x14ac:dyDescent="0.25">
      <c r="A848" s="29" t="str">
        <f>IF(PickedColonies!J848=0, "NA",INDEX(Table5[Strain name],(MATCH(PickedColonies!C848,Table6[Barcode of agar-filled omnitray plate],0)+PickedColonies!J848-1)))</f>
        <v>GeneArt lib</v>
      </c>
      <c r="B848" s="29">
        <f>IF(PickedColonies!J848=0, "NA", INDEX(Table1[Modifications],(MATCH(PickedColonies!C848,Table6[Barcode of agar-filled omnitray plate],0)+PickedColonies!J848-1)))</f>
        <v>0</v>
      </c>
      <c r="C848" s="31" t="s">
        <v>468</v>
      </c>
      <c r="D848" s="29" t="str">
        <f>IF(PickedColonies!J848=0, "NA", INDEX(Table4[],(MATCH(PickedColonies!C848,Table6[Barcode of agar-filled omnitray plate],0)+PickedColonies!J848-1)))</f>
        <v>A1</v>
      </c>
      <c r="E848" s="31" t="s">
        <v>829</v>
      </c>
      <c r="F848" s="29" t="str">
        <f>IF(ISNUMBER(SEARCH("96-well",Import!$B$10)),Sheet1!O847,Sheet1!P847)</f>
        <v>O5</v>
      </c>
      <c r="G848" s="31" t="s">
        <v>688</v>
      </c>
      <c r="H848" s="31" t="s">
        <v>838</v>
      </c>
      <c r="I848" s="31"/>
      <c r="J848" s="32">
        <v>1</v>
      </c>
    </row>
    <row r="849" spans="1:10" x14ac:dyDescent="0.25">
      <c r="A849" s="29" t="str">
        <f>IF(PickedColonies!J849=0, "NA",INDEX(Table5[Strain name],(MATCH(PickedColonies!C849,Table6[Barcode of agar-filled omnitray plate],0)+PickedColonies!J849-1)))</f>
        <v>GeneArt lib</v>
      </c>
      <c r="B849" s="29">
        <f>IF(PickedColonies!J849=0, "NA", INDEX(Table1[Modifications],(MATCH(PickedColonies!C849,Table6[Barcode of agar-filled omnitray plate],0)+PickedColonies!J849-1)))</f>
        <v>0</v>
      </c>
      <c r="C849" s="31" t="s">
        <v>468</v>
      </c>
      <c r="D849" s="29" t="str">
        <f>IF(PickedColonies!J849=0, "NA", INDEX(Table4[],(MATCH(PickedColonies!C849,Table6[Barcode of agar-filled omnitray plate],0)+PickedColonies!J849-1)))</f>
        <v>A1</v>
      </c>
      <c r="E849" s="31" t="s">
        <v>829</v>
      </c>
      <c r="F849" s="29" t="str">
        <f>IF(ISNUMBER(SEARCH("96-well",Import!$B$10)),Sheet1!O848,Sheet1!P848)</f>
        <v>P5</v>
      </c>
      <c r="G849" s="31" t="s">
        <v>689</v>
      </c>
      <c r="H849" s="31" t="s">
        <v>838</v>
      </c>
      <c r="I849" s="31"/>
      <c r="J849" s="32">
        <v>1</v>
      </c>
    </row>
    <row r="850" spans="1:10" x14ac:dyDescent="0.25">
      <c r="A850" s="29" t="str">
        <f>IF(PickedColonies!J850=0, "NA",INDEX(Table5[Strain name],(MATCH(PickedColonies!C850,Table6[Barcode of agar-filled omnitray plate],0)+PickedColonies!J850-1)))</f>
        <v>GeneArt lib</v>
      </c>
      <c r="B850" s="29">
        <f>IF(PickedColonies!J850=0, "NA", INDEX(Table1[Modifications],(MATCH(PickedColonies!C850,Table6[Barcode of agar-filled omnitray plate],0)+PickedColonies!J850-1)))</f>
        <v>0</v>
      </c>
      <c r="C850" s="31" t="s">
        <v>468</v>
      </c>
      <c r="D850" s="29" t="str">
        <f>IF(PickedColonies!J850=0, "NA", INDEX(Table4[],(MATCH(PickedColonies!C850,Table6[Barcode of agar-filled omnitray plate],0)+PickedColonies!J850-1)))</f>
        <v>A1</v>
      </c>
      <c r="E850" s="31" t="s">
        <v>829</v>
      </c>
      <c r="F850" s="29" t="str">
        <f>IF(ISNUMBER(SEARCH("96-well",Import!$B$10)),Sheet1!O849,Sheet1!P849)</f>
        <v>A6</v>
      </c>
      <c r="G850" s="31" t="s">
        <v>691</v>
      </c>
      <c r="H850" s="31" t="s">
        <v>838</v>
      </c>
      <c r="I850" s="31"/>
      <c r="J850" s="32">
        <v>1</v>
      </c>
    </row>
    <row r="851" spans="1:10" x14ac:dyDescent="0.25">
      <c r="A851" s="29" t="str">
        <f>IF(PickedColonies!J851=0, "NA",INDEX(Table5[Strain name],(MATCH(PickedColonies!C851,Table6[Barcode of agar-filled omnitray plate],0)+PickedColonies!J851-1)))</f>
        <v>GeneArt lib</v>
      </c>
      <c r="B851" s="29">
        <f>IF(PickedColonies!J851=0, "NA", INDEX(Table1[Modifications],(MATCH(PickedColonies!C851,Table6[Barcode of agar-filled omnitray plate],0)+PickedColonies!J851-1)))</f>
        <v>0</v>
      </c>
      <c r="C851" s="31" t="s">
        <v>468</v>
      </c>
      <c r="D851" s="29" t="str">
        <f>IF(PickedColonies!J851=0, "NA", INDEX(Table4[],(MATCH(PickedColonies!C851,Table6[Barcode of agar-filled omnitray plate],0)+PickedColonies!J851-1)))</f>
        <v>A1</v>
      </c>
      <c r="E851" s="31" t="s">
        <v>829</v>
      </c>
      <c r="F851" s="29" t="str">
        <f>IF(ISNUMBER(SEARCH("96-well",Import!$B$10)),Sheet1!O850,Sheet1!P850)</f>
        <v>B6</v>
      </c>
      <c r="G851" s="31" t="s">
        <v>692</v>
      </c>
      <c r="H851" s="31" t="s">
        <v>838</v>
      </c>
      <c r="I851" s="31"/>
      <c r="J851" s="32">
        <v>1</v>
      </c>
    </row>
    <row r="852" spans="1:10" x14ac:dyDescent="0.25">
      <c r="A852" s="29" t="str">
        <f>IF(PickedColonies!J852=0, "NA",INDEX(Table5[Strain name],(MATCH(PickedColonies!C852,Table6[Barcode of agar-filled omnitray plate],0)+PickedColonies!J852-1)))</f>
        <v>GeneArt lib</v>
      </c>
      <c r="B852" s="29">
        <f>IF(PickedColonies!J852=0, "NA", INDEX(Table1[Modifications],(MATCH(PickedColonies!C852,Table6[Barcode of agar-filled omnitray plate],0)+PickedColonies!J852-1)))</f>
        <v>0</v>
      </c>
      <c r="C852" s="31" t="s">
        <v>468</v>
      </c>
      <c r="D852" s="29" t="str">
        <f>IF(PickedColonies!J852=0, "NA", INDEX(Table4[],(MATCH(PickedColonies!C852,Table6[Barcode of agar-filled omnitray plate],0)+PickedColonies!J852-1)))</f>
        <v>A1</v>
      </c>
      <c r="E852" s="31" t="s">
        <v>829</v>
      </c>
      <c r="F852" s="29" t="str">
        <f>IF(ISNUMBER(SEARCH("96-well",Import!$B$10)),Sheet1!O851,Sheet1!P851)</f>
        <v>C6</v>
      </c>
      <c r="G852" s="31" t="s">
        <v>693</v>
      </c>
      <c r="H852" s="31" t="s">
        <v>838</v>
      </c>
      <c r="I852" s="31"/>
      <c r="J852" s="32">
        <v>1</v>
      </c>
    </row>
    <row r="853" spans="1:10" x14ac:dyDescent="0.25">
      <c r="A853" s="29" t="str">
        <f>IF(PickedColonies!J853=0, "NA",INDEX(Table5[Strain name],(MATCH(PickedColonies!C853,Table6[Barcode of agar-filled omnitray plate],0)+PickedColonies!J853-1)))</f>
        <v>GeneArt lib</v>
      </c>
      <c r="B853" s="29">
        <f>IF(PickedColonies!J853=0, "NA", INDEX(Table1[Modifications],(MATCH(PickedColonies!C853,Table6[Barcode of agar-filled omnitray plate],0)+PickedColonies!J853-1)))</f>
        <v>0</v>
      </c>
      <c r="C853" s="31" t="s">
        <v>468</v>
      </c>
      <c r="D853" s="29" t="str">
        <f>IF(PickedColonies!J853=0, "NA", INDEX(Table4[],(MATCH(PickedColonies!C853,Table6[Barcode of agar-filled omnitray plate],0)+PickedColonies!J853-1)))</f>
        <v>A1</v>
      </c>
      <c r="E853" s="31" t="s">
        <v>829</v>
      </c>
      <c r="F853" s="29" t="str">
        <f>IF(ISNUMBER(SEARCH("96-well",Import!$B$10)),Sheet1!O852,Sheet1!P852)</f>
        <v>D6</v>
      </c>
      <c r="G853" s="31" t="s">
        <v>694</v>
      </c>
      <c r="H853" s="31" t="s">
        <v>838</v>
      </c>
      <c r="I853" s="31"/>
      <c r="J853" s="32">
        <v>1</v>
      </c>
    </row>
    <row r="854" spans="1:10" x14ac:dyDescent="0.25">
      <c r="A854" s="29" t="str">
        <f>IF(PickedColonies!J854=0, "NA",INDEX(Table5[Strain name],(MATCH(PickedColonies!C854,Table6[Barcode of agar-filled omnitray plate],0)+PickedColonies!J854-1)))</f>
        <v>GeneArt lib</v>
      </c>
      <c r="B854" s="29">
        <f>IF(PickedColonies!J854=0, "NA", INDEX(Table1[Modifications],(MATCH(PickedColonies!C854,Table6[Barcode of agar-filled omnitray plate],0)+PickedColonies!J854-1)))</f>
        <v>0</v>
      </c>
      <c r="C854" s="31" t="s">
        <v>468</v>
      </c>
      <c r="D854" s="29" t="str">
        <f>IF(PickedColonies!J854=0, "NA", INDEX(Table4[],(MATCH(PickedColonies!C854,Table6[Barcode of agar-filled omnitray plate],0)+PickedColonies!J854-1)))</f>
        <v>A1</v>
      </c>
      <c r="E854" s="31" t="s">
        <v>829</v>
      </c>
      <c r="F854" s="29" t="str">
        <f>IF(ISNUMBER(SEARCH("96-well",Import!$B$10)),Sheet1!O853,Sheet1!P853)</f>
        <v>E6</v>
      </c>
      <c r="G854" s="31" t="s">
        <v>695</v>
      </c>
      <c r="H854" s="31" t="s">
        <v>839</v>
      </c>
      <c r="I854" s="31"/>
      <c r="J854" s="32">
        <v>1</v>
      </c>
    </row>
    <row r="855" spans="1:10" x14ac:dyDescent="0.25">
      <c r="A855" s="29" t="str">
        <f>IF(PickedColonies!J855=0, "NA",INDEX(Table5[Strain name],(MATCH(PickedColonies!C855,Table6[Barcode of agar-filled omnitray plate],0)+PickedColonies!J855-1)))</f>
        <v>GeneArt lib</v>
      </c>
      <c r="B855" s="29">
        <f>IF(PickedColonies!J855=0, "NA", INDEX(Table1[Modifications],(MATCH(PickedColonies!C855,Table6[Barcode of agar-filled omnitray plate],0)+PickedColonies!J855-1)))</f>
        <v>0</v>
      </c>
      <c r="C855" s="31" t="s">
        <v>468</v>
      </c>
      <c r="D855" s="29" t="str">
        <f>IF(PickedColonies!J855=0, "NA", INDEX(Table4[],(MATCH(PickedColonies!C855,Table6[Barcode of agar-filled omnitray plate],0)+PickedColonies!J855-1)))</f>
        <v>A1</v>
      </c>
      <c r="E855" s="31" t="s">
        <v>829</v>
      </c>
      <c r="F855" s="29" t="str">
        <f>IF(ISNUMBER(SEARCH("96-well",Import!$B$10)),Sheet1!O854,Sheet1!P854)</f>
        <v>F6</v>
      </c>
      <c r="G855" s="31" t="s">
        <v>696</v>
      </c>
      <c r="H855" s="31" t="s">
        <v>839</v>
      </c>
      <c r="I855" s="31"/>
      <c r="J855" s="32">
        <v>1</v>
      </c>
    </row>
    <row r="856" spans="1:10" x14ac:dyDescent="0.25">
      <c r="A856" s="29" t="str">
        <f>IF(PickedColonies!J856=0, "NA",INDEX(Table5[Strain name],(MATCH(PickedColonies!C856,Table6[Barcode of agar-filled omnitray plate],0)+PickedColonies!J856-1)))</f>
        <v>GeneArt lib</v>
      </c>
      <c r="B856" s="29">
        <f>IF(PickedColonies!J856=0, "NA", INDEX(Table1[Modifications],(MATCH(PickedColonies!C856,Table6[Barcode of agar-filled omnitray plate],0)+PickedColonies!J856-1)))</f>
        <v>0</v>
      </c>
      <c r="C856" s="31" t="s">
        <v>468</v>
      </c>
      <c r="D856" s="29" t="str">
        <f>IF(PickedColonies!J856=0, "NA", INDEX(Table4[],(MATCH(PickedColonies!C856,Table6[Barcode of agar-filled omnitray plate],0)+PickedColonies!J856-1)))</f>
        <v>A1</v>
      </c>
      <c r="E856" s="31" t="s">
        <v>829</v>
      </c>
      <c r="F856" s="29" t="str">
        <f>IF(ISNUMBER(SEARCH("96-well",Import!$B$10)),Sheet1!O855,Sheet1!P855)</f>
        <v>G6</v>
      </c>
      <c r="G856" s="31" t="s">
        <v>697</v>
      </c>
      <c r="H856" s="31" t="s">
        <v>839</v>
      </c>
      <c r="I856" s="31"/>
      <c r="J856" s="32">
        <v>1</v>
      </c>
    </row>
    <row r="857" spans="1:10" x14ac:dyDescent="0.25">
      <c r="A857" s="29" t="str">
        <f>IF(PickedColonies!J857=0, "NA",INDEX(Table5[Strain name],(MATCH(PickedColonies!C857,Table6[Barcode of agar-filled omnitray plate],0)+PickedColonies!J857-1)))</f>
        <v>GeneArt lib</v>
      </c>
      <c r="B857" s="29">
        <f>IF(PickedColonies!J857=0, "NA", INDEX(Table1[Modifications],(MATCH(PickedColonies!C857,Table6[Barcode of agar-filled omnitray plate],0)+PickedColonies!J857-1)))</f>
        <v>0</v>
      </c>
      <c r="C857" s="31" t="s">
        <v>468</v>
      </c>
      <c r="D857" s="29" t="str">
        <f>IF(PickedColonies!J857=0, "NA", INDEX(Table4[],(MATCH(PickedColonies!C857,Table6[Barcode of agar-filled omnitray plate],0)+PickedColonies!J857-1)))</f>
        <v>A1</v>
      </c>
      <c r="E857" s="31" t="s">
        <v>829</v>
      </c>
      <c r="F857" s="29" t="str">
        <f>IF(ISNUMBER(SEARCH("96-well",Import!$B$10)),Sheet1!O856,Sheet1!P856)</f>
        <v>H6</v>
      </c>
      <c r="G857" s="31" t="s">
        <v>698</v>
      </c>
      <c r="H857" s="31" t="s">
        <v>839</v>
      </c>
      <c r="I857" s="31"/>
      <c r="J857" s="32">
        <v>1</v>
      </c>
    </row>
    <row r="858" spans="1:10" x14ac:dyDescent="0.25">
      <c r="A858" s="29" t="str">
        <f>IF(PickedColonies!J858=0, "NA",INDEX(Table5[Strain name],(MATCH(PickedColonies!C858,Table6[Barcode of agar-filled omnitray plate],0)+PickedColonies!J858-1)))</f>
        <v>GeneArt lib</v>
      </c>
      <c r="B858" s="29">
        <f>IF(PickedColonies!J858=0, "NA", INDEX(Table1[Modifications],(MATCH(PickedColonies!C858,Table6[Barcode of agar-filled omnitray plate],0)+PickedColonies!J858-1)))</f>
        <v>0</v>
      </c>
      <c r="C858" s="31" t="s">
        <v>468</v>
      </c>
      <c r="D858" s="29" t="str">
        <f>IF(PickedColonies!J858=0, "NA", INDEX(Table4[],(MATCH(PickedColonies!C858,Table6[Barcode of agar-filled omnitray plate],0)+PickedColonies!J858-1)))</f>
        <v>A1</v>
      </c>
      <c r="E858" s="31" t="s">
        <v>829</v>
      </c>
      <c r="F858" s="29" t="str">
        <f>IF(ISNUMBER(SEARCH("96-well",Import!$B$10)),Sheet1!O857,Sheet1!P857)</f>
        <v>I6</v>
      </c>
      <c r="G858" s="31" t="s">
        <v>700</v>
      </c>
      <c r="H858" s="31" t="s">
        <v>839</v>
      </c>
      <c r="I858" s="31"/>
      <c r="J858" s="32">
        <v>1</v>
      </c>
    </row>
    <row r="859" spans="1:10" x14ac:dyDescent="0.25">
      <c r="A859" s="29" t="str">
        <f>IF(PickedColonies!J859=0, "NA",INDEX(Table5[Strain name],(MATCH(PickedColonies!C859,Table6[Barcode of agar-filled omnitray plate],0)+PickedColonies!J859-1)))</f>
        <v>GeneArt lib</v>
      </c>
      <c r="B859" s="29">
        <f>IF(PickedColonies!J859=0, "NA", INDEX(Table1[Modifications],(MATCH(PickedColonies!C859,Table6[Barcode of agar-filled omnitray plate],0)+PickedColonies!J859-1)))</f>
        <v>0</v>
      </c>
      <c r="C859" s="31" t="s">
        <v>469</v>
      </c>
      <c r="D859" s="29" t="str">
        <f>IF(PickedColonies!J859=0, "NA", INDEX(Table4[],(MATCH(PickedColonies!C859,Table6[Barcode of agar-filled omnitray plate],0)+PickedColonies!J859-1)))</f>
        <v>A1</v>
      </c>
      <c r="E859" s="31" t="s">
        <v>829</v>
      </c>
      <c r="F859" s="29" t="str">
        <f>IF(ISNUMBER(SEARCH("96-well",Import!$B$10)),Sheet1!O858,Sheet1!P858)</f>
        <v>J6</v>
      </c>
      <c r="G859" s="31" t="s">
        <v>484</v>
      </c>
      <c r="H859" s="31" t="s">
        <v>844</v>
      </c>
      <c r="I859" s="31"/>
      <c r="J859" s="32">
        <v>1</v>
      </c>
    </row>
    <row r="860" spans="1:10" x14ac:dyDescent="0.25">
      <c r="A860" s="29" t="str">
        <f>IF(PickedColonies!J860=0, "NA",INDEX(Table5[Strain name],(MATCH(PickedColonies!C860,Table6[Barcode of agar-filled omnitray plate],0)+PickedColonies!J860-1)))</f>
        <v>GeneArt lib</v>
      </c>
      <c r="B860" s="29">
        <f>IF(PickedColonies!J860=0, "NA", INDEX(Table1[Modifications],(MATCH(PickedColonies!C860,Table6[Barcode of agar-filled omnitray plate],0)+PickedColonies!J860-1)))</f>
        <v>0</v>
      </c>
      <c r="C860" s="31" t="s">
        <v>469</v>
      </c>
      <c r="D860" s="29" t="str">
        <f>IF(PickedColonies!J860=0, "NA", INDEX(Table4[],(MATCH(PickedColonies!C860,Table6[Barcode of agar-filled omnitray plate],0)+PickedColonies!J860-1)))</f>
        <v>A1</v>
      </c>
      <c r="E860" s="31" t="s">
        <v>829</v>
      </c>
      <c r="F860" s="29" t="str">
        <f>IF(ISNUMBER(SEARCH("96-well",Import!$B$10)),Sheet1!O859,Sheet1!P859)</f>
        <v>K6</v>
      </c>
      <c r="G860" s="31" t="s">
        <v>485</v>
      </c>
      <c r="H860" s="31" t="s">
        <v>844</v>
      </c>
      <c r="I860" s="31"/>
      <c r="J860" s="32">
        <v>1</v>
      </c>
    </row>
    <row r="861" spans="1:10" x14ac:dyDescent="0.25">
      <c r="A861" s="29" t="str">
        <f>IF(PickedColonies!J861=0, "NA",INDEX(Table5[Strain name],(MATCH(PickedColonies!C861,Table6[Barcode of agar-filled omnitray plate],0)+PickedColonies!J861-1)))</f>
        <v>GeneArt lib</v>
      </c>
      <c r="B861" s="29">
        <f>IF(PickedColonies!J861=0, "NA", INDEX(Table1[Modifications],(MATCH(PickedColonies!C861,Table6[Barcode of agar-filled omnitray plate],0)+PickedColonies!J861-1)))</f>
        <v>0</v>
      </c>
      <c r="C861" s="31" t="s">
        <v>469</v>
      </c>
      <c r="D861" s="29" t="str">
        <f>IF(PickedColonies!J861=0, "NA", INDEX(Table4[],(MATCH(PickedColonies!C861,Table6[Barcode of agar-filled omnitray plate],0)+PickedColonies!J861-1)))</f>
        <v>A1</v>
      </c>
      <c r="E861" s="31" t="s">
        <v>829</v>
      </c>
      <c r="F861" s="29" t="str">
        <f>IF(ISNUMBER(SEARCH("96-well",Import!$B$10)),Sheet1!O860,Sheet1!P860)</f>
        <v>L6</v>
      </c>
      <c r="G861" s="31" t="s">
        <v>486</v>
      </c>
      <c r="H861" s="31" t="s">
        <v>844</v>
      </c>
      <c r="I861" s="31"/>
      <c r="J861" s="32">
        <v>1</v>
      </c>
    </row>
    <row r="862" spans="1:10" x14ac:dyDescent="0.25">
      <c r="A862" s="29" t="str">
        <f>IF(PickedColonies!J862=0, "NA",INDEX(Table5[Strain name],(MATCH(PickedColonies!C862,Table6[Barcode of agar-filled omnitray plate],0)+PickedColonies!J862-1)))</f>
        <v>GeneArt lib</v>
      </c>
      <c r="B862" s="29">
        <f>IF(PickedColonies!J862=0, "NA", INDEX(Table1[Modifications],(MATCH(PickedColonies!C862,Table6[Barcode of agar-filled omnitray plate],0)+PickedColonies!J862-1)))</f>
        <v>0</v>
      </c>
      <c r="C862" s="31" t="s">
        <v>469</v>
      </c>
      <c r="D862" s="29" t="str">
        <f>IF(PickedColonies!J862=0, "NA", INDEX(Table4[],(MATCH(PickedColonies!C862,Table6[Barcode of agar-filled omnitray plate],0)+PickedColonies!J862-1)))</f>
        <v>A1</v>
      </c>
      <c r="E862" s="31" t="s">
        <v>829</v>
      </c>
      <c r="F862" s="29" t="str">
        <f>IF(ISNUMBER(SEARCH("96-well",Import!$B$10)),Sheet1!O861,Sheet1!P861)</f>
        <v>M6</v>
      </c>
      <c r="G862" s="31" t="s">
        <v>487</v>
      </c>
      <c r="H862" s="31" t="s">
        <v>844</v>
      </c>
      <c r="I862" s="31"/>
      <c r="J862" s="32">
        <v>1</v>
      </c>
    </row>
    <row r="863" spans="1:10" x14ac:dyDescent="0.25">
      <c r="A863" s="29" t="str">
        <f>IF(PickedColonies!J863=0, "NA",INDEX(Table5[Strain name],(MATCH(PickedColonies!C863,Table6[Barcode of agar-filled omnitray plate],0)+PickedColonies!J863-1)))</f>
        <v>GeneArt lib</v>
      </c>
      <c r="B863" s="29">
        <f>IF(PickedColonies!J863=0, "NA", INDEX(Table1[Modifications],(MATCH(PickedColonies!C863,Table6[Barcode of agar-filled omnitray plate],0)+PickedColonies!J863-1)))</f>
        <v>0</v>
      </c>
      <c r="C863" s="31" t="s">
        <v>469</v>
      </c>
      <c r="D863" s="29" t="str">
        <f>IF(PickedColonies!J863=0, "NA", INDEX(Table4[],(MATCH(PickedColonies!C863,Table6[Barcode of agar-filled omnitray plate],0)+PickedColonies!J863-1)))</f>
        <v>A1</v>
      </c>
      <c r="E863" s="31" t="s">
        <v>829</v>
      </c>
      <c r="F863" s="29" t="str">
        <f>IF(ISNUMBER(SEARCH("96-well",Import!$B$10)),Sheet1!O862,Sheet1!P862)</f>
        <v>N6</v>
      </c>
      <c r="G863" s="31" t="s">
        <v>488</v>
      </c>
      <c r="H863" s="31" t="s">
        <v>844</v>
      </c>
      <c r="I863" s="31"/>
      <c r="J863" s="32">
        <v>1</v>
      </c>
    </row>
    <row r="864" spans="1:10" x14ac:dyDescent="0.25">
      <c r="A864" s="29" t="str">
        <f>IF(PickedColonies!J864=0, "NA",INDEX(Table5[Strain name],(MATCH(PickedColonies!C864,Table6[Barcode of agar-filled omnitray plate],0)+PickedColonies!J864-1)))</f>
        <v>GeneArt lib</v>
      </c>
      <c r="B864" s="29">
        <f>IF(PickedColonies!J864=0, "NA", INDEX(Table1[Modifications],(MATCH(PickedColonies!C864,Table6[Barcode of agar-filled omnitray plate],0)+PickedColonies!J864-1)))</f>
        <v>0</v>
      </c>
      <c r="C864" s="31" t="s">
        <v>469</v>
      </c>
      <c r="D864" s="29" t="str">
        <f>IF(PickedColonies!J864=0, "NA", INDEX(Table4[],(MATCH(PickedColonies!C864,Table6[Barcode of agar-filled omnitray plate],0)+PickedColonies!J864-1)))</f>
        <v>A1</v>
      </c>
      <c r="E864" s="31" t="s">
        <v>829</v>
      </c>
      <c r="F864" s="29" t="str">
        <f>IF(ISNUMBER(SEARCH("96-well",Import!$B$10)),Sheet1!O863,Sheet1!P863)</f>
        <v>O6</v>
      </c>
      <c r="G864" s="31" t="s">
        <v>489</v>
      </c>
      <c r="H864" s="31" t="s">
        <v>844</v>
      </c>
      <c r="I864" s="31"/>
      <c r="J864" s="32">
        <v>1</v>
      </c>
    </row>
    <row r="865" spans="1:10" x14ac:dyDescent="0.25">
      <c r="A865" s="29" t="str">
        <f>IF(PickedColonies!J865=0, "NA",INDEX(Table5[Strain name],(MATCH(PickedColonies!C865,Table6[Barcode of agar-filled omnitray plate],0)+PickedColonies!J865-1)))</f>
        <v>GeneArt lib</v>
      </c>
      <c r="B865" s="29">
        <f>IF(PickedColonies!J865=0, "NA", INDEX(Table1[Modifications],(MATCH(PickedColonies!C865,Table6[Barcode of agar-filled omnitray plate],0)+PickedColonies!J865-1)))</f>
        <v>0</v>
      </c>
      <c r="C865" s="31" t="s">
        <v>469</v>
      </c>
      <c r="D865" s="29" t="str">
        <f>IF(PickedColonies!J865=0, "NA", INDEX(Table4[],(MATCH(PickedColonies!C865,Table6[Barcode of agar-filled omnitray plate],0)+PickedColonies!J865-1)))</f>
        <v>A1</v>
      </c>
      <c r="E865" s="31" t="s">
        <v>829</v>
      </c>
      <c r="F865" s="29" t="str">
        <f>IF(ISNUMBER(SEARCH("96-well",Import!$B$10)),Sheet1!O864,Sheet1!P864)</f>
        <v>P6</v>
      </c>
      <c r="G865" s="31" t="s">
        <v>490</v>
      </c>
      <c r="H865" s="31" t="s">
        <v>844</v>
      </c>
      <c r="I865" s="31"/>
      <c r="J865" s="32">
        <v>1</v>
      </c>
    </row>
    <row r="866" spans="1:10" x14ac:dyDescent="0.25">
      <c r="A866" s="29" t="str">
        <f>IF(PickedColonies!J866=0, "NA",INDEX(Table5[Strain name],(MATCH(PickedColonies!C866,Table6[Barcode of agar-filled omnitray plate],0)+PickedColonies!J866-1)))</f>
        <v>GeneArt lib</v>
      </c>
      <c r="B866" s="29">
        <f>IF(PickedColonies!J866=0, "NA", INDEX(Table1[Modifications],(MATCH(PickedColonies!C866,Table6[Barcode of agar-filled omnitray plate],0)+PickedColonies!J866-1)))</f>
        <v>0</v>
      </c>
      <c r="C866" s="31" t="s">
        <v>469</v>
      </c>
      <c r="D866" s="29" t="str">
        <f>IF(PickedColonies!J866=0, "NA", INDEX(Table4[],(MATCH(PickedColonies!C866,Table6[Barcode of agar-filled omnitray plate],0)+PickedColonies!J866-1)))</f>
        <v>A1</v>
      </c>
      <c r="E866" s="31" t="s">
        <v>829</v>
      </c>
      <c r="F866" s="29" t="str">
        <f>IF(ISNUMBER(SEARCH("96-well",Import!$B$10)),Sheet1!O865,Sheet1!P865)</f>
        <v>A7</v>
      </c>
      <c r="G866" s="31" t="s">
        <v>491</v>
      </c>
      <c r="H866" s="31" t="s">
        <v>844</v>
      </c>
      <c r="I866" s="31"/>
      <c r="J866" s="32">
        <v>1</v>
      </c>
    </row>
    <row r="867" spans="1:10" x14ac:dyDescent="0.25">
      <c r="A867" s="29" t="str">
        <f>IF(PickedColonies!J867=0, "NA",INDEX(Table5[Strain name],(MATCH(PickedColonies!C867,Table6[Barcode of agar-filled omnitray plate],0)+PickedColonies!J867-1)))</f>
        <v>GeneArt lib</v>
      </c>
      <c r="B867" s="29">
        <f>IF(PickedColonies!J867=0, "NA", INDEX(Table1[Modifications],(MATCH(PickedColonies!C867,Table6[Barcode of agar-filled omnitray plate],0)+PickedColonies!J867-1)))</f>
        <v>0</v>
      </c>
      <c r="C867" s="31" t="s">
        <v>469</v>
      </c>
      <c r="D867" s="29" t="str">
        <f>IF(PickedColonies!J867=0, "NA", INDEX(Table4[],(MATCH(PickedColonies!C867,Table6[Barcode of agar-filled omnitray plate],0)+PickedColonies!J867-1)))</f>
        <v>A1</v>
      </c>
      <c r="E867" s="31" t="s">
        <v>829</v>
      </c>
      <c r="F867" s="29" t="str">
        <f>IF(ISNUMBER(SEARCH("96-well",Import!$B$10)),Sheet1!O866,Sheet1!P866)</f>
        <v>B7</v>
      </c>
      <c r="G867" s="31" t="s">
        <v>493</v>
      </c>
      <c r="H867" s="31" t="s">
        <v>845</v>
      </c>
      <c r="I867" s="31"/>
      <c r="J867" s="32">
        <v>1</v>
      </c>
    </row>
    <row r="868" spans="1:10" x14ac:dyDescent="0.25">
      <c r="A868" s="29" t="str">
        <f>IF(PickedColonies!J868=0, "NA",INDEX(Table5[Strain name],(MATCH(PickedColonies!C868,Table6[Barcode of agar-filled omnitray plate],0)+PickedColonies!J868-1)))</f>
        <v>GeneArt lib</v>
      </c>
      <c r="B868" s="29">
        <f>IF(PickedColonies!J868=0, "NA", INDEX(Table1[Modifications],(MATCH(PickedColonies!C868,Table6[Barcode of agar-filled omnitray plate],0)+PickedColonies!J868-1)))</f>
        <v>0</v>
      </c>
      <c r="C868" s="31" t="s">
        <v>469</v>
      </c>
      <c r="D868" s="29" t="str">
        <f>IF(PickedColonies!J868=0, "NA", INDEX(Table4[],(MATCH(PickedColonies!C868,Table6[Barcode of agar-filled omnitray plate],0)+PickedColonies!J868-1)))</f>
        <v>A1</v>
      </c>
      <c r="E868" s="31" t="s">
        <v>829</v>
      </c>
      <c r="F868" s="29" t="str">
        <f>IF(ISNUMBER(SEARCH("96-well",Import!$B$10)),Sheet1!O867,Sheet1!P867)</f>
        <v>C7</v>
      </c>
      <c r="G868" s="31" t="s">
        <v>494</v>
      </c>
      <c r="H868" s="31" t="s">
        <v>845</v>
      </c>
      <c r="I868" s="31"/>
      <c r="J868" s="32">
        <v>1</v>
      </c>
    </row>
    <row r="869" spans="1:10" x14ac:dyDescent="0.25">
      <c r="A869" s="29" t="str">
        <f>IF(PickedColonies!J869=0, "NA",INDEX(Table5[Strain name],(MATCH(PickedColonies!C869,Table6[Barcode of agar-filled omnitray plate],0)+PickedColonies!J869-1)))</f>
        <v>GeneArt lib</v>
      </c>
      <c r="B869" s="29">
        <f>IF(PickedColonies!J869=0, "NA", INDEX(Table1[Modifications],(MATCH(PickedColonies!C869,Table6[Barcode of agar-filled omnitray plate],0)+PickedColonies!J869-1)))</f>
        <v>0</v>
      </c>
      <c r="C869" s="31" t="s">
        <v>469</v>
      </c>
      <c r="D869" s="29" t="str">
        <f>IF(PickedColonies!J869=0, "NA", INDEX(Table4[],(MATCH(PickedColonies!C869,Table6[Barcode of agar-filled omnitray plate],0)+PickedColonies!J869-1)))</f>
        <v>A1</v>
      </c>
      <c r="E869" s="31" t="s">
        <v>829</v>
      </c>
      <c r="F869" s="29" t="str">
        <f>IF(ISNUMBER(SEARCH("96-well",Import!$B$10)),Sheet1!O868,Sheet1!P868)</f>
        <v>D7</v>
      </c>
      <c r="G869" s="31" t="s">
        <v>495</v>
      </c>
      <c r="H869" s="31" t="s">
        <v>845</v>
      </c>
      <c r="I869" s="31"/>
      <c r="J869" s="32">
        <v>1</v>
      </c>
    </row>
    <row r="870" spans="1:10" x14ac:dyDescent="0.25">
      <c r="A870" s="29" t="str">
        <f>IF(PickedColonies!J870=0, "NA",INDEX(Table5[Strain name],(MATCH(PickedColonies!C870,Table6[Barcode of agar-filled omnitray plate],0)+PickedColonies!J870-1)))</f>
        <v>GeneArt lib</v>
      </c>
      <c r="B870" s="29">
        <f>IF(PickedColonies!J870=0, "NA", INDEX(Table1[Modifications],(MATCH(PickedColonies!C870,Table6[Barcode of agar-filled omnitray plate],0)+PickedColonies!J870-1)))</f>
        <v>0</v>
      </c>
      <c r="C870" s="31" t="s">
        <v>469</v>
      </c>
      <c r="D870" s="29" t="str">
        <f>IF(PickedColonies!J870=0, "NA", INDEX(Table4[],(MATCH(PickedColonies!C870,Table6[Barcode of agar-filled omnitray plate],0)+PickedColonies!J870-1)))</f>
        <v>A1</v>
      </c>
      <c r="E870" s="31" t="s">
        <v>829</v>
      </c>
      <c r="F870" s="29" t="str">
        <f>IF(ISNUMBER(SEARCH("96-well",Import!$B$10)),Sheet1!O869,Sheet1!P869)</f>
        <v>E7</v>
      </c>
      <c r="G870" s="31" t="s">
        <v>496</v>
      </c>
      <c r="H870" s="31" t="s">
        <v>845</v>
      </c>
      <c r="I870" s="31"/>
      <c r="J870" s="32">
        <v>1</v>
      </c>
    </row>
    <row r="871" spans="1:10" x14ac:dyDescent="0.25">
      <c r="A871" s="29" t="str">
        <f>IF(PickedColonies!J871=0, "NA",INDEX(Table5[Strain name],(MATCH(PickedColonies!C871,Table6[Barcode of agar-filled omnitray plate],0)+PickedColonies!J871-1)))</f>
        <v>GeneArt lib</v>
      </c>
      <c r="B871" s="29">
        <f>IF(PickedColonies!J871=0, "NA", INDEX(Table1[Modifications],(MATCH(PickedColonies!C871,Table6[Barcode of agar-filled omnitray plate],0)+PickedColonies!J871-1)))</f>
        <v>0</v>
      </c>
      <c r="C871" s="31" t="s">
        <v>469</v>
      </c>
      <c r="D871" s="29" t="str">
        <f>IF(PickedColonies!J871=0, "NA", INDEX(Table4[],(MATCH(PickedColonies!C871,Table6[Barcode of agar-filled omnitray plate],0)+PickedColonies!J871-1)))</f>
        <v>A1</v>
      </c>
      <c r="E871" s="31" t="s">
        <v>829</v>
      </c>
      <c r="F871" s="29" t="str">
        <f>IF(ISNUMBER(SEARCH("96-well",Import!$B$10)),Sheet1!O870,Sheet1!P870)</f>
        <v>F7</v>
      </c>
      <c r="G871" s="31" t="s">
        <v>497</v>
      </c>
      <c r="H871" s="31" t="s">
        <v>845</v>
      </c>
      <c r="I871" s="31"/>
      <c r="J871" s="32">
        <v>1</v>
      </c>
    </row>
    <row r="872" spans="1:10" x14ac:dyDescent="0.25">
      <c r="A872" s="29" t="str">
        <f>IF(PickedColonies!J872=0, "NA",INDEX(Table5[Strain name],(MATCH(PickedColonies!C872,Table6[Barcode of agar-filled omnitray plate],0)+PickedColonies!J872-1)))</f>
        <v>GeneArt lib</v>
      </c>
      <c r="B872" s="29">
        <f>IF(PickedColonies!J872=0, "NA", INDEX(Table1[Modifications],(MATCH(PickedColonies!C872,Table6[Barcode of agar-filled omnitray plate],0)+PickedColonies!J872-1)))</f>
        <v>0</v>
      </c>
      <c r="C872" s="31" t="s">
        <v>469</v>
      </c>
      <c r="D872" s="29" t="str">
        <f>IF(PickedColonies!J872=0, "NA", INDEX(Table4[],(MATCH(PickedColonies!C872,Table6[Barcode of agar-filled omnitray plate],0)+PickedColonies!J872-1)))</f>
        <v>A1</v>
      </c>
      <c r="E872" s="31" t="s">
        <v>829</v>
      </c>
      <c r="F872" s="29" t="str">
        <f>IF(ISNUMBER(SEARCH("96-well",Import!$B$10)),Sheet1!O871,Sheet1!P871)</f>
        <v>G7</v>
      </c>
      <c r="G872" s="31" t="s">
        <v>498</v>
      </c>
      <c r="H872" s="31" t="s">
        <v>845</v>
      </c>
      <c r="I872" s="31"/>
      <c r="J872" s="32">
        <v>1</v>
      </c>
    </row>
    <row r="873" spans="1:10" x14ac:dyDescent="0.25">
      <c r="A873" s="29" t="str">
        <f>IF(PickedColonies!J873=0, "NA",INDEX(Table5[Strain name],(MATCH(PickedColonies!C873,Table6[Barcode of agar-filled omnitray plate],0)+PickedColonies!J873-1)))</f>
        <v>GeneArt lib</v>
      </c>
      <c r="B873" s="29">
        <f>IF(PickedColonies!J873=0, "NA", INDEX(Table1[Modifications],(MATCH(PickedColonies!C873,Table6[Barcode of agar-filled omnitray plate],0)+PickedColonies!J873-1)))</f>
        <v>0</v>
      </c>
      <c r="C873" s="31" t="s">
        <v>469</v>
      </c>
      <c r="D873" s="29" t="str">
        <f>IF(PickedColonies!J873=0, "NA", INDEX(Table4[],(MATCH(PickedColonies!C873,Table6[Barcode of agar-filled omnitray plate],0)+PickedColonies!J873-1)))</f>
        <v>A1</v>
      </c>
      <c r="E873" s="31" t="s">
        <v>829</v>
      </c>
      <c r="F873" s="29" t="str">
        <f>IF(ISNUMBER(SEARCH("96-well",Import!$B$10)),Sheet1!O872,Sheet1!P872)</f>
        <v>H7</v>
      </c>
      <c r="G873" s="31" t="s">
        <v>499</v>
      </c>
      <c r="H873" s="31" t="s">
        <v>845</v>
      </c>
      <c r="I873" s="31"/>
      <c r="J873" s="32">
        <v>1</v>
      </c>
    </row>
    <row r="874" spans="1:10" x14ac:dyDescent="0.25">
      <c r="A874" s="29" t="str">
        <f>IF(PickedColonies!J874=0, "NA",INDEX(Table5[Strain name],(MATCH(PickedColonies!C874,Table6[Barcode of agar-filled omnitray plate],0)+PickedColonies!J874-1)))</f>
        <v>GeneArt lib</v>
      </c>
      <c r="B874" s="29">
        <f>IF(PickedColonies!J874=0, "NA", INDEX(Table1[Modifications],(MATCH(PickedColonies!C874,Table6[Barcode of agar-filled omnitray plate],0)+PickedColonies!J874-1)))</f>
        <v>0</v>
      </c>
      <c r="C874" s="31" t="s">
        <v>469</v>
      </c>
      <c r="D874" s="29" t="str">
        <f>IF(PickedColonies!J874=0, "NA", INDEX(Table4[],(MATCH(PickedColonies!C874,Table6[Barcode of agar-filled omnitray plate],0)+PickedColonies!J874-1)))</f>
        <v>A1</v>
      </c>
      <c r="E874" s="31" t="s">
        <v>829</v>
      </c>
      <c r="F874" s="29" t="str">
        <f>IF(ISNUMBER(SEARCH("96-well",Import!$B$10)),Sheet1!O873,Sheet1!P873)</f>
        <v>I7</v>
      </c>
      <c r="G874" s="31" t="s">
        <v>500</v>
      </c>
      <c r="H874" s="31" t="s">
        <v>845</v>
      </c>
      <c r="I874" s="31"/>
      <c r="J874" s="32">
        <v>1</v>
      </c>
    </row>
    <row r="875" spans="1:10" x14ac:dyDescent="0.25">
      <c r="A875" s="29" t="str">
        <f>IF(PickedColonies!J875=0, "NA",INDEX(Table5[Strain name],(MATCH(PickedColonies!C875,Table6[Barcode of agar-filled omnitray plate],0)+PickedColonies!J875-1)))</f>
        <v>GeneArt lib</v>
      </c>
      <c r="B875" s="29">
        <f>IF(PickedColonies!J875=0, "NA", INDEX(Table1[Modifications],(MATCH(PickedColonies!C875,Table6[Barcode of agar-filled omnitray plate],0)+PickedColonies!J875-1)))</f>
        <v>0</v>
      </c>
      <c r="C875" s="31" t="s">
        <v>469</v>
      </c>
      <c r="D875" s="29" t="str">
        <f>IF(PickedColonies!J875=0, "NA", INDEX(Table4[],(MATCH(PickedColonies!C875,Table6[Barcode of agar-filled omnitray plate],0)+PickedColonies!J875-1)))</f>
        <v>A1</v>
      </c>
      <c r="E875" s="31" t="s">
        <v>829</v>
      </c>
      <c r="F875" s="29" t="str">
        <f>IF(ISNUMBER(SEARCH("96-well",Import!$B$10)),Sheet1!O874,Sheet1!P874)</f>
        <v>J7</v>
      </c>
      <c r="G875" s="31" t="s">
        <v>502</v>
      </c>
      <c r="H875" s="31" t="s">
        <v>846</v>
      </c>
      <c r="I875" s="31"/>
      <c r="J875" s="32">
        <v>1</v>
      </c>
    </row>
    <row r="876" spans="1:10" x14ac:dyDescent="0.25">
      <c r="A876" s="29" t="str">
        <f>IF(PickedColonies!J876=0, "NA",INDEX(Table5[Strain name],(MATCH(PickedColonies!C876,Table6[Barcode of agar-filled omnitray plate],0)+PickedColonies!J876-1)))</f>
        <v>GeneArt lib</v>
      </c>
      <c r="B876" s="29">
        <f>IF(PickedColonies!J876=0, "NA", INDEX(Table1[Modifications],(MATCH(PickedColonies!C876,Table6[Barcode of agar-filled omnitray plate],0)+PickedColonies!J876-1)))</f>
        <v>0</v>
      </c>
      <c r="C876" s="31" t="s">
        <v>469</v>
      </c>
      <c r="D876" s="29" t="str">
        <f>IF(PickedColonies!J876=0, "NA", INDEX(Table4[],(MATCH(PickedColonies!C876,Table6[Barcode of agar-filled omnitray plate],0)+PickedColonies!J876-1)))</f>
        <v>A1</v>
      </c>
      <c r="E876" s="31" t="s">
        <v>829</v>
      </c>
      <c r="F876" s="29" t="str">
        <f>IF(ISNUMBER(SEARCH("96-well",Import!$B$10)),Sheet1!O875,Sheet1!P875)</f>
        <v>K7</v>
      </c>
      <c r="G876" s="31" t="s">
        <v>503</v>
      </c>
      <c r="H876" s="31" t="s">
        <v>846</v>
      </c>
      <c r="I876" s="31"/>
      <c r="J876" s="32">
        <v>1</v>
      </c>
    </row>
    <row r="877" spans="1:10" x14ac:dyDescent="0.25">
      <c r="A877" s="29" t="str">
        <f>IF(PickedColonies!J877=0, "NA",INDEX(Table5[Strain name],(MATCH(PickedColonies!C877,Table6[Barcode of agar-filled omnitray plate],0)+PickedColonies!J877-1)))</f>
        <v>GeneArt lib</v>
      </c>
      <c r="B877" s="29">
        <f>IF(PickedColonies!J877=0, "NA", INDEX(Table1[Modifications],(MATCH(PickedColonies!C877,Table6[Barcode of agar-filled omnitray plate],0)+PickedColonies!J877-1)))</f>
        <v>0</v>
      </c>
      <c r="C877" s="31" t="s">
        <v>469</v>
      </c>
      <c r="D877" s="29" t="str">
        <f>IF(PickedColonies!J877=0, "NA", INDEX(Table4[],(MATCH(PickedColonies!C877,Table6[Barcode of agar-filled omnitray plate],0)+PickedColonies!J877-1)))</f>
        <v>A1</v>
      </c>
      <c r="E877" s="31" t="s">
        <v>829</v>
      </c>
      <c r="F877" s="29" t="str">
        <f>IF(ISNUMBER(SEARCH("96-well",Import!$B$10)),Sheet1!O876,Sheet1!P876)</f>
        <v>L7</v>
      </c>
      <c r="G877" s="31" t="s">
        <v>504</v>
      </c>
      <c r="H877" s="31" t="s">
        <v>846</v>
      </c>
      <c r="I877" s="31"/>
      <c r="J877" s="32">
        <v>1</v>
      </c>
    </row>
    <row r="878" spans="1:10" x14ac:dyDescent="0.25">
      <c r="A878" s="29" t="str">
        <f>IF(PickedColonies!J878=0, "NA",INDEX(Table5[Strain name],(MATCH(PickedColonies!C878,Table6[Barcode of agar-filled omnitray plate],0)+PickedColonies!J878-1)))</f>
        <v>GeneArt lib</v>
      </c>
      <c r="B878" s="29">
        <f>IF(PickedColonies!J878=0, "NA", INDEX(Table1[Modifications],(MATCH(PickedColonies!C878,Table6[Barcode of agar-filled omnitray plate],0)+PickedColonies!J878-1)))</f>
        <v>0</v>
      </c>
      <c r="C878" s="31" t="s">
        <v>469</v>
      </c>
      <c r="D878" s="29" t="str">
        <f>IF(PickedColonies!J878=0, "NA", INDEX(Table4[],(MATCH(PickedColonies!C878,Table6[Barcode of agar-filled omnitray plate],0)+PickedColonies!J878-1)))</f>
        <v>A1</v>
      </c>
      <c r="E878" s="31" t="s">
        <v>829</v>
      </c>
      <c r="F878" s="29" t="str">
        <f>IF(ISNUMBER(SEARCH("96-well",Import!$B$10)),Sheet1!O877,Sheet1!P877)</f>
        <v>M7</v>
      </c>
      <c r="G878" s="31" t="s">
        <v>505</v>
      </c>
      <c r="H878" s="31" t="s">
        <v>846</v>
      </c>
      <c r="I878" s="31"/>
      <c r="J878" s="32">
        <v>1</v>
      </c>
    </row>
    <row r="879" spans="1:10" x14ac:dyDescent="0.25">
      <c r="A879" s="29" t="str">
        <f>IF(PickedColonies!J879=0, "NA",INDEX(Table5[Strain name],(MATCH(PickedColonies!C879,Table6[Barcode of agar-filled omnitray plate],0)+PickedColonies!J879-1)))</f>
        <v>GeneArt lib</v>
      </c>
      <c r="B879" s="29">
        <f>IF(PickedColonies!J879=0, "NA", INDEX(Table1[Modifications],(MATCH(PickedColonies!C879,Table6[Barcode of agar-filled omnitray plate],0)+PickedColonies!J879-1)))</f>
        <v>0</v>
      </c>
      <c r="C879" s="31" t="s">
        <v>469</v>
      </c>
      <c r="D879" s="29" t="str">
        <f>IF(PickedColonies!J879=0, "NA", INDEX(Table4[],(MATCH(PickedColonies!C879,Table6[Barcode of agar-filled omnitray plate],0)+PickedColonies!J879-1)))</f>
        <v>A1</v>
      </c>
      <c r="E879" s="31" t="s">
        <v>829</v>
      </c>
      <c r="F879" s="29" t="str">
        <f>IF(ISNUMBER(SEARCH("96-well",Import!$B$10)),Sheet1!O878,Sheet1!P878)</f>
        <v>N7</v>
      </c>
      <c r="G879" s="31" t="s">
        <v>506</v>
      </c>
      <c r="H879" s="31" t="s">
        <v>846</v>
      </c>
      <c r="I879" s="31"/>
      <c r="J879" s="32">
        <v>1</v>
      </c>
    </row>
    <row r="880" spans="1:10" x14ac:dyDescent="0.25">
      <c r="A880" s="29" t="str">
        <f>IF(PickedColonies!J880=0, "NA",INDEX(Table5[Strain name],(MATCH(PickedColonies!C880,Table6[Barcode of agar-filled omnitray plate],0)+PickedColonies!J880-1)))</f>
        <v>GeneArt lib</v>
      </c>
      <c r="B880" s="29">
        <f>IF(PickedColonies!J880=0, "NA", INDEX(Table1[Modifications],(MATCH(PickedColonies!C880,Table6[Barcode of agar-filled omnitray plate],0)+PickedColonies!J880-1)))</f>
        <v>0</v>
      </c>
      <c r="C880" s="31" t="s">
        <v>469</v>
      </c>
      <c r="D880" s="29" t="str">
        <f>IF(PickedColonies!J880=0, "NA", INDEX(Table4[],(MATCH(PickedColonies!C880,Table6[Barcode of agar-filled omnitray plate],0)+PickedColonies!J880-1)))</f>
        <v>A1</v>
      </c>
      <c r="E880" s="31" t="s">
        <v>829</v>
      </c>
      <c r="F880" s="29" t="str">
        <f>IF(ISNUMBER(SEARCH("96-well",Import!$B$10)),Sheet1!O879,Sheet1!P879)</f>
        <v>O7</v>
      </c>
      <c r="G880" s="31" t="s">
        <v>507</v>
      </c>
      <c r="H880" s="31" t="s">
        <v>846</v>
      </c>
      <c r="I880" s="31"/>
      <c r="J880" s="32">
        <v>1</v>
      </c>
    </row>
    <row r="881" spans="1:10" x14ac:dyDescent="0.25">
      <c r="A881" s="29" t="str">
        <f>IF(PickedColonies!J881=0, "NA",INDEX(Table5[Strain name],(MATCH(PickedColonies!C881,Table6[Barcode of agar-filled omnitray plate],0)+PickedColonies!J881-1)))</f>
        <v>GeneArt lib</v>
      </c>
      <c r="B881" s="29">
        <f>IF(PickedColonies!J881=0, "NA", INDEX(Table1[Modifications],(MATCH(PickedColonies!C881,Table6[Barcode of agar-filled omnitray plate],0)+PickedColonies!J881-1)))</f>
        <v>0</v>
      </c>
      <c r="C881" s="31" t="s">
        <v>469</v>
      </c>
      <c r="D881" s="29" t="str">
        <f>IF(PickedColonies!J881=0, "NA", INDEX(Table4[],(MATCH(PickedColonies!C881,Table6[Barcode of agar-filled omnitray plate],0)+PickedColonies!J881-1)))</f>
        <v>A1</v>
      </c>
      <c r="E881" s="31" t="s">
        <v>829</v>
      </c>
      <c r="F881" s="29" t="str">
        <f>IF(ISNUMBER(SEARCH("96-well",Import!$B$10)),Sheet1!O880,Sheet1!P880)</f>
        <v>P7</v>
      </c>
      <c r="G881" s="31" t="s">
        <v>508</v>
      </c>
      <c r="H881" s="31" t="s">
        <v>846</v>
      </c>
      <c r="I881" s="31"/>
      <c r="J881" s="32">
        <v>1</v>
      </c>
    </row>
    <row r="882" spans="1:10" x14ac:dyDescent="0.25">
      <c r="A882" s="29" t="str">
        <f>IF(PickedColonies!J882=0, "NA",INDEX(Table5[Strain name],(MATCH(PickedColonies!C882,Table6[Barcode of agar-filled omnitray plate],0)+PickedColonies!J882-1)))</f>
        <v>GeneArt lib</v>
      </c>
      <c r="B882" s="29">
        <f>IF(PickedColonies!J882=0, "NA", INDEX(Table1[Modifications],(MATCH(PickedColonies!C882,Table6[Barcode of agar-filled omnitray plate],0)+PickedColonies!J882-1)))</f>
        <v>0</v>
      </c>
      <c r="C882" s="31" t="s">
        <v>469</v>
      </c>
      <c r="D882" s="29" t="str">
        <f>IF(PickedColonies!J882=0, "NA", INDEX(Table4[],(MATCH(PickedColonies!C882,Table6[Barcode of agar-filled omnitray plate],0)+PickedColonies!J882-1)))</f>
        <v>A1</v>
      </c>
      <c r="E882" s="31" t="s">
        <v>829</v>
      </c>
      <c r="F882" s="29" t="str">
        <f>IF(ISNUMBER(SEARCH("96-well",Import!$B$10)),Sheet1!O881,Sheet1!P881)</f>
        <v>A8</v>
      </c>
      <c r="G882" s="31" t="s">
        <v>509</v>
      </c>
      <c r="H882" s="31" t="s">
        <v>846</v>
      </c>
      <c r="I882" s="31"/>
      <c r="J882" s="32">
        <v>1</v>
      </c>
    </row>
    <row r="883" spans="1:10" x14ac:dyDescent="0.25">
      <c r="A883" s="29" t="str">
        <f>IF(PickedColonies!J883=0, "NA",INDEX(Table5[Strain name],(MATCH(PickedColonies!C883,Table6[Barcode of agar-filled omnitray plate],0)+PickedColonies!J883-1)))</f>
        <v>GeneArt lib</v>
      </c>
      <c r="B883" s="29">
        <f>IF(PickedColonies!J883=0, "NA", INDEX(Table1[Modifications],(MATCH(PickedColonies!C883,Table6[Barcode of agar-filled omnitray plate],0)+PickedColonies!J883-1)))</f>
        <v>0</v>
      </c>
      <c r="C883" s="31" t="s">
        <v>469</v>
      </c>
      <c r="D883" s="29" t="str">
        <f>IF(PickedColonies!J883=0, "NA", INDEX(Table4[],(MATCH(PickedColonies!C883,Table6[Barcode of agar-filled omnitray plate],0)+PickedColonies!J883-1)))</f>
        <v>A1</v>
      </c>
      <c r="E883" s="31" t="s">
        <v>829</v>
      </c>
      <c r="F883" s="29" t="str">
        <f>IF(ISNUMBER(SEARCH("96-well",Import!$B$10)),Sheet1!O882,Sheet1!P882)</f>
        <v>B8</v>
      </c>
      <c r="G883" s="31" t="s">
        <v>511</v>
      </c>
      <c r="H883" s="31" t="s">
        <v>847</v>
      </c>
      <c r="I883" s="31"/>
      <c r="J883" s="32">
        <v>1</v>
      </c>
    </row>
    <row r="884" spans="1:10" x14ac:dyDescent="0.25">
      <c r="A884" s="29" t="str">
        <f>IF(PickedColonies!J884=0, "NA",INDEX(Table5[Strain name],(MATCH(PickedColonies!C884,Table6[Barcode of agar-filled omnitray plate],0)+PickedColonies!J884-1)))</f>
        <v>GeneArt lib</v>
      </c>
      <c r="B884" s="29">
        <f>IF(PickedColonies!J884=0, "NA", INDEX(Table1[Modifications],(MATCH(PickedColonies!C884,Table6[Barcode of agar-filled omnitray plate],0)+PickedColonies!J884-1)))</f>
        <v>0</v>
      </c>
      <c r="C884" s="31" t="s">
        <v>469</v>
      </c>
      <c r="D884" s="29" t="str">
        <f>IF(PickedColonies!J884=0, "NA", INDEX(Table4[],(MATCH(PickedColonies!C884,Table6[Barcode of agar-filled omnitray plate],0)+PickedColonies!J884-1)))</f>
        <v>A1</v>
      </c>
      <c r="E884" s="31" t="s">
        <v>829</v>
      </c>
      <c r="F884" s="29" t="str">
        <f>IF(ISNUMBER(SEARCH("96-well",Import!$B$10)),Sheet1!O883,Sheet1!P883)</f>
        <v>C8</v>
      </c>
      <c r="G884" s="31" t="s">
        <v>512</v>
      </c>
      <c r="H884" s="31" t="s">
        <v>847</v>
      </c>
      <c r="I884" s="31"/>
      <c r="J884" s="32">
        <v>1</v>
      </c>
    </row>
    <row r="885" spans="1:10" x14ac:dyDescent="0.25">
      <c r="A885" s="29" t="str">
        <f>IF(PickedColonies!J885=0, "NA",INDEX(Table5[Strain name],(MATCH(PickedColonies!C885,Table6[Barcode of agar-filled omnitray plate],0)+PickedColonies!J885-1)))</f>
        <v>GeneArt lib</v>
      </c>
      <c r="B885" s="29">
        <f>IF(PickedColonies!J885=0, "NA", INDEX(Table1[Modifications],(MATCH(PickedColonies!C885,Table6[Barcode of agar-filled omnitray plate],0)+PickedColonies!J885-1)))</f>
        <v>0</v>
      </c>
      <c r="C885" s="31" t="s">
        <v>469</v>
      </c>
      <c r="D885" s="29" t="str">
        <f>IF(PickedColonies!J885=0, "NA", INDEX(Table4[],(MATCH(PickedColonies!C885,Table6[Barcode of agar-filled omnitray plate],0)+PickedColonies!J885-1)))</f>
        <v>A1</v>
      </c>
      <c r="E885" s="31" t="s">
        <v>829</v>
      </c>
      <c r="F885" s="29" t="str">
        <f>IF(ISNUMBER(SEARCH("96-well",Import!$B$10)),Sheet1!O884,Sheet1!P884)</f>
        <v>D8</v>
      </c>
      <c r="G885" s="31" t="s">
        <v>513</v>
      </c>
      <c r="H885" s="31" t="s">
        <v>847</v>
      </c>
      <c r="I885" s="31"/>
      <c r="J885" s="32">
        <v>1</v>
      </c>
    </row>
    <row r="886" spans="1:10" x14ac:dyDescent="0.25">
      <c r="A886" s="29" t="str">
        <f>IF(PickedColonies!J886=0, "NA",INDEX(Table5[Strain name],(MATCH(PickedColonies!C886,Table6[Barcode of agar-filled omnitray plate],0)+PickedColonies!J886-1)))</f>
        <v>GeneArt lib</v>
      </c>
      <c r="B886" s="29">
        <f>IF(PickedColonies!J886=0, "NA", INDEX(Table1[Modifications],(MATCH(PickedColonies!C886,Table6[Barcode of agar-filled omnitray plate],0)+PickedColonies!J886-1)))</f>
        <v>0</v>
      </c>
      <c r="C886" s="31" t="s">
        <v>469</v>
      </c>
      <c r="D886" s="29" t="str">
        <f>IF(PickedColonies!J886=0, "NA", INDEX(Table4[],(MATCH(PickedColonies!C886,Table6[Barcode of agar-filled omnitray plate],0)+PickedColonies!J886-1)))</f>
        <v>A1</v>
      </c>
      <c r="E886" s="31" t="s">
        <v>829</v>
      </c>
      <c r="F886" s="29" t="str">
        <f>IF(ISNUMBER(SEARCH("96-well",Import!$B$10)),Sheet1!O885,Sheet1!P885)</f>
        <v>E8</v>
      </c>
      <c r="G886" s="31" t="s">
        <v>514</v>
      </c>
      <c r="H886" s="31" t="s">
        <v>847</v>
      </c>
      <c r="I886" s="31"/>
      <c r="J886" s="32">
        <v>1</v>
      </c>
    </row>
    <row r="887" spans="1:10" x14ac:dyDescent="0.25">
      <c r="A887" s="29" t="str">
        <f>IF(PickedColonies!J887=0, "NA",INDEX(Table5[Strain name],(MATCH(PickedColonies!C887,Table6[Barcode of agar-filled omnitray plate],0)+PickedColonies!J887-1)))</f>
        <v>GeneArt lib</v>
      </c>
      <c r="B887" s="29">
        <f>IF(PickedColonies!J887=0, "NA", INDEX(Table1[Modifications],(MATCH(PickedColonies!C887,Table6[Barcode of agar-filled omnitray plate],0)+PickedColonies!J887-1)))</f>
        <v>0</v>
      </c>
      <c r="C887" s="31" t="s">
        <v>469</v>
      </c>
      <c r="D887" s="29" t="str">
        <f>IF(PickedColonies!J887=0, "NA", INDEX(Table4[],(MATCH(PickedColonies!C887,Table6[Barcode of agar-filled omnitray plate],0)+PickedColonies!J887-1)))</f>
        <v>A1</v>
      </c>
      <c r="E887" s="31" t="s">
        <v>829</v>
      </c>
      <c r="F887" s="29" t="str">
        <f>IF(ISNUMBER(SEARCH("96-well",Import!$B$10)),Sheet1!O886,Sheet1!P886)</f>
        <v>F8</v>
      </c>
      <c r="G887" s="31" t="s">
        <v>515</v>
      </c>
      <c r="H887" s="31" t="s">
        <v>847</v>
      </c>
      <c r="I887" s="31"/>
      <c r="J887" s="32">
        <v>1</v>
      </c>
    </row>
    <row r="888" spans="1:10" x14ac:dyDescent="0.25">
      <c r="A888" s="29" t="str">
        <f>IF(PickedColonies!J888=0, "NA",INDEX(Table5[Strain name],(MATCH(PickedColonies!C888,Table6[Barcode of agar-filled omnitray plate],0)+PickedColonies!J888-1)))</f>
        <v>GeneArt lib</v>
      </c>
      <c r="B888" s="29">
        <f>IF(PickedColonies!J888=0, "NA", INDEX(Table1[Modifications],(MATCH(PickedColonies!C888,Table6[Barcode of agar-filled omnitray plate],0)+PickedColonies!J888-1)))</f>
        <v>0</v>
      </c>
      <c r="C888" s="31" t="s">
        <v>469</v>
      </c>
      <c r="D888" s="29" t="str">
        <f>IF(PickedColonies!J888=0, "NA", INDEX(Table4[],(MATCH(PickedColonies!C888,Table6[Barcode of agar-filled omnitray plate],0)+PickedColonies!J888-1)))</f>
        <v>A1</v>
      </c>
      <c r="E888" s="31" t="s">
        <v>829</v>
      </c>
      <c r="F888" s="29" t="str">
        <f>IF(ISNUMBER(SEARCH("96-well",Import!$B$10)),Sheet1!O887,Sheet1!P887)</f>
        <v>G8</v>
      </c>
      <c r="G888" s="31" t="s">
        <v>516</v>
      </c>
      <c r="H888" s="31" t="s">
        <v>847</v>
      </c>
      <c r="I888" s="31"/>
      <c r="J888" s="32">
        <v>1</v>
      </c>
    </row>
    <row r="889" spans="1:10" x14ac:dyDescent="0.25">
      <c r="A889" s="29" t="str">
        <f>IF(PickedColonies!J889=0, "NA",INDEX(Table5[Strain name],(MATCH(PickedColonies!C889,Table6[Barcode of agar-filled omnitray plate],0)+PickedColonies!J889-1)))</f>
        <v>GeneArt lib</v>
      </c>
      <c r="B889" s="29">
        <f>IF(PickedColonies!J889=0, "NA", INDEX(Table1[Modifications],(MATCH(PickedColonies!C889,Table6[Barcode of agar-filled omnitray plate],0)+PickedColonies!J889-1)))</f>
        <v>0</v>
      </c>
      <c r="C889" s="31" t="s">
        <v>469</v>
      </c>
      <c r="D889" s="29" t="str">
        <f>IF(PickedColonies!J889=0, "NA", INDEX(Table4[],(MATCH(PickedColonies!C889,Table6[Barcode of agar-filled omnitray plate],0)+PickedColonies!J889-1)))</f>
        <v>A1</v>
      </c>
      <c r="E889" s="31" t="s">
        <v>829</v>
      </c>
      <c r="F889" s="29" t="str">
        <f>IF(ISNUMBER(SEARCH("96-well",Import!$B$10)),Sheet1!O888,Sheet1!P888)</f>
        <v>H8</v>
      </c>
      <c r="G889" s="31" t="s">
        <v>517</v>
      </c>
      <c r="H889" s="31" t="s">
        <v>847</v>
      </c>
      <c r="I889" s="31"/>
      <c r="J889" s="32">
        <v>1</v>
      </c>
    </row>
    <row r="890" spans="1:10" x14ac:dyDescent="0.25">
      <c r="A890" s="29" t="str">
        <f>IF(PickedColonies!J890=0, "NA",INDEX(Table5[Strain name],(MATCH(PickedColonies!C890,Table6[Barcode of agar-filled omnitray plate],0)+PickedColonies!J890-1)))</f>
        <v>GeneArt lib</v>
      </c>
      <c r="B890" s="29">
        <f>IF(PickedColonies!J890=0, "NA", INDEX(Table1[Modifications],(MATCH(PickedColonies!C890,Table6[Barcode of agar-filled omnitray plate],0)+PickedColonies!J890-1)))</f>
        <v>0</v>
      </c>
      <c r="C890" s="31" t="s">
        <v>469</v>
      </c>
      <c r="D890" s="29" t="str">
        <f>IF(PickedColonies!J890=0, "NA", INDEX(Table4[],(MATCH(PickedColonies!C890,Table6[Barcode of agar-filled omnitray plate],0)+PickedColonies!J890-1)))</f>
        <v>A1</v>
      </c>
      <c r="E890" s="31" t="s">
        <v>829</v>
      </c>
      <c r="F890" s="29" t="str">
        <f>IF(ISNUMBER(SEARCH("96-well",Import!$B$10)),Sheet1!O889,Sheet1!P889)</f>
        <v>I8</v>
      </c>
      <c r="G890" s="31" t="s">
        <v>518</v>
      </c>
      <c r="H890" s="31" t="s">
        <v>847</v>
      </c>
      <c r="I890" s="31"/>
      <c r="J890" s="32">
        <v>1</v>
      </c>
    </row>
    <row r="891" spans="1:10" x14ac:dyDescent="0.25">
      <c r="A891" s="29" t="str">
        <f>IF(PickedColonies!J891=0, "NA",INDEX(Table5[Strain name],(MATCH(PickedColonies!C891,Table6[Barcode of agar-filled omnitray plate],0)+PickedColonies!J891-1)))</f>
        <v>GeneArt lib</v>
      </c>
      <c r="B891" s="29">
        <f>IF(PickedColonies!J891=0, "NA", INDEX(Table1[Modifications],(MATCH(PickedColonies!C891,Table6[Barcode of agar-filled omnitray plate],0)+PickedColonies!J891-1)))</f>
        <v>0</v>
      </c>
      <c r="C891" s="31" t="s">
        <v>469</v>
      </c>
      <c r="D891" s="29" t="str">
        <f>IF(PickedColonies!J891=0, "NA", INDEX(Table4[],(MATCH(PickedColonies!C891,Table6[Barcode of agar-filled omnitray plate],0)+PickedColonies!J891-1)))</f>
        <v>A1</v>
      </c>
      <c r="E891" s="31" t="s">
        <v>829</v>
      </c>
      <c r="F891" s="29" t="str">
        <f>IF(ISNUMBER(SEARCH("96-well",Import!$B$10)),Sheet1!O890,Sheet1!P890)</f>
        <v>J8</v>
      </c>
      <c r="G891" s="31" t="s">
        <v>520</v>
      </c>
      <c r="H891" s="31" t="s">
        <v>848</v>
      </c>
      <c r="I891" s="31"/>
      <c r="J891" s="32">
        <v>1</v>
      </c>
    </row>
    <row r="892" spans="1:10" x14ac:dyDescent="0.25">
      <c r="A892" s="29" t="str">
        <f>IF(PickedColonies!J892=0, "NA",INDEX(Table5[Strain name],(MATCH(PickedColonies!C892,Table6[Barcode of agar-filled omnitray plate],0)+PickedColonies!J892-1)))</f>
        <v>GeneArt lib</v>
      </c>
      <c r="B892" s="29">
        <f>IF(PickedColonies!J892=0, "NA", INDEX(Table1[Modifications],(MATCH(PickedColonies!C892,Table6[Barcode of agar-filled omnitray plate],0)+PickedColonies!J892-1)))</f>
        <v>0</v>
      </c>
      <c r="C892" s="31" t="s">
        <v>469</v>
      </c>
      <c r="D892" s="29" t="str">
        <f>IF(PickedColonies!J892=0, "NA", INDEX(Table4[],(MATCH(PickedColonies!C892,Table6[Barcode of agar-filled omnitray plate],0)+PickedColonies!J892-1)))</f>
        <v>A1</v>
      </c>
      <c r="E892" s="31" t="s">
        <v>829</v>
      </c>
      <c r="F892" s="29" t="str">
        <f>IF(ISNUMBER(SEARCH("96-well",Import!$B$10)),Sheet1!O891,Sheet1!P891)</f>
        <v>K8</v>
      </c>
      <c r="G892" s="31" t="s">
        <v>521</v>
      </c>
      <c r="H892" s="31" t="s">
        <v>848</v>
      </c>
      <c r="I892" s="31"/>
      <c r="J892" s="32">
        <v>1</v>
      </c>
    </row>
    <row r="893" spans="1:10" x14ac:dyDescent="0.25">
      <c r="A893" s="29" t="str">
        <f>IF(PickedColonies!J893=0, "NA",INDEX(Table5[Strain name],(MATCH(PickedColonies!C893,Table6[Barcode of agar-filled omnitray plate],0)+PickedColonies!J893-1)))</f>
        <v>GeneArt lib</v>
      </c>
      <c r="B893" s="29">
        <f>IF(PickedColonies!J893=0, "NA", INDEX(Table1[Modifications],(MATCH(PickedColonies!C893,Table6[Barcode of agar-filled omnitray plate],0)+PickedColonies!J893-1)))</f>
        <v>0</v>
      </c>
      <c r="C893" s="31" t="s">
        <v>469</v>
      </c>
      <c r="D893" s="29" t="str">
        <f>IF(PickedColonies!J893=0, "NA", INDEX(Table4[],(MATCH(PickedColonies!C893,Table6[Barcode of agar-filled omnitray plate],0)+PickedColonies!J893-1)))</f>
        <v>A1</v>
      </c>
      <c r="E893" s="31" t="s">
        <v>829</v>
      </c>
      <c r="F893" s="29" t="str">
        <f>IF(ISNUMBER(SEARCH("96-well",Import!$B$10)),Sheet1!O892,Sheet1!P892)</f>
        <v>L8</v>
      </c>
      <c r="G893" s="31" t="s">
        <v>522</v>
      </c>
      <c r="H893" s="31" t="s">
        <v>848</v>
      </c>
      <c r="I893" s="31"/>
      <c r="J893" s="32">
        <v>1</v>
      </c>
    </row>
    <row r="894" spans="1:10" x14ac:dyDescent="0.25">
      <c r="A894" s="29" t="str">
        <f>IF(PickedColonies!J894=0, "NA",INDEX(Table5[Strain name],(MATCH(PickedColonies!C894,Table6[Barcode of agar-filled omnitray plate],0)+PickedColonies!J894-1)))</f>
        <v>GeneArt lib</v>
      </c>
      <c r="B894" s="29">
        <f>IF(PickedColonies!J894=0, "NA", INDEX(Table1[Modifications],(MATCH(PickedColonies!C894,Table6[Barcode of agar-filled omnitray plate],0)+PickedColonies!J894-1)))</f>
        <v>0</v>
      </c>
      <c r="C894" s="31" t="s">
        <v>469</v>
      </c>
      <c r="D894" s="29" t="str">
        <f>IF(PickedColonies!J894=0, "NA", INDEX(Table4[],(MATCH(PickedColonies!C894,Table6[Barcode of agar-filled omnitray plate],0)+PickedColonies!J894-1)))</f>
        <v>A1</v>
      </c>
      <c r="E894" s="31" t="s">
        <v>829</v>
      </c>
      <c r="F894" s="29" t="str">
        <f>IF(ISNUMBER(SEARCH("96-well",Import!$B$10)),Sheet1!O893,Sheet1!P893)</f>
        <v>M8</v>
      </c>
      <c r="G894" s="31" t="s">
        <v>523</v>
      </c>
      <c r="H894" s="31" t="s">
        <v>848</v>
      </c>
      <c r="I894" s="31"/>
      <c r="J894" s="32">
        <v>1</v>
      </c>
    </row>
    <row r="895" spans="1:10" x14ac:dyDescent="0.25">
      <c r="A895" s="29" t="str">
        <f>IF(PickedColonies!J895=0, "NA",INDEX(Table5[Strain name],(MATCH(PickedColonies!C895,Table6[Barcode of agar-filled omnitray plate],0)+PickedColonies!J895-1)))</f>
        <v>GeneArt lib</v>
      </c>
      <c r="B895" s="29">
        <f>IF(PickedColonies!J895=0, "NA", INDEX(Table1[Modifications],(MATCH(PickedColonies!C895,Table6[Barcode of agar-filled omnitray plate],0)+PickedColonies!J895-1)))</f>
        <v>0</v>
      </c>
      <c r="C895" s="31" t="s">
        <v>469</v>
      </c>
      <c r="D895" s="29" t="str">
        <f>IF(PickedColonies!J895=0, "NA", INDEX(Table4[],(MATCH(PickedColonies!C895,Table6[Barcode of agar-filled omnitray plate],0)+PickedColonies!J895-1)))</f>
        <v>A1</v>
      </c>
      <c r="E895" s="31" t="s">
        <v>829</v>
      </c>
      <c r="F895" s="29" t="str">
        <f>IF(ISNUMBER(SEARCH("96-well",Import!$B$10)),Sheet1!O894,Sheet1!P894)</f>
        <v>N8</v>
      </c>
      <c r="G895" s="31" t="s">
        <v>524</v>
      </c>
      <c r="H895" s="31" t="s">
        <v>848</v>
      </c>
      <c r="I895" s="31"/>
      <c r="J895" s="32">
        <v>1</v>
      </c>
    </row>
    <row r="896" spans="1:10" x14ac:dyDescent="0.25">
      <c r="A896" s="29" t="str">
        <f>IF(PickedColonies!J896=0, "NA",INDEX(Table5[Strain name],(MATCH(PickedColonies!C896,Table6[Barcode of agar-filled omnitray plate],0)+PickedColonies!J896-1)))</f>
        <v>GeneArt lib</v>
      </c>
      <c r="B896" s="29">
        <f>IF(PickedColonies!J896=0, "NA", INDEX(Table1[Modifications],(MATCH(PickedColonies!C896,Table6[Barcode of agar-filled omnitray plate],0)+PickedColonies!J896-1)))</f>
        <v>0</v>
      </c>
      <c r="C896" s="31" t="s">
        <v>469</v>
      </c>
      <c r="D896" s="29" t="str">
        <f>IF(PickedColonies!J896=0, "NA", INDEX(Table4[],(MATCH(PickedColonies!C896,Table6[Barcode of agar-filled omnitray plate],0)+PickedColonies!J896-1)))</f>
        <v>A1</v>
      </c>
      <c r="E896" s="31" t="s">
        <v>829</v>
      </c>
      <c r="F896" s="29" t="str">
        <f>IF(ISNUMBER(SEARCH("96-well",Import!$B$10)),Sheet1!O895,Sheet1!P895)</f>
        <v>O8</v>
      </c>
      <c r="G896" s="31" t="s">
        <v>525</v>
      </c>
      <c r="H896" s="31" t="s">
        <v>848</v>
      </c>
      <c r="I896" s="31"/>
      <c r="J896" s="32">
        <v>1</v>
      </c>
    </row>
    <row r="897" spans="1:10" x14ac:dyDescent="0.25">
      <c r="A897" s="29" t="str">
        <f>IF(PickedColonies!J897=0, "NA",INDEX(Table5[Strain name],(MATCH(PickedColonies!C897,Table6[Barcode of agar-filled omnitray plate],0)+PickedColonies!J897-1)))</f>
        <v>GeneArt lib</v>
      </c>
      <c r="B897" s="29">
        <f>IF(PickedColonies!J897=0, "NA", INDEX(Table1[Modifications],(MATCH(PickedColonies!C897,Table6[Barcode of agar-filled omnitray plate],0)+PickedColonies!J897-1)))</f>
        <v>0</v>
      </c>
      <c r="C897" s="31" t="s">
        <v>469</v>
      </c>
      <c r="D897" s="29" t="str">
        <f>IF(PickedColonies!J897=0, "NA", INDEX(Table4[],(MATCH(PickedColonies!C897,Table6[Barcode of agar-filled omnitray plate],0)+PickedColonies!J897-1)))</f>
        <v>A1</v>
      </c>
      <c r="E897" s="31" t="s">
        <v>829</v>
      </c>
      <c r="F897" s="29" t="str">
        <f>IF(ISNUMBER(SEARCH("96-well",Import!$B$10)),Sheet1!O896,Sheet1!P896)</f>
        <v>P8</v>
      </c>
      <c r="G897" s="31" t="s">
        <v>526</v>
      </c>
      <c r="H897" s="31" t="s">
        <v>848</v>
      </c>
      <c r="I897" s="31"/>
      <c r="J897" s="32">
        <v>1</v>
      </c>
    </row>
    <row r="898" spans="1:10" x14ac:dyDescent="0.25">
      <c r="A898" s="29" t="str">
        <f>IF(PickedColonies!J898=0, "NA",INDEX(Table5[Strain name],(MATCH(PickedColonies!C898,Table6[Barcode of agar-filled omnitray plate],0)+PickedColonies!J898-1)))</f>
        <v>GeneArt lib</v>
      </c>
      <c r="B898" s="29">
        <f>IF(PickedColonies!J898=0, "NA", INDEX(Table1[Modifications],(MATCH(PickedColonies!C898,Table6[Barcode of agar-filled omnitray plate],0)+PickedColonies!J898-1)))</f>
        <v>0</v>
      </c>
      <c r="C898" s="31" t="s">
        <v>469</v>
      </c>
      <c r="D898" s="29" t="str">
        <f>IF(PickedColonies!J898=0, "NA", INDEX(Table4[],(MATCH(PickedColonies!C898,Table6[Barcode of agar-filled omnitray plate],0)+PickedColonies!J898-1)))</f>
        <v>A1</v>
      </c>
      <c r="E898" s="31" t="s">
        <v>829</v>
      </c>
      <c r="F898" s="29" t="str">
        <f>IF(ISNUMBER(SEARCH("96-well",Import!$B$10)),Sheet1!O897,Sheet1!P897)</f>
        <v>A9</v>
      </c>
      <c r="G898" s="31" t="s">
        <v>527</v>
      </c>
      <c r="H898" s="31" t="s">
        <v>848</v>
      </c>
      <c r="I898" s="31"/>
      <c r="J898" s="32">
        <v>1</v>
      </c>
    </row>
    <row r="899" spans="1:10" x14ac:dyDescent="0.25">
      <c r="A899" s="29" t="str">
        <f>IF(PickedColonies!J899=0, "NA",INDEX(Table5[Strain name],(MATCH(PickedColonies!C899,Table6[Barcode of agar-filled omnitray plate],0)+PickedColonies!J899-1)))</f>
        <v>GeneArt lib</v>
      </c>
      <c r="B899" s="29">
        <f>IF(PickedColonies!J899=0, "NA", INDEX(Table1[Modifications],(MATCH(PickedColonies!C899,Table6[Barcode of agar-filled omnitray plate],0)+PickedColonies!J899-1)))</f>
        <v>0</v>
      </c>
      <c r="C899" s="31" t="s">
        <v>469</v>
      </c>
      <c r="D899" s="29" t="str">
        <f>IF(PickedColonies!J899=0, "NA", INDEX(Table4[],(MATCH(PickedColonies!C899,Table6[Barcode of agar-filled omnitray plate],0)+PickedColonies!J899-1)))</f>
        <v>A1</v>
      </c>
      <c r="E899" s="31" t="s">
        <v>829</v>
      </c>
      <c r="F899" s="29" t="str">
        <f>IF(ISNUMBER(SEARCH("96-well",Import!$B$10)),Sheet1!O898,Sheet1!P898)</f>
        <v>B9</v>
      </c>
      <c r="G899" s="31" t="s">
        <v>529</v>
      </c>
      <c r="H899" s="31" t="s">
        <v>849</v>
      </c>
      <c r="I899" s="31"/>
      <c r="J899" s="32">
        <v>1</v>
      </c>
    </row>
    <row r="900" spans="1:10" x14ac:dyDescent="0.25">
      <c r="A900" s="29" t="str">
        <f>IF(PickedColonies!J900=0, "NA",INDEX(Table5[Strain name],(MATCH(PickedColonies!C900,Table6[Barcode of agar-filled omnitray plate],0)+PickedColonies!J900-1)))</f>
        <v>GeneArt lib</v>
      </c>
      <c r="B900" s="29">
        <f>IF(PickedColonies!J900=0, "NA", INDEX(Table1[Modifications],(MATCH(PickedColonies!C900,Table6[Barcode of agar-filled omnitray plate],0)+PickedColonies!J900-1)))</f>
        <v>0</v>
      </c>
      <c r="C900" s="31" t="s">
        <v>469</v>
      </c>
      <c r="D900" s="29" t="str">
        <f>IF(PickedColonies!J900=0, "NA", INDEX(Table4[],(MATCH(PickedColonies!C900,Table6[Barcode of agar-filled omnitray plate],0)+PickedColonies!J900-1)))</f>
        <v>A1</v>
      </c>
      <c r="E900" s="31" t="s">
        <v>829</v>
      </c>
      <c r="F900" s="29" t="str">
        <f>IF(ISNUMBER(SEARCH("96-well",Import!$B$10)),Sheet1!O899,Sheet1!P899)</f>
        <v>C9</v>
      </c>
      <c r="G900" s="31" t="s">
        <v>530</v>
      </c>
      <c r="H900" s="31" t="s">
        <v>849</v>
      </c>
      <c r="I900" s="31"/>
      <c r="J900" s="32">
        <v>1</v>
      </c>
    </row>
    <row r="901" spans="1:10" x14ac:dyDescent="0.25">
      <c r="A901" s="29" t="str">
        <f>IF(PickedColonies!J901=0, "NA",INDEX(Table5[Strain name],(MATCH(PickedColonies!C901,Table6[Barcode of agar-filled omnitray plate],0)+PickedColonies!J901-1)))</f>
        <v>GeneArt lib</v>
      </c>
      <c r="B901" s="29">
        <f>IF(PickedColonies!J901=0, "NA", INDEX(Table1[Modifications],(MATCH(PickedColonies!C901,Table6[Barcode of agar-filled omnitray plate],0)+PickedColonies!J901-1)))</f>
        <v>0</v>
      </c>
      <c r="C901" s="31" t="s">
        <v>469</v>
      </c>
      <c r="D901" s="29" t="str">
        <f>IF(PickedColonies!J901=0, "NA", INDEX(Table4[],(MATCH(PickedColonies!C901,Table6[Barcode of agar-filled omnitray plate],0)+PickedColonies!J901-1)))</f>
        <v>A1</v>
      </c>
      <c r="E901" s="31" t="s">
        <v>829</v>
      </c>
      <c r="F901" s="29" t="str">
        <f>IF(ISNUMBER(SEARCH("96-well",Import!$B$10)),Sheet1!O900,Sheet1!P900)</f>
        <v>D9</v>
      </c>
      <c r="G901" s="31" t="s">
        <v>531</v>
      </c>
      <c r="H901" s="31" t="s">
        <v>849</v>
      </c>
      <c r="I901" s="31"/>
      <c r="J901" s="32">
        <v>1</v>
      </c>
    </row>
    <row r="902" spans="1:10" x14ac:dyDescent="0.25">
      <c r="A902" s="29" t="str">
        <f>IF(PickedColonies!J902=0, "NA",INDEX(Table5[Strain name],(MATCH(PickedColonies!C902,Table6[Barcode of agar-filled omnitray plate],0)+PickedColonies!J902-1)))</f>
        <v>GeneArt lib</v>
      </c>
      <c r="B902" s="29">
        <f>IF(PickedColonies!J902=0, "NA", INDEX(Table1[Modifications],(MATCH(PickedColonies!C902,Table6[Barcode of agar-filled omnitray plate],0)+PickedColonies!J902-1)))</f>
        <v>0</v>
      </c>
      <c r="C902" s="31" t="s">
        <v>469</v>
      </c>
      <c r="D902" s="29" t="str">
        <f>IF(PickedColonies!J902=0, "NA", INDEX(Table4[],(MATCH(PickedColonies!C902,Table6[Barcode of agar-filled omnitray plate],0)+PickedColonies!J902-1)))</f>
        <v>A1</v>
      </c>
      <c r="E902" s="31" t="s">
        <v>829</v>
      </c>
      <c r="F902" s="29" t="str">
        <f>IF(ISNUMBER(SEARCH("96-well",Import!$B$10)),Sheet1!O901,Sheet1!P901)</f>
        <v>E9</v>
      </c>
      <c r="G902" s="31" t="s">
        <v>532</v>
      </c>
      <c r="H902" s="31" t="s">
        <v>849</v>
      </c>
      <c r="I902" s="31"/>
      <c r="J902" s="32">
        <v>1</v>
      </c>
    </row>
    <row r="903" spans="1:10" x14ac:dyDescent="0.25">
      <c r="A903" s="29" t="str">
        <f>IF(PickedColonies!J903=0, "NA",INDEX(Table5[Strain name],(MATCH(PickedColonies!C903,Table6[Barcode of agar-filled omnitray plate],0)+PickedColonies!J903-1)))</f>
        <v>GeneArt lib</v>
      </c>
      <c r="B903" s="29">
        <f>IF(PickedColonies!J903=0, "NA", INDEX(Table1[Modifications],(MATCH(PickedColonies!C903,Table6[Barcode of agar-filled omnitray plate],0)+PickedColonies!J903-1)))</f>
        <v>0</v>
      </c>
      <c r="C903" s="31" t="s">
        <v>469</v>
      </c>
      <c r="D903" s="29" t="str">
        <f>IF(PickedColonies!J903=0, "NA", INDEX(Table4[],(MATCH(PickedColonies!C903,Table6[Barcode of agar-filled omnitray plate],0)+PickedColonies!J903-1)))</f>
        <v>A1</v>
      </c>
      <c r="E903" s="31" t="s">
        <v>829</v>
      </c>
      <c r="F903" s="29" t="str">
        <f>IF(ISNUMBER(SEARCH("96-well",Import!$B$10)),Sheet1!O902,Sheet1!P902)</f>
        <v>F9</v>
      </c>
      <c r="G903" s="31" t="s">
        <v>533</v>
      </c>
      <c r="H903" s="31" t="s">
        <v>849</v>
      </c>
      <c r="I903" s="31"/>
      <c r="J903" s="32">
        <v>1</v>
      </c>
    </row>
    <row r="904" spans="1:10" x14ac:dyDescent="0.25">
      <c r="A904" s="29" t="str">
        <f>IF(PickedColonies!J904=0, "NA",INDEX(Table5[Strain name],(MATCH(PickedColonies!C904,Table6[Barcode of agar-filled omnitray plate],0)+PickedColonies!J904-1)))</f>
        <v>GeneArt lib</v>
      </c>
      <c r="B904" s="29">
        <f>IF(PickedColonies!J904=0, "NA", INDEX(Table1[Modifications],(MATCH(PickedColonies!C904,Table6[Barcode of agar-filled omnitray plate],0)+PickedColonies!J904-1)))</f>
        <v>0</v>
      </c>
      <c r="C904" s="31" t="s">
        <v>469</v>
      </c>
      <c r="D904" s="29" t="str">
        <f>IF(PickedColonies!J904=0, "NA", INDEX(Table4[],(MATCH(PickedColonies!C904,Table6[Barcode of agar-filled omnitray plate],0)+PickedColonies!J904-1)))</f>
        <v>A1</v>
      </c>
      <c r="E904" s="31" t="s">
        <v>829</v>
      </c>
      <c r="F904" s="29" t="str">
        <f>IF(ISNUMBER(SEARCH("96-well",Import!$B$10)),Sheet1!O903,Sheet1!P903)</f>
        <v>G9</v>
      </c>
      <c r="G904" s="31" t="s">
        <v>534</v>
      </c>
      <c r="H904" s="31" t="s">
        <v>849</v>
      </c>
      <c r="I904" s="31"/>
      <c r="J904" s="32">
        <v>1</v>
      </c>
    </row>
    <row r="905" spans="1:10" x14ac:dyDescent="0.25">
      <c r="A905" s="29" t="str">
        <f>IF(PickedColonies!J905=0, "NA",INDEX(Table5[Strain name],(MATCH(PickedColonies!C905,Table6[Barcode of agar-filled omnitray plate],0)+PickedColonies!J905-1)))</f>
        <v>GeneArt lib</v>
      </c>
      <c r="B905" s="29">
        <f>IF(PickedColonies!J905=0, "NA", INDEX(Table1[Modifications],(MATCH(PickedColonies!C905,Table6[Barcode of agar-filled omnitray plate],0)+PickedColonies!J905-1)))</f>
        <v>0</v>
      </c>
      <c r="C905" s="31" t="s">
        <v>469</v>
      </c>
      <c r="D905" s="29" t="str">
        <f>IF(PickedColonies!J905=0, "NA", INDEX(Table4[],(MATCH(PickedColonies!C905,Table6[Barcode of agar-filled omnitray plate],0)+PickedColonies!J905-1)))</f>
        <v>A1</v>
      </c>
      <c r="E905" s="31" t="s">
        <v>829</v>
      </c>
      <c r="F905" s="29" t="str">
        <f>IF(ISNUMBER(SEARCH("96-well",Import!$B$10)),Sheet1!O904,Sheet1!P904)</f>
        <v>H9</v>
      </c>
      <c r="G905" s="31" t="s">
        <v>535</v>
      </c>
      <c r="H905" s="31" t="s">
        <v>849</v>
      </c>
      <c r="I905" s="31"/>
      <c r="J905" s="32">
        <v>1</v>
      </c>
    </row>
    <row r="906" spans="1:10" x14ac:dyDescent="0.25">
      <c r="A906" s="29" t="str">
        <f>IF(PickedColonies!J906=0, "NA",INDEX(Table5[Strain name],(MATCH(PickedColonies!C906,Table6[Barcode of agar-filled omnitray plate],0)+PickedColonies!J906-1)))</f>
        <v>GeneArt lib</v>
      </c>
      <c r="B906" s="29">
        <f>IF(PickedColonies!J906=0, "NA", INDEX(Table1[Modifications],(MATCH(PickedColonies!C906,Table6[Barcode of agar-filled omnitray plate],0)+PickedColonies!J906-1)))</f>
        <v>0</v>
      </c>
      <c r="C906" s="31" t="s">
        <v>469</v>
      </c>
      <c r="D906" s="29" t="str">
        <f>IF(PickedColonies!J906=0, "NA", INDEX(Table4[],(MATCH(PickedColonies!C906,Table6[Barcode of agar-filled omnitray plate],0)+PickedColonies!J906-1)))</f>
        <v>A1</v>
      </c>
      <c r="E906" s="31" t="s">
        <v>829</v>
      </c>
      <c r="F906" s="29" t="str">
        <f>IF(ISNUMBER(SEARCH("96-well",Import!$B$10)),Sheet1!O905,Sheet1!P905)</f>
        <v>I9</v>
      </c>
      <c r="G906" s="31" t="s">
        <v>536</v>
      </c>
      <c r="H906" s="31" t="s">
        <v>849</v>
      </c>
      <c r="I906" s="31"/>
      <c r="J906" s="32">
        <v>1</v>
      </c>
    </row>
    <row r="907" spans="1:10" x14ac:dyDescent="0.25">
      <c r="A907" s="29" t="str">
        <f>IF(PickedColonies!J907=0, "NA",INDEX(Table5[Strain name],(MATCH(PickedColonies!C907,Table6[Barcode of agar-filled omnitray plate],0)+PickedColonies!J907-1)))</f>
        <v>GeneArt lib</v>
      </c>
      <c r="B907" s="29">
        <f>IF(PickedColonies!J907=0, "NA", INDEX(Table1[Modifications],(MATCH(PickedColonies!C907,Table6[Barcode of agar-filled omnitray plate],0)+PickedColonies!J907-1)))</f>
        <v>0</v>
      </c>
      <c r="C907" s="31" t="s">
        <v>469</v>
      </c>
      <c r="D907" s="29" t="str">
        <f>IF(PickedColonies!J907=0, "NA", INDEX(Table4[],(MATCH(PickedColonies!C907,Table6[Barcode of agar-filled omnitray plate],0)+PickedColonies!J907-1)))</f>
        <v>A1</v>
      </c>
      <c r="E907" s="31" t="s">
        <v>829</v>
      </c>
      <c r="F907" s="29" t="str">
        <f>IF(ISNUMBER(SEARCH("96-well",Import!$B$10)),Sheet1!O906,Sheet1!P906)</f>
        <v>J9</v>
      </c>
      <c r="G907" s="31" t="s">
        <v>538</v>
      </c>
      <c r="H907" s="31" t="s">
        <v>850</v>
      </c>
      <c r="I907" s="31"/>
      <c r="J907" s="32">
        <v>1</v>
      </c>
    </row>
    <row r="908" spans="1:10" x14ac:dyDescent="0.25">
      <c r="A908" s="29" t="str">
        <f>IF(PickedColonies!J908=0, "NA",INDEX(Table5[Strain name],(MATCH(PickedColonies!C908,Table6[Barcode of agar-filled omnitray plate],0)+PickedColonies!J908-1)))</f>
        <v>GeneArt lib</v>
      </c>
      <c r="B908" s="29">
        <f>IF(PickedColonies!J908=0, "NA", INDEX(Table1[Modifications],(MATCH(PickedColonies!C908,Table6[Barcode of agar-filled omnitray plate],0)+PickedColonies!J908-1)))</f>
        <v>0</v>
      </c>
      <c r="C908" s="31" t="s">
        <v>469</v>
      </c>
      <c r="D908" s="29" t="str">
        <f>IF(PickedColonies!J908=0, "NA", INDEX(Table4[],(MATCH(PickedColonies!C908,Table6[Barcode of agar-filled omnitray plate],0)+PickedColonies!J908-1)))</f>
        <v>A1</v>
      </c>
      <c r="E908" s="31" t="s">
        <v>829</v>
      </c>
      <c r="F908" s="29" t="str">
        <f>IF(ISNUMBER(SEARCH("96-well",Import!$B$10)),Sheet1!O907,Sheet1!P907)</f>
        <v>K9</v>
      </c>
      <c r="G908" s="31" t="s">
        <v>539</v>
      </c>
      <c r="H908" s="31" t="s">
        <v>850</v>
      </c>
      <c r="I908" s="31"/>
      <c r="J908" s="32">
        <v>1</v>
      </c>
    </row>
    <row r="909" spans="1:10" x14ac:dyDescent="0.25">
      <c r="A909" s="29" t="str">
        <f>IF(PickedColonies!J909=0, "NA",INDEX(Table5[Strain name],(MATCH(PickedColonies!C909,Table6[Barcode of agar-filled omnitray plate],0)+PickedColonies!J909-1)))</f>
        <v>GeneArt lib</v>
      </c>
      <c r="B909" s="29">
        <f>IF(PickedColonies!J909=0, "NA", INDEX(Table1[Modifications],(MATCH(PickedColonies!C909,Table6[Barcode of agar-filled omnitray plate],0)+PickedColonies!J909-1)))</f>
        <v>0</v>
      </c>
      <c r="C909" s="31" t="s">
        <v>469</v>
      </c>
      <c r="D909" s="29" t="str">
        <f>IF(PickedColonies!J909=0, "NA", INDEX(Table4[],(MATCH(PickedColonies!C909,Table6[Barcode of agar-filled omnitray plate],0)+PickedColonies!J909-1)))</f>
        <v>A1</v>
      </c>
      <c r="E909" s="31" t="s">
        <v>829</v>
      </c>
      <c r="F909" s="29" t="str">
        <f>IF(ISNUMBER(SEARCH("96-well",Import!$B$10)),Sheet1!O908,Sheet1!P908)</f>
        <v>L9</v>
      </c>
      <c r="G909" s="31" t="s">
        <v>540</v>
      </c>
      <c r="H909" s="31" t="s">
        <v>850</v>
      </c>
      <c r="I909" s="31"/>
      <c r="J909" s="32">
        <v>1</v>
      </c>
    </row>
    <row r="910" spans="1:10" x14ac:dyDescent="0.25">
      <c r="A910" s="29" t="str">
        <f>IF(PickedColonies!J910=0, "NA",INDEX(Table5[Strain name],(MATCH(PickedColonies!C910,Table6[Barcode of agar-filled omnitray plate],0)+PickedColonies!J910-1)))</f>
        <v>GeneArt lib</v>
      </c>
      <c r="B910" s="29">
        <f>IF(PickedColonies!J910=0, "NA", INDEX(Table1[Modifications],(MATCH(PickedColonies!C910,Table6[Barcode of agar-filled omnitray plate],0)+PickedColonies!J910-1)))</f>
        <v>0</v>
      </c>
      <c r="C910" s="31" t="s">
        <v>469</v>
      </c>
      <c r="D910" s="29" t="str">
        <f>IF(PickedColonies!J910=0, "NA", INDEX(Table4[],(MATCH(PickedColonies!C910,Table6[Barcode of agar-filled omnitray plate],0)+PickedColonies!J910-1)))</f>
        <v>A1</v>
      </c>
      <c r="E910" s="31" t="s">
        <v>829</v>
      </c>
      <c r="F910" s="29" t="str">
        <f>IF(ISNUMBER(SEARCH("96-well",Import!$B$10)),Sheet1!O909,Sheet1!P909)</f>
        <v>M9</v>
      </c>
      <c r="G910" s="31" t="s">
        <v>541</v>
      </c>
      <c r="H910" s="31" t="s">
        <v>850</v>
      </c>
      <c r="I910" s="31"/>
      <c r="J910" s="32">
        <v>1</v>
      </c>
    </row>
    <row r="911" spans="1:10" x14ac:dyDescent="0.25">
      <c r="A911" s="29" t="str">
        <f>IF(PickedColonies!J911=0, "NA",INDEX(Table5[Strain name],(MATCH(PickedColonies!C911,Table6[Barcode of agar-filled omnitray plate],0)+PickedColonies!J911-1)))</f>
        <v>GeneArt lib</v>
      </c>
      <c r="B911" s="29">
        <f>IF(PickedColonies!J911=0, "NA", INDEX(Table1[Modifications],(MATCH(PickedColonies!C911,Table6[Barcode of agar-filled omnitray plate],0)+PickedColonies!J911-1)))</f>
        <v>0</v>
      </c>
      <c r="C911" s="31" t="s">
        <v>469</v>
      </c>
      <c r="D911" s="29" t="str">
        <f>IF(PickedColonies!J911=0, "NA", INDEX(Table4[],(MATCH(PickedColonies!C911,Table6[Barcode of agar-filled omnitray plate],0)+PickedColonies!J911-1)))</f>
        <v>A1</v>
      </c>
      <c r="E911" s="31" t="s">
        <v>829</v>
      </c>
      <c r="F911" s="29" t="str">
        <f>IF(ISNUMBER(SEARCH("96-well",Import!$B$10)),Sheet1!O910,Sheet1!P910)</f>
        <v>N9</v>
      </c>
      <c r="G911" s="31" t="s">
        <v>542</v>
      </c>
      <c r="H911" s="31" t="s">
        <v>850</v>
      </c>
      <c r="I911" s="31"/>
      <c r="J911" s="32">
        <v>1</v>
      </c>
    </row>
    <row r="912" spans="1:10" x14ac:dyDescent="0.25">
      <c r="A912" s="29" t="str">
        <f>IF(PickedColonies!J912=0, "NA",INDEX(Table5[Strain name],(MATCH(PickedColonies!C912,Table6[Barcode of agar-filled omnitray plate],0)+PickedColonies!J912-1)))</f>
        <v>GeneArt lib</v>
      </c>
      <c r="B912" s="29">
        <f>IF(PickedColonies!J912=0, "NA", INDEX(Table1[Modifications],(MATCH(PickedColonies!C912,Table6[Barcode of agar-filled omnitray plate],0)+PickedColonies!J912-1)))</f>
        <v>0</v>
      </c>
      <c r="C912" s="31" t="s">
        <v>469</v>
      </c>
      <c r="D912" s="29" t="str">
        <f>IF(PickedColonies!J912=0, "NA", INDEX(Table4[],(MATCH(PickedColonies!C912,Table6[Barcode of agar-filled omnitray plate],0)+PickedColonies!J912-1)))</f>
        <v>A1</v>
      </c>
      <c r="E912" s="31" t="s">
        <v>829</v>
      </c>
      <c r="F912" s="29" t="str">
        <f>IF(ISNUMBER(SEARCH("96-well",Import!$B$10)),Sheet1!O911,Sheet1!P911)</f>
        <v>O9</v>
      </c>
      <c r="G912" s="31" t="s">
        <v>543</v>
      </c>
      <c r="H912" s="31" t="s">
        <v>850</v>
      </c>
      <c r="I912" s="31"/>
      <c r="J912" s="32">
        <v>1</v>
      </c>
    </row>
    <row r="913" spans="1:10" x14ac:dyDescent="0.25">
      <c r="A913" s="29" t="str">
        <f>IF(PickedColonies!J913=0, "NA",INDEX(Table5[Strain name],(MATCH(PickedColonies!C913,Table6[Barcode of agar-filled omnitray plate],0)+PickedColonies!J913-1)))</f>
        <v>GeneArt lib</v>
      </c>
      <c r="B913" s="29">
        <f>IF(PickedColonies!J913=0, "NA", INDEX(Table1[Modifications],(MATCH(PickedColonies!C913,Table6[Barcode of agar-filled omnitray plate],0)+PickedColonies!J913-1)))</f>
        <v>0</v>
      </c>
      <c r="C913" s="31" t="s">
        <v>469</v>
      </c>
      <c r="D913" s="29" t="str">
        <f>IF(PickedColonies!J913=0, "NA", INDEX(Table4[],(MATCH(PickedColonies!C913,Table6[Barcode of agar-filled omnitray plate],0)+PickedColonies!J913-1)))</f>
        <v>A1</v>
      </c>
      <c r="E913" s="31" t="s">
        <v>829</v>
      </c>
      <c r="F913" s="29" t="str">
        <f>IF(ISNUMBER(SEARCH("96-well",Import!$B$10)),Sheet1!O912,Sheet1!P912)</f>
        <v>P9</v>
      </c>
      <c r="G913" s="31" t="s">
        <v>544</v>
      </c>
      <c r="H913" s="31" t="s">
        <v>850</v>
      </c>
      <c r="I913" s="31"/>
      <c r="J913" s="32">
        <v>1</v>
      </c>
    </row>
    <row r="914" spans="1:10" x14ac:dyDescent="0.25">
      <c r="A914" s="29" t="str">
        <f>IF(PickedColonies!J914=0, "NA",INDEX(Table5[Strain name],(MATCH(PickedColonies!C914,Table6[Barcode of agar-filled omnitray plate],0)+PickedColonies!J914-1)))</f>
        <v>GeneArt lib</v>
      </c>
      <c r="B914" s="29">
        <f>IF(PickedColonies!J914=0, "NA", INDEX(Table1[Modifications],(MATCH(PickedColonies!C914,Table6[Barcode of agar-filled omnitray plate],0)+PickedColonies!J914-1)))</f>
        <v>0</v>
      </c>
      <c r="C914" s="31" t="s">
        <v>469</v>
      </c>
      <c r="D914" s="29" t="str">
        <f>IF(PickedColonies!J914=0, "NA", INDEX(Table4[],(MATCH(PickedColonies!C914,Table6[Barcode of agar-filled omnitray plate],0)+PickedColonies!J914-1)))</f>
        <v>A1</v>
      </c>
      <c r="E914" s="31" t="s">
        <v>829</v>
      </c>
      <c r="F914" s="29" t="str">
        <f>IF(ISNUMBER(SEARCH("96-well",Import!$B$10)),Sheet1!O913,Sheet1!P913)</f>
        <v>A10</v>
      </c>
      <c r="G914" s="31" t="s">
        <v>545</v>
      </c>
      <c r="H914" s="31" t="s">
        <v>850</v>
      </c>
      <c r="I914" s="31"/>
      <c r="J914" s="32">
        <v>1</v>
      </c>
    </row>
    <row r="915" spans="1:10" x14ac:dyDescent="0.25">
      <c r="A915" s="29" t="str">
        <f>IF(PickedColonies!J915=0, "NA",INDEX(Table5[Strain name],(MATCH(PickedColonies!C915,Table6[Barcode of agar-filled omnitray plate],0)+PickedColonies!J915-1)))</f>
        <v>GeneArt lib</v>
      </c>
      <c r="B915" s="29">
        <f>IF(PickedColonies!J915=0, "NA", INDEX(Table1[Modifications],(MATCH(PickedColonies!C915,Table6[Barcode of agar-filled omnitray plate],0)+PickedColonies!J915-1)))</f>
        <v>0</v>
      </c>
      <c r="C915" s="31" t="s">
        <v>469</v>
      </c>
      <c r="D915" s="29" t="str">
        <f>IF(PickedColonies!J915=0, "NA", INDEX(Table4[],(MATCH(PickedColonies!C915,Table6[Barcode of agar-filled omnitray plate],0)+PickedColonies!J915-1)))</f>
        <v>A1</v>
      </c>
      <c r="E915" s="31" t="s">
        <v>829</v>
      </c>
      <c r="F915" s="29" t="str">
        <f>IF(ISNUMBER(SEARCH("96-well",Import!$B$10)),Sheet1!O914,Sheet1!P914)</f>
        <v>B10</v>
      </c>
      <c r="G915" s="31" t="s">
        <v>547</v>
      </c>
      <c r="H915" s="31" t="s">
        <v>851</v>
      </c>
      <c r="I915" s="31"/>
      <c r="J915" s="32">
        <v>1</v>
      </c>
    </row>
    <row r="916" spans="1:10" x14ac:dyDescent="0.25">
      <c r="A916" s="29" t="str">
        <f>IF(PickedColonies!J916=0, "NA",INDEX(Table5[Strain name],(MATCH(PickedColonies!C916,Table6[Barcode of agar-filled omnitray plate],0)+PickedColonies!J916-1)))</f>
        <v>GeneArt lib</v>
      </c>
      <c r="B916" s="29">
        <f>IF(PickedColonies!J916=0, "NA", INDEX(Table1[Modifications],(MATCH(PickedColonies!C916,Table6[Barcode of agar-filled omnitray plate],0)+PickedColonies!J916-1)))</f>
        <v>0</v>
      </c>
      <c r="C916" s="31" t="s">
        <v>469</v>
      </c>
      <c r="D916" s="29" t="str">
        <f>IF(PickedColonies!J916=0, "NA", INDEX(Table4[],(MATCH(PickedColonies!C916,Table6[Barcode of agar-filled omnitray plate],0)+PickedColonies!J916-1)))</f>
        <v>A1</v>
      </c>
      <c r="E916" s="31" t="s">
        <v>829</v>
      </c>
      <c r="F916" s="29" t="str">
        <f>IF(ISNUMBER(SEARCH("96-well",Import!$B$10)),Sheet1!O915,Sheet1!P915)</f>
        <v>C10</v>
      </c>
      <c r="G916" s="31" t="s">
        <v>548</v>
      </c>
      <c r="H916" s="31" t="s">
        <v>851</v>
      </c>
      <c r="I916" s="31"/>
      <c r="J916" s="32">
        <v>1</v>
      </c>
    </row>
    <row r="917" spans="1:10" x14ac:dyDescent="0.25">
      <c r="A917" s="29" t="str">
        <f>IF(PickedColonies!J917=0, "NA",INDEX(Table5[Strain name],(MATCH(PickedColonies!C917,Table6[Barcode of agar-filled omnitray plate],0)+PickedColonies!J917-1)))</f>
        <v>GeneArt lib</v>
      </c>
      <c r="B917" s="29">
        <f>IF(PickedColonies!J917=0, "NA", INDEX(Table1[Modifications],(MATCH(PickedColonies!C917,Table6[Barcode of agar-filled omnitray plate],0)+PickedColonies!J917-1)))</f>
        <v>0</v>
      </c>
      <c r="C917" s="31" t="s">
        <v>469</v>
      </c>
      <c r="D917" s="29" t="str">
        <f>IF(PickedColonies!J917=0, "NA", INDEX(Table4[],(MATCH(PickedColonies!C917,Table6[Barcode of agar-filled omnitray plate],0)+PickedColonies!J917-1)))</f>
        <v>A1</v>
      </c>
      <c r="E917" s="31" t="s">
        <v>829</v>
      </c>
      <c r="F917" s="29" t="str">
        <f>IF(ISNUMBER(SEARCH("96-well",Import!$B$10)),Sheet1!O916,Sheet1!P916)</f>
        <v>D10</v>
      </c>
      <c r="G917" s="31" t="s">
        <v>549</v>
      </c>
      <c r="H917" s="31" t="s">
        <v>851</v>
      </c>
      <c r="I917" s="31"/>
      <c r="J917" s="32">
        <v>1</v>
      </c>
    </row>
    <row r="918" spans="1:10" x14ac:dyDescent="0.25">
      <c r="A918" s="29" t="str">
        <f>IF(PickedColonies!J918=0, "NA",INDEX(Table5[Strain name],(MATCH(PickedColonies!C918,Table6[Barcode of agar-filled omnitray plate],0)+PickedColonies!J918-1)))</f>
        <v>GeneArt lib</v>
      </c>
      <c r="B918" s="29">
        <f>IF(PickedColonies!J918=0, "NA", INDEX(Table1[Modifications],(MATCH(PickedColonies!C918,Table6[Barcode of agar-filled omnitray plate],0)+PickedColonies!J918-1)))</f>
        <v>0</v>
      </c>
      <c r="C918" s="31" t="s">
        <v>469</v>
      </c>
      <c r="D918" s="29" t="str">
        <f>IF(PickedColonies!J918=0, "NA", INDEX(Table4[],(MATCH(PickedColonies!C918,Table6[Barcode of agar-filled omnitray plate],0)+PickedColonies!J918-1)))</f>
        <v>A1</v>
      </c>
      <c r="E918" s="31" t="s">
        <v>829</v>
      </c>
      <c r="F918" s="29" t="str">
        <f>IF(ISNUMBER(SEARCH("96-well",Import!$B$10)),Sheet1!O917,Sheet1!P917)</f>
        <v>E10</v>
      </c>
      <c r="G918" s="31" t="s">
        <v>550</v>
      </c>
      <c r="H918" s="31" t="s">
        <v>851</v>
      </c>
      <c r="I918" s="31"/>
      <c r="J918" s="32">
        <v>1</v>
      </c>
    </row>
    <row r="919" spans="1:10" x14ac:dyDescent="0.25">
      <c r="A919" s="29" t="str">
        <f>IF(PickedColonies!J919=0, "NA",INDEX(Table5[Strain name],(MATCH(PickedColonies!C919,Table6[Barcode of agar-filled omnitray plate],0)+PickedColonies!J919-1)))</f>
        <v>GeneArt lib</v>
      </c>
      <c r="B919" s="29">
        <f>IF(PickedColonies!J919=0, "NA", INDEX(Table1[Modifications],(MATCH(PickedColonies!C919,Table6[Barcode of agar-filled omnitray plate],0)+PickedColonies!J919-1)))</f>
        <v>0</v>
      </c>
      <c r="C919" s="31" t="s">
        <v>469</v>
      </c>
      <c r="D919" s="29" t="str">
        <f>IF(PickedColonies!J919=0, "NA", INDEX(Table4[],(MATCH(PickedColonies!C919,Table6[Barcode of agar-filled omnitray plate],0)+PickedColonies!J919-1)))</f>
        <v>A1</v>
      </c>
      <c r="E919" s="31" t="s">
        <v>829</v>
      </c>
      <c r="F919" s="29" t="str">
        <f>IF(ISNUMBER(SEARCH("96-well",Import!$B$10)),Sheet1!O918,Sheet1!P918)</f>
        <v>F10</v>
      </c>
      <c r="G919" s="31" t="s">
        <v>551</v>
      </c>
      <c r="H919" s="31" t="s">
        <v>851</v>
      </c>
      <c r="I919" s="31"/>
      <c r="J919" s="32">
        <v>1</v>
      </c>
    </row>
    <row r="920" spans="1:10" x14ac:dyDescent="0.25">
      <c r="A920" s="29" t="str">
        <f>IF(PickedColonies!J920=0, "NA",INDEX(Table5[Strain name],(MATCH(PickedColonies!C920,Table6[Barcode of agar-filled omnitray plate],0)+PickedColonies!J920-1)))</f>
        <v>GeneArt lib</v>
      </c>
      <c r="B920" s="29">
        <f>IF(PickedColonies!J920=0, "NA", INDEX(Table1[Modifications],(MATCH(PickedColonies!C920,Table6[Barcode of agar-filled omnitray plate],0)+PickedColonies!J920-1)))</f>
        <v>0</v>
      </c>
      <c r="C920" s="31" t="s">
        <v>469</v>
      </c>
      <c r="D920" s="29" t="str">
        <f>IF(PickedColonies!J920=0, "NA", INDEX(Table4[],(MATCH(PickedColonies!C920,Table6[Barcode of agar-filled omnitray plate],0)+PickedColonies!J920-1)))</f>
        <v>A1</v>
      </c>
      <c r="E920" s="31" t="s">
        <v>829</v>
      </c>
      <c r="F920" s="29" t="str">
        <f>IF(ISNUMBER(SEARCH("96-well",Import!$B$10)),Sheet1!O919,Sheet1!P919)</f>
        <v>G10</v>
      </c>
      <c r="G920" s="31" t="s">
        <v>552</v>
      </c>
      <c r="H920" s="31" t="s">
        <v>851</v>
      </c>
      <c r="I920" s="31"/>
      <c r="J920" s="32">
        <v>1</v>
      </c>
    </row>
    <row r="921" spans="1:10" x14ac:dyDescent="0.25">
      <c r="A921" s="29" t="str">
        <f>IF(PickedColonies!J921=0, "NA",INDEX(Table5[Strain name],(MATCH(PickedColonies!C921,Table6[Barcode of agar-filled omnitray plate],0)+PickedColonies!J921-1)))</f>
        <v>GeneArt lib</v>
      </c>
      <c r="B921" s="29">
        <f>IF(PickedColonies!J921=0, "NA", INDEX(Table1[Modifications],(MATCH(PickedColonies!C921,Table6[Barcode of agar-filled omnitray plate],0)+PickedColonies!J921-1)))</f>
        <v>0</v>
      </c>
      <c r="C921" s="31" t="s">
        <v>469</v>
      </c>
      <c r="D921" s="29" t="str">
        <f>IF(PickedColonies!J921=0, "NA", INDEX(Table4[],(MATCH(PickedColonies!C921,Table6[Barcode of agar-filled omnitray plate],0)+PickedColonies!J921-1)))</f>
        <v>A1</v>
      </c>
      <c r="E921" s="31" t="s">
        <v>829</v>
      </c>
      <c r="F921" s="29" t="str">
        <f>IF(ISNUMBER(SEARCH("96-well",Import!$B$10)),Sheet1!O920,Sheet1!P920)</f>
        <v>H10</v>
      </c>
      <c r="G921" s="31" t="s">
        <v>553</v>
      </c>
      <c r="H921" s="31" t="s">
        <v>851</v>
      </c>
      <c r="I921" s="31"/>
      <c r="J921" s="32">
        <v>1</v>
      </c>
    </row>
    <row r="922" spans="1:10" x14ac:dyDescent="0.25">
      <c r="A922" s="29" t="str">
        <f>IF(PickedColonies!J922=0, "NA",INDEX(Table5[Strain name],(MATCH(PickedColonies!C922,Table6[Barcode of agar-filled omnitray plate],0)+PickedColonies!J922-1)))</f>
        <v>GeneArt lib</v>
      </c>
      <c r="B922" s="29">
        <f>IF(PickedColonies!J922=0, "NA", INDEX(Table1[Modifications],(MATCH(PickedColonies!C922,Table6[Barcode of agar-filled omnitray plate],0)+PickedColonies!J922-1)))</f>
        <v>0</v>
      </c>
      <c r="C922" s="31" t="s">
        <v>469</v>
      </c>
      <c r="D922" s="29" t="str">
        <f>IF(PickedColonies!J922=0, "NA", INDEX(Table4[],(MATCH(PickedColonies!C922,Table6[Barcode of agar-filled omnitray plate],0)+PickedColonies!J922-1)))</f>
        <v>A1</v>
      </c>
      <c r="E922" s="31" t="s">
        <v>829</v>
      </c>
      <c r="F922" s="29" t="str">
        <f>IF(ISNUMBER(SEARCH("96-well",Import!$B$10)),Sheet1!O921,Sheet1!P921)</f>
        <v>I10</v>
      </c>
      <c r="G922" s="31" t="s">
        <v>554</v>
      </c>
      <c r="H922" s="31" t="s">
        <v>851</v>
      </c>
      <c r="I922" s="31"/>
      <c r="J922" s="32">
        <v>1</v>
      </c>
    </row>
    <row r="923" spans="1:10" x14ac:dyDescent="0.25">
      <c r="A923" s="29" t="str">
        <f>IF(PickedColonies!J923=0, "NA",INDEX(Table5[Strain name],(MATCH(PickedColonies!C923,Table6[Barcode of agar-filled omnitray plate],0)+PickedColonies!J923-1)))</f>
        <v>GeneArt lib</v>
      </c>
      <c r="B923" s="29">
        <f>IF(PickedColonies!J923=0, "NA", INDEX(Table1[Modifications],(MATCH(PickedColonies!C923,Table6[Barcode of agar-filled omnitray plate],0)+PickedColonies!J923-1)))</f>
        <v>0</v>
      </c>
      <c r="C923" s="31" t="s">
        <v>469</v>
      </c>
      <c r="D923" s="29" t="str">
        <f>IF(PickedColonies!J923=0, "NA", INDEX(Table4[],(MATCH(PickedColonies!C923,Table6[Barcode of agar-filled omnitray plate],0)+PickedColonies!J923-1)))</f>
        <v>A1</v>
      </c>
      <c r="E923" s="31" t="s">
        <v>829</v>
      </c>
      <c r="F923" s="29" t="str">
        <f>IF(ISNUMBER(SEARCH("96-well",Import!$B$10)),Sheet1!O922,Sheet1!P922)</f>
        <v>J10</v>
      </c>
      <c r="G923" s="31" t="s">
        <v>556</v>
      </c>
      <c r="H923" s="31" t="s">
        <v>852</v>
      </c>
      <c r="I923" s="31"/>
      <c r="J923" s="32">
        <v>1</v>
      </c>
    </row>
    <row r="924" spans="1:10" x14ac:dyDescent="0.25">
      <c r="A924" s="29" t="str">
        <f>IF(PickedColonies!J924=0, "NA",INDEX(Table5[Strain name],(MATCH(PickedColonies!C924,Table6[Barcode of agar-filled omnitray plate],0)+PickedColonies!J924-1)))</f>
        <v>GeneArt lib</v>
      </c>
      <c r="B924" s="29">
        <f>IF(PickedColonies!J924=0, "NA", INDEX(Table1[Modifications],(MATCH(PickedColonies!C924,Table6[Barcode of agar-filled omnitray plate],0)+PickedColonies!J924-1)))</f>
        <v>0</v>
      </c>
      <c r="C924" s="31" t="s">
        <v>469</v>
      </c>
      <c r="D924" s="29" t="str">
        <f>IF(PickedColonies!J924=0, "NA", INDEX(Table4[],(MATCH(PickedColonies!C924,Table6[Barcode of agar-filled omnitray plate],0)+PickedColonies!J924-1)))</f>
        <v>A1</v>
      </c>
      <c r="E924" s="31" t="s">
        <v>829</v>
      </c>
      <c r="F924" s="29" t="str">
        <f>IF(ISNUMBER(SEARCH("96-well",Import!$B$10)),Sheet1!O923,Sheet1!P923)</f>
        <v>K10</v>
      </c>
      <c r="G924" s="31" t="s">
        <v>557</v>
      </c>
      <c r="H924" s="31" t="s">
        <v>852</v>
      </c>
      <c r="I924" s="31"/>
      <c r="J924" s="32">
        <v>1</v>
      </c>
    </row>
    <row r="925" spans="1:10" x14ac:dyDescent="0.25">
      <c r="A925" s="29" t="str">
        <f>IF(PickedColonies!J925=0, "NA",INDEX(Table5[Strain name],(MATCH(PickedColonies!C925,Table6[Barcode of agar-filled omnitray plate],0)+PickedColonies!J925-1)))</f>
        <v>GeneArt lib</v>
      </c>
      <c r="B925" s="29">
        <f>IF(PickedColonies!J925=0, "NA", INDEX(Table1[Modifications],(MATCH(PickedColonies!C925,Table6[Barcode of agar-filled omnitray plate],0)+PickedColonies!J925-1)))</f>
        <v>0</v>
      </c>
      <c r="C925" s="31" t="s">
        <v>469</v>
      </c>
      <c r="D925" s="29" t="str">
        <f>IF(PickedColonies!J925=0, "NA", INDEX(Table4[],(MATCH(PickedColonies!C925,Table6[Barcode of agar-filled omnitray plate],0)+PickedColonies!J925-1)))</f>
        <v>A1</v>
      </c>
      <c r="E925" s="31" t="s">
        <v>829</v>
      </c>
      <c r="F925" s="29" t="str">
        <f>IF(ISNUMBER(SEARCH("96-well",Import!$B$10)),Sheet1!O924,Sheet1!P924)</f>
        <v>L10</v>
      </c>
      <c r="G925" s="31" t="s">
        <v>558</v>
      </c>
      <c r="H925" s="31" t="s">
        <v>852</v>
      </c>
      <c r="I925" s="31"/>
      <c r="J925" s="32">
        <v>1</v>
      </c>
    </row>
    <row r="926" spans="1:10" x14ac:dyDescent="0.25">
      <c r="A926" s="29" t="str">
        <f>IF(PickedColonies!J926=0, "NA",INDEX(Table5[Strain name],(MATCH(PickedColonies!C926,Table6[Barcode of agar-filled omnitray plate],0)+PickedColonies!J926-1)))</f>
        <v>GeneArt lib</v>
      </c>
      <c r="B926" s="29">
        <f>IF(PickedColonies!J926=0, "NA", INDEX(Table1[Modifications],(MATCH(PickedColonies!C926,Table6[Barcode of agar-filled omnitray plate],0)+PickedColonies!J926-1)))</f>
        <v>0</v>
      </c>
      <c r="C926" s="31" t="s">
        <v>469</v>
      </c>
      <c r="D926" s="29" t="str">
        <f>IF(PickedColonies!J926=0, "NA", INDEX(Table4[],(MATCH(PickedColonies!C926,Table6[Barcode of agar-filled omnitray plate],0)+PickedColonies!J926-1)))</f>
        <v>A1</v>
      </c>
      <c r="E926" s="31" t="s">
        <v>829</v>
      </c>
      <c r="F926" s="29" t="str">
        <f>IF(ISNUMBER(SEARCH("96-well",Import!$B$10)),Sheet1!O925,Sheet1!P925)</f>
        <v>M10</v>
      </c>
      <c r="G926" s="31" t="s">
        <v>559</v>
      </c>
      <c r="H926" s="31" t="s">
        <v>852</v>
      </c>
      <c r="I926" s="31"/>
      <c r="J926" s="32">
        <v>1</v>
      </c>
    </row>
    <row r="927" spans="1:10" x14ac:dyDescent="0.25">
      <c r="A927" s="29" t="str">
        <f>IF(PickedColonies!J927=0, "NA",INDEX(Table5[Strain name],(MATCH(PickedColonies!C927,Table6[Barcode of agar-filled omnitray plate],0)+PickedColonies!J927-1)))</f>
        <v>GeneArt lib</v>
      </c>
      <c r="B927" s="29">
        <f>IF(PickedColonies!J927=0, "NA", INDEX(Table1[Modifications],(MATCH(PickedColonies!C927,Table6[Barcode of agar-filled omnitray plate],0)+PickedColonies!J927-1)))</f>
        <v>0</v>
      </c>
      <c r="C927" s="31" t="s">
        <v>469</v>
      </c>
      <c r="D927" s="29" t="str">
        <f>IF(PickedColonies!J927=0, "NA", INDEX(Table4[],(MATCH(PickedColonies!C927,Table6[Barcode of agar-filled omnitray plate],0)+PickedColonies!J927-1)))</f>
        <v>A1</v>
      </c>
      <c r="E927" s="31" t="s">
        <v>829</v>
      </c>
      <c r="F927" s="29" t="str">
        <f>IF(ISNUMBER(SEARCH("96-well",Import!$B$10)),Sheet1!O926,Sheet1!P926)</f>
        <v>N10</v>
      </c>
      <c r="G927" s="31" t="s">
        <v>560</v>
      </c>
      <c r="H927" s="31" t="s">
        <v>852</v>
      </c>
      <c r="I927" s="31"/>
      <c r="J927" s="32">
        <v>1</v>
      </c>
    </row>
    <row r="928" spans="1:10" x14ac:dyDescent="0.25">
      <c r="A928" s="29" t="str">
        <f>IF(PickedColonies!J928=0, "NA",INDEX(Table5[Strain name],(MATCH(PickedColonies!C928,Table6[Barcode of agar-filled omnitray plate],0)+PickedColonies!J928-1)))</f>
        <v>GeneArt lib</v>
      </c>
      <c r="B928" s="29">
        <f>IF(PickedColonies!J928=0, "NA", INDEX(Table1[Modifications],(MATCH(PickedColonies!C928,Table6[Barcode of agar-filled omnitray plate],0)+PickedColonies!J928-1)))</f>
        <v>0</v>
      </c>
      <c r="C928" s="31" t="s">
        <v>469</v>
      </c>
      <c r="D928" s="29" t="str">
        <f>IF(PickedColonies!J928=0, "NA", INDEX(Table4[],(MATCH(PickedColonies!C928,Table6[Barcode of agar-filled omnitray plate],0)+PickedColonies!J928-1)))</f>
        <v>A1</v>
      </c>
      <c r="E928" s="31" t="s">
        <v>829</v>
      </c>
      <c r="F928" s="29" t="str">
        <f>IF(ISNUMBER(SEARCH("96-well",Import!$B$10)),Sheet1!O927,Sheet1!P927)</f>
        <v>O10</v>
      </c>
      <c r="G928" s="31" t="s">
        <v>561</v>
      </c>
      <c r="H928" s="31" t="s">
        <v>852</v>
      </c>
      <c r="I928" s="31"/>
      <c r="J928" s="32">
        <v>1</v>
      </c>
    </row>
    <row r="929" spans="1:10" x14ac:dyDescent="0.25">
      <c r="A929" s="29" t="str">
        <f>IF(PickedColonies!J929=0, "NA",INDEX(Table5[Strain name],(MATCH(PickedColonies!C929,Table6[Barcode of agar-filled omnitray plate],0)+PickedColonies!J929-1)))</f>
        <v>GeneArt lib</v>
      </c>
      <c r="B929" s="29">
        <f>IF(PickedColonies!J929=0, "NA", INDEX(Table1[Modifications],(MATCH(PickedColonies!C929,Table6[Barcode of agar-filled omnitray plate],0)+PickedColonies!J929-1)))</f>
        <v>0</v>
      </c>
      <c r="C929" s="31" t="s">
        <v>469</v>
      </c>
      <c r="D929" s="29" t="str">
        <f>IF(PickedColonies!J929=0, "NA", INDEX(Table4[],(MATCH(PickedColonies!C929,Table6[Barcode of agar-filled omnitray plate],0)+PickedColonies!J929-1)))</f>
        <v>A1</v>
      </c>
      <c r="E929" s="31" t="s">
        <v>829</v>
      </c>
      <c r="F929" s="29" t="str">
        <f>IF(ISNUMBER(SEARCH("96-well",Import!$B$10)),Sheet1!O928,Sheet1!P928)</f>
        <v>P10</v>
      </c>
      <c r="G929" s="31" t="s">
        <v>562</v>
      </c>
      <c r="H929" s="31" t="s">
        <v>852</v>
      </c>
      <c r="I929" s="31"/>
      <c r="J929" s="32">
        <v>1</v>
      </c>
    </row>
    <row r="930" spans="1:10" x14ac:dyDescent="0.25">
      <c r="A930" s="29" t="str">
        <f>IF(PickedColonies!J930=0, "NA",INDEX(Table5[Strain name],(MATCH(PickedColonies!C930,Table6[Barcode of agar-filled omnitray plate],0)+PickedColonies!J930-1)))</f>
        <v>GeneArt lib</v>
      </c>
      <c r="B930" s="29">
        <f>IF(PickedColonies!J930=0, "NA", INDEX(Table1[Modifications],(MATCH(PickedColonies!C930,Table6[Barcode of agar-filled omnitray plate],0)+PickedColonies!J930-1)))</f>
        <v>0</v>
      </c>
      <c r="C930" s="31" t="s">
        <v>469</v>
      </c>
      <c r="D930" s="29" t="str">
        <f>IF(PickedColonies!J930=0, "NA", INDEX(Table4[],(MATCH(PickedColonies!C930,Table6[Barcode of agar-filled omnitray plate],0)+PickedColonies!J930-1)))</f>
        <v>A1</v>
      </c>
      <c r="E930" s="31" t="s">
        <v>829</v>
      </c>
      <c r="F930" s="29" t="str">
        <f>IF(ISNUMBER(SEARCH("96-well",Import!$B$10)),Sheet1!O929,Sheet1!P929)</f>
        <v>A11</v>
      </c>
      <c r="G930" s="31" t="s">
        <v>563</v>
      </c>
      <c r="H930" s="31" t="s">
        <v>852</v>
      </c>
      <c r="I930" s="31"/>
      <c r="J930" s="32">
        <v>1</v>
      </c>
    </row>
    <row r="931" spans="1:10" x14ac:dyDescent="0.25">
      <c r="A931" s="29" t="str">
        <f>IF(PickedColonies!J931=0, "NA",INDEX(Table5[Strain name],(MATCH(PickedColonies!C931,Table6[Barcode of agar-filled omnitray plate],0)+PickedColonies!J931-1)))</f>
        <v>GeneArt lib</v>
      </c>
      <c r="B931" s="29">
        <f>IF(PickedColonies!J931=0, "NA", INDEX(Table1[Modifications],(MATCH(PickedColonies!C931,Table6[Barcode of agar-filled omnitray plate],0)+PickedColonies!J931-1)))</f>
        <v>0</v>
      </c>
      <c r="C931" s="31" t="s">
        <v>469</v>
      </c>
      <c r="D931" s="29" t="str">
        <f>IF(PickedColonies!J931=0, "NA", INDEX(Table4[],(MATCH(PickedColonies!C931,Table6[Barcode of agar-filled omnitray plate],0)+PickedColonies!J931-1)))</f>
        <v>A1</v>
      </c>
      <c r="E931" s="31" t="s">
        <v>829</v>
      </c>
      <c r="F931" s="29" t="str">
        <f>IF(ISNUMBER(SEARCH("96-well",Import!$B$10)),Sheet1!O930,Sheet1!P930)</f>
        <v>B11</v>
      </c>
      <c r="G931" s="31" t="s">
        <v>565</v>
      </c>
      <c r="H931" s="31" t="s">
        <v>853</v>
      </c>
      <c r="I931" s="31"/>
      <c r="J931" s="32">
        <v>1</v>
      </c>
    </row>
    <row r="932" spans="1:10" x14ac:dyDescent="0.25">
      <c r="A932" s="29" t="str">
        <f>IF(PickedColonies!J932=0, "NA",INDEX(Table5[Strain name],(MATCH(PickedColonies!C932,Table6[Barcode of agar-filled omnitray plate],0)+PickedColonies!J932-1)))</f>
        <v>GeneArt lib</v>
      </c>
      <c r="B932" s="29">
        <f>IF(PickedColonies!J932=0, "NA", INDEX(Table1[Modifications],(MATCH(PickedColonies!C932,Table6[Barcode of agar-filled omnitray plate],0)+PickedColonies!J932-1)))</f>
        <v>0</v>
      </c>
      <c r="C932" s="31" t="s">
        <v>469</v>
      </c>
      <c r="D932" s="29" t="str">
        <f>IF(PickedColonies!J932=0, "NA", INDEX(Table4[],(MATCH(PickedColonies!C932,Table6[Barcode of agar-filled omnitray plate],0)+PickedColonies!J932-1)))</f>
        <v>A1</v>
      </c>
      <c r="E932" s="31" t="s">
        <v>829</v>
      </c>
      <c r="F932" s="29" t="str">
        <f>IF(ISNUMBER(SEARCH("96-well",Import!$B$10)),Sheet1!O931,Sheet1!P931)</f>
        <v>C11</v>
      </c>
      <c r="G932" s="31" t="s">
        <v>566</v>
      </c>
      <c r="H932" s="31" t="s">
        <v>853</v>
      </c>
      <c r="I932" s="31"/>
      <c r="J932" s="32">
        <v>1</v>
      </c>
    </row>
    <row r="933" spans="1:10" x14ac:dyDescent="0.25">
      <c r="A933" s="29" t="str">
        <f>IF(PickedColonies!J933=0, "NA",INDEX(Table5[Strain name],(MATCH(PickedColonies!C933,Table6[Barcode of agar-filled omnitray plate],0)+PickedColonies!J933-1)))</f>
        <v>GeneArt lib</v>
      </c>
      <c r="B933" s="29">
        <f>IF(PickedColonies!J933=0, "NA", INDEX(Table1[Modifications],(MATCH(PickedColonies!C933,Table6[Barcode of agar-filled omnitray plate],0)+PickedColonies!J933-1)))</f>
        <v>0</v>
      </c>
      <c r="C933" s="31" t="s">
        <v>469</v>
      </c>
      <c r="D933" s="29" t="str">
        <f>IF(PickedColonies!J933=0, "NA", INDEX(Table4[],(MATCH(PickedColonies!C933,Table6[Barcode of agar-filled omnitray plate],0)+PickedColonies!J933-1)))</f>
        <v>A1</v>
      </c>
      <c r="E933" s="31" t="s">
        <v>829</v>
      </c>
      <c r="F933" s="29" t="str">
        <f>IF(ISNUMBER(SEARCH("96-well",Import!$B$10)),Sheet1!O932,Sheet1!P932)</f>
        <v>D11</v>
      </c>
      <c r="G933" s="31" t="s">
        <v>567</v>
      </c>
      <c r="H933" s="31" t="s">
        <v>853</v>
      </c>
      <c r="I933" s="31"/>
      <c r="J933" s="32">
        <v>1</v>
      </c>
    </row>
    <row r="934" spans="1:10" x14ac:dyDescent="0.25">
      <c r="A934" s="29" t="str">
        <f>IF(PickedColonies!J934=0, "NA",INDEX(Table5[Strain name],(MATCH(PickedColonies!C934,Table6[Barcode of agar-filled omnitray plate],0)+PickedColonies!J934-1)))</f>
        <v>GeneArt lib</v>
      </c>
      <c r="B934" s="29">
        <f>IF(PickedColonies!J934=0, "NA", INDEX(Table1[Modifications],(MATCH(PickedColonies!C934,Table6[Barcode of agar-filled omnitray plate],0)+PickedColonies!J934-1)))</f>
        <v>0</v>
      </c>
      <c r="C934" s="31" t="s">
        <v>469</v>
      </c>
      <c r="D934" s="29" t="str">
        <f>IF(PickedColonies!J934=0, "NA", INDEX(Table4[],(MATCH(PickedColonies!C934,Table6[Barcode of agar-filled omnitray plate],0)+PickedColonies!J934-1)))</f>
        <v>A1</v>
      </c>
      <c r="E934" s="31" t="s">
        <v>829</v>
      </c>
      <c r="F934" s="29" t="str">
        <f>IF(ISNUMBER(SEARCH("96-well",Import!$B$10)),Sheet1!O933,Sheet1!P933)</f>
        <v>E11</v>
      </c>
      <c r="G934" s="31" t="s">
        <v>568</v>
      </c>
      <c r="H934" s="31" t="s">
        <v>853</v>
      </c>
      <c r="I934" s="31"/>
      <c r="J934" s="32">
        <v>1</v>
      </c>
    </row>
    <row r="935" spans="1:10" x14ac:dyDescent="0.25">
      <c r="A935" s="29" t="str">
        <f>IF(PickedColonies!J935=0, "NA",INDEX(Table5[Strain name],(MATCH(PickedColonies!C935,Table6[Barcode of agar-filled omnitray plate],0)+PickedColonies!J935-1)))</f>
        <v>GeneArt lib</v>
      </c>
      <c r="B935" s="29">
        <f>IF(PickedColonies!J935=0, "NA", INDEX(Table1[Modifications],(MATCH(PickedColonies!C935,Table6[Barcode of agar-filled omnitray plate],0)+PickedColonies!J935-1)))</f>
        <v>0</v>
      </c>
      <c r="C935" s="31" t="s">
        <v>469</v>
      </c>
      <c r="D935" s="29" t="str">
        <f>IF(PickedColonies!J935=0, "NA", INDEX(Table4[],(MATCH(PickedColonies!C935,Table6[Barcode of agar-filled omnitray plate],0)+PickedColonies!J935-1)))</f>
        <v>A1</v>
      </c>
      <c r="E935" s="31" t="s">
        <v>829</v>
      </c>
      <c r="F935" s="29" t="str">
        <f>IF(ISNUMBER(SEARCH("96-well",Import!$B$10)),Sheet1!O934,Sheet1!P934)</f>
        <v>F11</v>
      </c>
      <c r="G935" s="31" t="s">
        <v>569</v>
      </c>
      <c r="H935" s="31" t="s">
        <v>853</v>
      </c>
      <c r="I935" s="31"/>
      <c r="J935" s="32">
        <v>1</v>
      </c>
    </row>
    <row r="936" spans="1:10" x14ac:dyDescent="0.25">
      <c r="A936" s="29" t="str">
        <f>IF(PickedColonies!J936=0, "NA",INDEX(Table5[Strain name],(MATCH(PickedColonies!C936,Table6[Barcode of agar-filled omnitray plate],0)+PickedColonies!J936-1)))</f>
        <v>GeneArt lib</v>
      </c>
      <c r="B936" s="29">
        <f>IF(PickedColonies!J936=0, "NA", INDEX(Table1[Modifications],(MATCH(PickedColonies!C936,Table6[Barcode of agar-filled omnitray plate],0)+PickedColonies!J936-1)))</f>
        <v>0</v>
      </c>
      <c r="C936" s="31" t="s">
        <v>469</v>
      </c>
      <c r="D936" s="29" t="str">
        <f>IF(PickedColonies!J936=0, "NA", INDEX(Table4[],(MATCH(PickedColonies!C936,Table6[Barcode of agar-filled omnitray plate],0)+PickedColonies!J936-1)))</f>
        <v>A1</v>
      </c>
      <c r="E936" s="31" t="s">
        <v>829</v>
      </c>
      <c r="F936" s="29" t="str">
        <f>IF(ISNUMBER(SEARCH("96-well",Import!$B$10)),Sheet1!O935,Sheet1!P935)</f>
        <v>G11</v>
      </c>
      <c r="G936" s="31" t="s">
        <v>570</v>
      </c>
      <c r="H936" s="31" t="s">
        <v>853</v>
      </c>
      <c r="I936" s="31"/>
      <c r="J936" s="32">
        <v>1</v>
      </c>
    </row>
    <row r="937" spans="1:10" x14ac:dyDescent="0.25">
      <c r="A937" s="29" t="str">
        <f>IF(PickedColonies!J937=0, "NA",INDEX(Table5[Strain name],(MATCH(PickedColonies!C937,Table6[Barcode of agar-filled omnitray plate],0)+PickedColonies!J937-1)))</f>
        <v>GeneArt lib</v>
      </c>
      <c r="B937" s="29">
        <f>IF(PickedColonies!J937=0, "NA", INDEX(Table1[Modifications],(MATCH(PickedColonies!C937,Table6[Barcode of agar-filled omnitray plate],0)+PickedColonies!J937-1)))</f>
        <v>0</v>
      </c>
      <c r="C937" s="31" t="s">
        <v>469</v>
      </c>
      <c r="D937" s="29" t="str">
        <f>IF(PickedColonies!J937=0, "NA", INDEX(Table4[],(MATCH(PickedColonies!C937,Table6[Barcode of agar-filled omnitray plate],0)+PickedColonies!J937-1)))</f>
        <v>A1</v>
      </c>
      <c r="E937" s="31" t="s">
        <v>829</v>
      </c>
      <c r="F937" s="29" t="str">
        <f>IF(ISNUMBER(SEARCH("96-well",Import!$B$10)),Sheet1!O936,Sheet1!P936)</f>
        <v>H11</v>
      </c>
      <c r="G937" s="31" t="s">
        <v>571</v>
      </c>
      <c r="H937" s="31" t="s">
        <v>853</v>
      </c>
      <c r="I937" s="31"/>
      <c r="J937" s="32">
        <v>1</v>
      </c>
    </row>
    <row r="938" spans="1:10" x14ac:dyDescent="0.25">
      <c r="A938" s="29" t="str">
        <f>IF(PickedColonies!J938=0, "NA",INDEX(Table5[Strain name],(MATCH(PickedColonies!C938,Table6[Barcode of agar-filled omnitray plate],0)+PickedColonies!J938-1)))</f>
        <v>GeneArt lib</v>
      </c>
      <c r="B938" s="29">
        <f>IF(PickedColonies!J938=0, "NA", INDEX(Table1[Modifications],(MATCH(PickedColonies!C938,Table6[Barcode of agar-filled omnitray plate],0)+PickedColonies!J938-1)))</f>
        <v>0</v>
      </c>
      <c r="C938" s="31" t="s">
        <v>469</v>
      </c>
      <c r="D938" s="29" t="str">
        <f>IF(PickedColonies!J938=0, "NA", INDEX(Table4[],(MATCH(PickedColonies!C938,Table6[Barcode of agar-filled omnitray plate],0)+PickedColonies!J938-1)))</f>
        <v>A1</v>
      </c>
      <c r="E938" s="31" t="s">
        <v>829</v>
      </c>
      <c r="F938" s="29" t="str">
        <f>IF(ISNUMBER(SEARCH("96-well",Import!$B$10)),Sheet1!O937,Sheet1!P937)</f>
        <v>I11</v>
      </c>
      <c r="G938" s="31" t="s">
        <v>572</v>
      </c>
      <c r="H938" s="31" t="s">
        <v>853</v>
      </c>
      <c r="I938" s="31"/>
      <c r="J938" s="32">
        <v>1</v>
      </c>
    </row>
    <row r="939" spans="1:10" x14ac:dyDescent="0.25">
      <c r="A939" s="29" t="str">
        <f>IF(PickedColonies!J939=0, "NA",INDEX(Table5[Strain name],(MATCH(PickedColonies!C939,Table6[Barcode of agar-filled omnitray plate],0)+PickedColonies!J939-1)))</f>
        <v>GeneArt lib</v>
      </c>
      <c r="B939" s="29">
        <f>IF(PickedColonies!J939=0, "NA", INDEX(Table1[Modifications],(MATCH(PickedColonies!C939,Table6[Barcode of agar-filled omnitray plate],0)+PickedColonies!J939-1)))</f>
        <v>0</v>
      </c>
      <c r="C939" s="31" t="s">
        <v>469</v>
      </c>
      <c r="D939" s="29" t="str">
        <f>IF(PickedColonies!J939=0, "NA", INDEX(Table4[],(MATCH(PickedColonies!C939,Table6[Barcode of agar-filled omnitray plate],0)+PickedColonies!J939-1)))</f>
        <v>A1</v>
      </c>
      <c r="E939" s="31" t="s">
        <v>829</v>
      </c>
      <c r="F939" s="29" t="str">
        <f>IF(ISNUMBER(SEARCH("96-well",Import!$B$10)),Sheet1!O938,Sheet1!P938)</f>
        <v>J11</v>
      </c>
      <c r="G939" s="31" t="s">
        <v>574</v>
      </c>
      <c r="H939" s="31" t="s">
        <v>854</v>
      </c>
      <c r="I939" s="31"/>
      <c r="J939" s="32">
        <v>1</v>
      </c>
    </row>
    <row r="940" spans="1:10" x14ac:dyDescent="0.25">
      <c r="A940" s="29" t="str">
        <f>IF(PickedColonies!J940=0, "NA",INDEX(Table5[Strain name],(MATCH(PickedColonies!C940,Table6[Barcode of agar-filled omnitray plate],0)+PickedColonies!J940-1)))</f>
        <v>GeneArt lib</v>
      </c>
      <c r="B940" s="29">
        <f>IF(PickedColonies!J940=0, "NA", INDEX(Table1[Modifications],(MATCH(PickedColonies!C940,Table6[Barcode of agar-filled omnitray plate],0)+PickedColonies!J940-1)))</f>
        <v>0</v>
      </c>
      <c r="C940" s="31" t="s">
        <v>469</v>
      </c>
      <c r="D940" s="29" t="str">
        <f>IF(PickedColonies!J940=0, "NA", INDEX(Table4[],(MATCH(PickedColonies!C940,Table6[Barcode of agar-filled omnitray plate],0)+PickedColonies!J940-1)))</f>
        <v>A1</v>
      </c>
      <c r="E940" s="31" t="s">
        <v>829</v>
      </c>
      <c r="F940" s="29" t="str">
        <f>IF(ISNUMBER(SEARCH("96-well",Import!$B$10)),Sheet1!O939,Sheet1!P939)</f>
        <v>K11</v>
      </c>
      <c r="G940" s="31" t="s">
        <v>575</v>
      </c>
      <c r="H940" s="31" t="s">
        <v>854</v>
      </c>
      <c r="I940" s="31"/>
      <c r="J940" s="32">
        <v>1</v>
      </c>
    </row>
    <row r="941" spans="1:10" x14ac:dyDescent="0.25">
      <c r="A941" s="29" t="str">
        <f>IF(PickedColonies!J941=0, "NA",INDEX(Table5[Strain name],(MATCH(PickedColonies!C941,Table6[Barcode of agar-filled omnitray plate],0)+PickedColonies!J941-1)))</f>
        <v>GeneArt lib</v>
      </c>
      <c r="B941" s="29">
        <f>IF(PickedColonies!J941=0, "NA", INDEX(Table1[Modifications],(MATCH(PickedColonies!C941,Table6[Barcode of agar-filled omnitray plate],0)+PickedColonies!J941-1)))</f>
        <v>0</v>
      </c>
      <c r="C941" s="31" t="s">
        <v>469</v>
      </c>
      <c r="D941" s="29" t="str">
        <f>IF(PickedColonies!J941=0, "NA", INDEX(Table4[],(MATCH(PickedColonies!C941,Table6[Barcode of agar-filled omnitray plate],0)+PickedColonies!J941-1)))</f>
        <v>A1</v>
      </c>
      <c r="E941" s="31" t="s">
        <v>829</v>
      </c>
      <c r="F941" s="29" t="str">
        <f>IF(ISNUMBER(SEARCH("96-well",Import!$B$10)),Sheet1!O940,Sheet1!P940)</f>
        <v>L11</v>
      </c>
      <c r="G941" s="31" t="s">
        <v>576</v>
      </c>
      <c r="H941" s="31" t="s">
        <v>854</v>
      </c>
      <c r="I941" s="31"/>
      <c r="J941" s="32">
        <v>1</v>
      </c>
    </row>
    <row r="942" spans="1:10" x14ac:dyDescent="0.25">
      <c r="A942" s="29" t="str">
        <f>IF(PickedColonies!J942=0, "NA",INDEX(Table5[Strain name],(MATCH(PickedColonies!C942,Table6[Barcode of agar-filled omnitray plate],0)+PickedColonies!J942-1)))</f>
        <v>GeneArt lib</v>
      </c>
      <c r="B942" s="29">
        <f>IF(PickedColonies!J942=0, "NA", INDEX(Table1[Modifications],(MATCH(PickedColonies!C942,Table6[Barcode of agar-filled omnitray plate],0)+PickedColonies!J942-1)))</f>
        <v>0</v>
      </c>
      <c r="C942" s="31" t="s">
        <v>469</v>
      </c>
      <c r="D942" s="29" t="str">
        <f>IF(PickedColonies!J942=0, "NA", INDEX(Table4[],(MATCH(PickedColonies!C942,Table6[Barcode of agar-filled omnitray plate],0)+PickedColonies!J942-1)))</f>
        <v>A1</v>
      </c>
      <c r="E942" s="31" t="s">
        <v>829</v>
      </c>
      <c r="F942" s="29" t="str">
        <f>IF(ISNUMBER(SEARCH("96-well",Import!$B$10)),Sheet1!O941,Sheet1!P941)</f>
        <v>M11</v>
      </c>
      <c r="G942" s="31" t="s">
        <v>577</v>
      </c>
      <c r="H942" s="31" t="s">
        <v>854</v>
      </c>
      <c r="I942" s="31"/>
      <c r="J942" s="32">
        <v>1</v>
      </c>
    </row>
    <row r="943" spans="1:10" x14ac:dyDescent="0.25">
      <c r="A943" s="29" t="str">
        <f>IF(PickedColonies!J943=0, "NA",INDEX(Table5[Strain name],(MATCH(PickedColonies!C943,Table6[Barcode of agar-filled omnitray plate],0)+PickedColonies!J943-1)))</f>
        <v>GeneArt lib</v>
      </c>
      <c r="B943" s="29">
        <f>IF(PickedColonies!J943=0, "NA", INDEX(Table1[Modifications],(MATCH(PickedColonies!C943,Table6[Barcode of agar-filled omnitray plate],0)+PickedColonies!J943-1)))</f>
        <v>0</v>
      </c>
      <c r="C943" s="31" t="s">
        <v>469</v>
      </c>
      <c r="D943" s="29" t="str">
        <f>IF(PickedColonies!J943=0, "NA", INDEX(Table4[],(MATCH(PickedColonies!C943,Table6[Barcode of agar-filled omnitray plate],0)+PickedColonies!J943-1)))</f>
        <v>A1</v>
      </c>
      <c r="E943" s="31" t="s">
        <v>829</v>
      </c>
      <c r="F943" s="29" t="str">
        <f>IF(ISNUMBER(SEARCH("96-well",Import!$B$10)),Sheet1!O942,Sheet1!P942)</f>
        <v>N11</v>
      </c>
      <c r="G943" s="31" t="s">
        <v>578</v>
      </c>
      <c r="H943" s="31" t="s">
        <v>854</v>
      </c>
      <c r="I943" s="31"/>
      <c r="J943" s="32">
        <v>1</v>
      </c>
    </row>
    <row r="944" spans="1:10" x14ac:dyDescent="0.25">
      <c r="A944" s="29" t="str">
        <f>IF(PickedColonies!J944=0, "NA",INDEX(Table5[Strain name],(MATCH(PickedColonies!C944,Table6[Barcode of agar-filled omnitray plate],0)+PickedColonies!J944-1)))</f>
        <v>GeneArt lib</v>
      </c>
      <c r="B944" s="29">
        <f>IF(PickedColonies!J944=0, "NA", INDEX(Table1[Modifications],(MATCH(PickedColonies!C944,Table6[Barcode of agar-filled omnitray plate],0)+PickedColonies!J944-1)))</f>
        <v>0</v>
      </c>
      <c r="C944" s="31" t="s">
        <v>469</v>
      </c>
      <c r="D944" s="29" t="str">
        <f>IF(PickedColonies!J944=0, "NA", INDEX(Table4[],(MATCH(PickedColonies!C944,Table6[Barcode of agar-filled omnitray plate],0)+PickedColonies!J944-1)))</f>
        <v>A1</v>
      </c>
      <c r="E944" s="31" t="s">
        <v>829</v>
      </c>
      <c r="F944" s="29" t="str">
        <f>IF(ISNUMBER(SEARCH("96-well",Import!$B$10)),Sheet1!O943,Sheet1!P943)</f>
        <v>O11</v>
      </c>
      <c r="G944" s="31" t="s">
        <v>579</v>
      </c>
      <c r="H944" s="31" t="s">
        <v>854</v>
      </c>
      <c r="I944" s="31"/>
      <c r="J944" s="32">
        <v>1</v>
      </c>
    </row>
    <row r="945" spans="1:10" x14ac:dyDescent="0.25">
      <c r="A945" s="29" t="str">
        <f>IF(PickedColonies!J945=0, "NA",INDEX(Table5[Strain name],(MATCH(PickedColonies!C945,Table6[Barcode of agar-filled omnitray plate],0)+PickedColonies!J945-1)))</f>
        <v>GeneArt lib</v>
      </c>
      <c r="B945" s="29">
        <f>IF(PickedColonies!J945=0, "NA", INDEX(Table1[Modifications],(MATCH(PickedColonies!C945,Table6[Barcode of agar-filled omnitray plate],0)+PickedColonies!J945-1)))</f>
        <v>0</v>
      </c>
      <c r="C945" s="31" t="s">
        <v>469</v>
      </c>
      <c r="D945" s="29" t="str">
        <f>IF(PickedColonies!J945=0, "NA", INDEX(Table4[],(MATCH(PickedColonies!C945,Table6[Barcode of agar-filled omnitray plate],0)+PickedColonies!J945-1)))</f>
        <v>A1</v>
      </c>
      <c r="E945" s="31" t="s">
        <v>829</v>
      </c>
      <c r="F945" s="29" t="str">
        <f>IF(ISNUMBER(SEARCH("96-well",Import!$B$10)),Sheet1!O944,Sheet1!P944)</f>
        <v>P11</v>
      </c>
      <c r="G945" s="31" t="s">
        <v>580</v>
      </c>
      <c r="H945" s="31" t="s">
        <v>854</v>
      </c>
      <c r="I945" s="31"/>
      <c r="J945" s="32">
        <v>1</v>
      </c>
    </row>
    <row r="946" spans="1:10" x14ac:dyDescent="0.25">
      <c r="A946" s="29" t="str">
        <f>IF(PickedColonies!J946=0, "NA",INDEX(Table5[Strain name],(MATCH(PickedColonies!C946,Table6[Barcode of agar-filled omnitray plate],0)+PickedColonies!J946-1)))</f>
        <v>GeneArt lib</v>
      </c>
      <c r="B946" s="29">
        <f>IF(PickedColonies!J946=0, "NA", INDEX(Table1[Modifications],(MATCH(PickedColonies!C946,Table6[Barcode of agar-filled omnitray plate],0)+PickedColonies!J946-1)))</f>
        <v>0</v>
      </c>
      <c r="C946" s="31" t="s">
        <v>469</v>
      </c>
      <c r="D946" s="29" t="str">
        <f>IF(PickedColonies!J946=0, "NA", INDEX(Table4[],(MATCH(PickedColonies!C946,Table6[Barcode of agar-filled omnitray plate],0)+PickedColonies!J946-1)))</f>
        <v>A1</v>
      </c>
      <c r="E946" s="31" t="s">
        <v>829</v>
      </c>
      <c r="F946" s="29" t="str">
        <f>IF(ISNUMBER(SEARCH("96-well",Import!$B$10)),Sheet1!O945,Sheet1!P945)</f>
        <v>A12</v>
      </c>
      <c r="G946" s="31" t="s">
        <v>581</v>
      </c>
      <c r="H946" s="31" t="s">
        <v>854</v>
      </c>
      <c r="I946" s="31"/>
      <c r="J946" s="32">
        <v>1</v>
      </c>
    </row>
    <row r="947" spans="1:10" x14ac:dyDescent="0.25">
      <c r="A947" s="29" t="str">
        <f>IF(PickedColonies!J947=0, "NA",INDEX(Table5[Strain name],(MATCH(PickedColonies!C947,Table6[Barcode of agar-filled omnitray plate],0)+PickedColonies!J947-1)))</f>
        <v>GeneArt lib</v>
      </c>
      <c r="B947" s="29">
        <f>IF(PickedColonies!J947=0, "NA", INDEX(Table1[Modifications],(MATCH(PickedColonies!C947,Table6[Barcode of agar-filled omnitray plate],0)+PickedColonies!J947-1)))</f>
        <v>0</v>
      </c>
      <c r="C947" s="31" t="s">
        <v>469</v>
      </c>
      <c r="D947" s="29" t="str">
        <f>IF(PickedColonies!J947=0, "NA", INDEX(Table4[],(MATCH(PickedColonies!C947,Table6[Barcode of agar-filled omnitray plate],0)+PickedColonies!J947-1)))</f>
        <v>A1</v>
      </c>
      <c r="E947" s="31" t="s">
        <v>829</v>
      </c>
      <c r="F947" s="29" t="str">
        <f>IF(ISNUMBER(SEARCH("96-well",Import!$B$10)),Sheet1!O946,Sheet1!P946)</f>
        <v>B12</v>
      </c>
      <c r="G947" s="31" t="s">
        <v>583</v>
      </c>
      <c r="H947" s="31" t="s">
        <v>855</v>
      </c>
      <c r="I947" s="31"/>
      <c r="J947" s="32">
        <v>1</v>
      </c>
    </row>
    <row r="948" spans="1:10" x14ac:dyDescent="0.25">
      <c r="A948" s="29" t="str">
        <f>IF(PickedColonies!J948=0, "NA",INDEX(Table5[Strain name],(MATCH(PickedColonies!C948,Table6[Barcode of agar-filled omnitray plate],0)+PickedColonies!J948-1)))</f>
        <v>GeneArt lib</v>
      </c>
      <c r="B948" s="29">
        <f>IF(PickedColonies!J948=0, "NA", INDEX(Table1[Modifications],(MATCH(PickedColonies!C948,Table6[Barcode of agar-filled omnitray plate],0)+PickedColonies!J948-1)))</f>
        <v>0</v>
      </c>
      <c r="C948" s="31" t="s">
        <v>469</v>
      </c>
      <c r="D948" s="29" t="str">
        <f>IF(PickedColonies!J948=0, "NA", INDEX(Table4[],(MATCH(PickedColonies!C948,Table6[Barcode of agar-filled omnitray plate],0)+PickedColonies!J948-1)))</f>
        <v>A1</v>
      </c>
      <c r="E948" s="31" t="s">
        <v>829</v>
      </c>
      <c r="F948" s="29" t="str">
        <f>IF(ISNUMBER(SEARCH("96-well",Import!$B$10)),Sheet1!O947,Sheet1!P947)</f>
        <v>C12</v>
      </c>
      <c r="G948" s="31" t="s">
        <v>584</v>
      </c>
      <c r="H948" s="31" t="s">
        <v>855</v>
      </c>
      <c r="I948" s="31"/>
      <c r="J948" s="32">
        <v>1</v>
      </c>
    </row>
    <row r="949" spans="1:10" x14ac:dyDescent="0.25">
      <c r="A949" s="29" t="str">
        <f>IF(PickedColonies!J949=0, "NA",INDEX(Table5[Strain name],(MATCH(PickedColonies!C949,Table6[Barcode of agar-filled omnitray plate],0)+PickedColonies!J949-1)))</f>
        <v>GeneArt lib</v>
      </c>
      <c r="B949" s="29">
        <f>IF(PickedColonies!J949=0, "NA", INDEX(Table1[Modifications],(MATCH(PickedColonies!C949,Table6[Barcode of agar-filled omnitray plate],0)+PickedColonies!J949-1)))</f>
        <v>0</v>
      </c>
      <c r="C949" s="31" t="s">
        <v>469</v>
      </c>
      <c r="D949" s="29" t="str">
        <f>IF(PickedColonies!J949=0, "NA", INDEX(Table4[],(MATCH(PickedColonies!C949,Table6[Barcode of agar-filled omnitray plate],0)+PickedColonies!J949-1)))</f>
        <v>A1</v>
      </c>
      <c r="E949" s="31" t="s">
        <v>829</v>
      </c>
      <c r="F949" s="29" t="str">
        <f>IF(ISNUMBER(SEARCH("96-well",Import!$B$10)),Sheet1!O948,Sheet1!P948)</f>
        <v>D12</v>
      </c>
      <c r="G949" s="31" t="s">
        <v>585</v>
      </c>
      <c r="H949" s="31" t="s">
        <v>855</v>
      </c>
      <c r="I949" s="31"/>
      <c r="J949" s="32">
        <v>1</v>
      </c>
    </row>
    <row r="950" spans="1:10" x14ac:dyDescent="0.25">
      <c r="A950" s="29" t="str">
        <f>IF(PickedColonies!J950=0, "NA",INDEX(Table5[Strain name],(MATCH(PickedColonies!C950,Table6[Barcode of agar-filled omnitray plate],0)+PickedColonies!J950-1)))</f>
        <v>GeneArt lib</v>
      </c>
      <c r="B950" s="29">
        <f>IF(PickedColonies!J950=0, "NA", INDEX(Table1[Modifications],(MATCH(PickedColonies!C950,Table6[Barcode of agar-filled omnitray plate],0)+PickedColonies!J950-1)))</f>
        <v>0</v>
      </c>
      <c r="C950" s="31" t="s">
        <v>469</v>
      </c>
      <c r="D950" s="29" t="str">
        <f>IF(PickedColonies!J950=0, "NA", INDEX(Table4[],(MATCH(PickedColonies!C950,Table6[Barcode of agar-filled omnitray plate],0)+PickedColonies!J950-1)))</f>
        <v>A1</v>
      </c>
      <c r="E950" s="31" t="s">
        <v>829</v>
      </c>
      <c r="F950" s="29" t="str">
        <f>IF(ISNUMBER(SEARCH("96-well",Import!$B$10)),Sheet1!O949,Sheet1!P949)</f>
        <v>E12</v>
      </c>
      <c r="G950" s="31" t="s">
        <v>586</v>
      </c>
      <c r="H950" s="31" t="s">
        <v>855</v>
      </c>
      <c r="I950" s="31"/>
      <c r="J950" s="32">
        <v>1</v>
      </c>
    </row>
    <row r="951" spans="1:10" x14ac:dyDescent="0.25">
      <c r="A951" s="29" t="str">
        <f>IF(PickedColonies!J951=0, "NA",INDEX(Table5[Strain name],(MATCH(PickedColonies!C951,Table6[Barcode of agar-filled omnitray plate],0)+PickedColonies!J951-1)))</f>
        <v>GeneArt lib</v>
      </c>
      <c r="B951" s="29">
        <f>IF(PickedColonies!J951=0, "NA", INDEX(Table1[Modifications],(MATCH(PickedColonies!C951,Table6[Barcode of agar-filled omnitray plate],0)+PickedColonies!J951-1)))</f>
        <v>0</v>
      </c>
      <c r="C951" s="31" t="s">
        <v>469</v>
      </c>
      <c r="D951" s="29" t="str">
        <f>IF(PickedColonies!J951=0, "NA", INDEX(Table4[],(MATCH(PickedColonies!C951,Table6[Barcode of agar-filled omnitray plate],0)+PickedColonies!J951-1)))</f>
        <v>A1</v>
      </c>
      <c r="E951" s="31" t="s">
        <v>829</v>
      </c>
      <c r="F951" s="29" t="str">
        <f>IF(ISNUMBER(SEARCH("96-well",Import!$B$10)),Sheet1!O950,Sheet1!P950)</f>
        <v>F12</v>
      </c>
      <c r="G951" s="31" t="s">
        <v>587</v>
      </c>
      <c r="H951" s="31" t="s">
        <v>855</v>
      </c>
      <c r="I951" s="31"/>
      <c r="J951" s="32">
        <v>1</v>
      </c>
    </row>
    <row r="952" spans="1:10" x14ac:dyDescent="0.25">
      <c r="A952" s="29" t="str">
        <f>IF(PickedColonies!J952=0, "NA",INDEX(Table5[Strain name],(MATCH(PickedColonies!C952,Table6[Barcode of agar-filled omnitray plate],0)+PickedColonies!J952-1)))</f>
        <v>GeneArt lib</v>
      </c>
      <c r="B952" s="29">
        <f>IF(PickedColonies!J952=0, "NA", INDEX(Table1[Modifications],(MATCH(PickedColonies!C952,Table6[Barcode of agar-filled omnitray plate],0)+PickedColonies!J952-1)))</f>
        <v>0</v>
      </c>
      <c r="C952" s="31" t="s">
        <v>469</v>
      </c>
      <c r="D952" s="29" t="str">
        <f>IF(PickedColonies!J952=0, "NA", INDEX(Table4[],(MATCH(PickedColonies!C952,Table6[Barcode of agar-filled omnitray plate],0)+PickedColonies!J952-1)))</f>
        <v>A1</v>
      </c>
      <c r="E952" s="31" t="s">
        <v>829</v>
      </c>
      <c r="F952" s="29" t="str">
        <f>IF(ISNUMBER(SEARCH("96-well",Import!$B$10)),Sheet1!O951,Sheet1!P951)</f>
        <v>G12</v>
      </c>
      <c r="G952" s="31" t="s">
        <v>588</v>
      </c>
      <c r="H952" s="31" t="s">
        <v>855</v>
      </c>
      <c r="I952" s="31"/>
      <c r="J952" s="32">
        <v>1</v>
      </c>
    </row>
    <row r="953" spans="1:10" x14ac:dyDescent="0.25">
      <c r="A953" s="29" t="str">
        <f>IF(PickedColonies!J953=0, "NA",INDEX(Table5[Strain name],(MATCH(PickedColonies!C953,Table6[Barcode of agar-filled omnitray plate],0)+PickedColonies!J953-1)))</f>
        <v>GeneArt lib</v>
      </c>
      <c r="B953" s="29">
        <f>IF(PickedColonies!J953=0, "NA", INDEX(Table1[Modifications],(MATCH(PickedColonies!C953,Table6[Barcode of agar-filled omnitray plate],0)+PickedColonies!J953-1)))</f>
        <v>0</v>
      </c>
      <c r="C953" s="31" t="s">
        <v>469</v>
      </c>
      <c r="D953" s="29" t="str">
        <f>IF(PickedColonies!J953=0, "NA", INDEX(Table4[],(MATCH(PickedColonies!C953,Table6[Barcode of agar-filled omnitray plate],0)+PickedColonies!J953-1)))</f>
        <v>A1</v>
      </c>
      <c r="E953" s="31" t="s">
        <v>829</v>
      </c>
      <c r="F953" s="29" t="str">
        <f>IF(ISNUMBER(SEARCH("96-well",Import!$B$10)),Sheet1!O952,Sheet1!P952)</f>
        <v>H12</v>
      </c>
      <c r="G953" s="31" t="s">
        <v>589</v>
      </c>
      <c r="H953" s="31" t="s">
        <v>855</v>
      </c>
      <c r="I953" s="31"/>
      <c r="J953" s="32">
        <v>1</v>
      </c>
    </row>
    <row r="954" spans="1:10" x14ac:dyDescent="0.25">
      <c r="A954" s="29" t="str">
        <f>IF(PickedColonies!J954=0, "NA",INDEX(Table5[Strain name],(MATCH(PickedColonies!C954,Table6[Barcode of agar-filled omnitray plate],0)+PickedColonies!J954-1)))</f>
        <v>GeneArt lib</v>
      </c>
      <c r="B954" s="29">
        <f>IF(PickedColonies!J954=0, "NA", INDEX(Table1[Modifications],(MATCH(PickedColonies!C954,Table6[Barcode of agar-filled omnitray plate],0)+PickedColonies!J954-1)))</f>
        <v>0</v>
      </c>
      <c r="C954" s="31" t="s">
        <v>469</v>
      </c>
      <c r="D954" s="29" t="str">
        <f>IF(PickedColonies!J954=0, "NA", INDEX(Table4[],(MATCH(PickedColonies!C954,Table6[Barcode of agar-filled omnitray plate],0)+PickedColonies!J954-1)))</f>
        <v>A1</v>
      </c>
      <c r="E954" s="31" t="s">
        <v>829</v>
      </c>
      <c r="F954" s="29" t="str">
        <f>IF(ISNUMBER(SEARCH("96-well",Import!$B$10)),Sheet1!O953,Sheet1!P953)</f>
        <v>I12</v>
      </c>
      <c r="G954" s="31" t="s">
        <v>590</v>
      </c>
      <c r="H954" s="31" t="s">
        <v>855</v>
      </c>
      <c r="I954" s="31"/>
      <c r="J954" s="32">
        <v>1</v>
      </c>
    </row>
    <row r="955" spans="1:10" x14ac:dyDescent="0.25">
      <c r="A955" s="29" t="str">
        <f>IF(PickedColonies!J955=0, "NA",INDEX(Table5[Strain name],(MATCH(PickedColonies!C955,Table6[Barcode of agar-filled omnitray plate],0)+PickedColonies!J955-1)))</f>
        <v>GeneArt lib</v>
      </c>
      <c r="B955" s="29">
        <f>IF(PickedColonies!J955=0, "NA", INDEX(Table1[Modifications],(MATCH(PickedColonies!C955,Table6[Barcode of agar-filled omnitray plate],0)+PickedColonies!J955-1)))</f>
        <v>0</v>
      </c>
      <c r="C955" s="31" t="s">
        <v>469</v>
      </c>
      <c r="D955" s="29" t="str">
        <f>IF(PickedColonies!J955=0, "NA", INDEX(Table4[],(MATCH(PickedColonies!C955,Table6[Barcode of agar-filled omnitray plate],0)+PickedColonies!J955-1)))</f>
        <v>A1</v>
      </c>
      <c r="E955" s="31" t="s">
        <v>829</v>
      </c>
      <c r="F955" s="29" t="str">
        <f>IF(ISNUMBER(SEARCH("96-well",Import!$B$10)),Sheet1!O954,Sheet1!P954)</f>
        <v>J12</v>
      </c>
      <c r="G955" s="31" t="s">
        <v>592</v>
      </c>
      <c r="H955" s="31" t="s">
        <v>856</v>
      </c>
      <c r="I955" s="31"/>
      <c r="J955" s="32">
        <v>1</v>
      </c>
    </row>
    <row r="956" spans="1:10" x14ac:dyDescent="0.25">
      <c r="A956" s="29" t="str">
        <f>IF(PickedColonies!J956=0, "NA",INDEX(Table5[Strain name],(MATCH(PickedColonies!C956,Table6[Barcode of agar-filled omnitray plate],0)+PickedColonies!J956-1)))</f>
        <v>GeneArt lib</v>
      </c>
      <c r="B956" s="29">
        <f>IF(PickedColonies!J956=0, "NA", INDEX(Table1[Modifications],(MATCH(PickedColonies!C956,Table6[Barcode of agar-filled omnitray plate],0)+PickedColonies!J956-1)))</f>
        <v>0</v>
      </c>
      <c r="C956" s="31" t="s">
        <v>469</v>
      </c>
      <c r="D956" s="29" t="str">
        <f>IF(PickedColonies!J956=0, "NA", INDEX(Table4[],(MATCH(PickedColonies!C956,Table6[Barcode of agar-filled omnitray plate],0)+PickedColonies!J956-1)))</f>
        <v>A1</v>
      </c>
      <c r="E956" s="31" t="s">
        <v>829</v>
      </c>
      <c r="F956" s="29" t="str">
        <f>IF(ISNUMBER(SEARCH("96-well",Import!$B$10)),Sheet1!O955,Sheet1!P955)</f>
        <v>K12</v>
      </c>
      <c r="G956" s="31" t="s">
        <v>593</v>
      </c>
      <c r="H956" s="31" t="s">
        <v>856</v>
      </c>
      <c r="I956" s="31"/>
      <c r="J956" s="32">
        <v>1</v>
      </c>
    </row>
    <row r="957" spans="1:10" x14ac:dyDescent="0.25">
      <c r="A957" s="29" t="str">
        <f>IF(PickedColonies!J957=0, "NA",INDEX(Table5[Strain name],(MATCH(PickedColonies!C957,Table6[Barcode of agar-filled omnitray plate],0)+PickedColonies!J957-1)))</f>
        <v>GeneArt lib</v>
      </c>
      <c r="B957" s="29">
        <f>IF(PickedColonies!J957=0, "NA", INDEX(Table1[Modifications],(MATCH(PickedColonies!C957,Table6[Barcode of agar-filled omnitray plate],0)+PickedColonies!J957-1)))</f>
        <v>0</v>
      </c>
      <c r="C957" s="31" t="s">
        <v>469</v>
      </c>
      <c r="D957" s="29" t="str">
        <f>IF(PickedColonies!J957=0, "NA", INDEX(Table4[],(MATCH(PickedColonies!C957,Table6[Barcode of agar-filled omnitray plate],0)+PickedColonies!J957-1)))</f>
        <v>A1</v>
      </c>
      <c r="E957" s="31" t="s">
        <v>829</v>
      </c>
      <c r="F957" s="29" t="str">
        <f>IF(ISNUMBER(SEARCH("96-well",Import!$B$10)),Sheet1!O956,Sheet1!P956)</f>
        <v>L12</v>
      </c>
      <c r="G957" s="31" t="s">
        <v>594</v>
      </c>
      <c r="H957" s="31" t="s">
        <v>856</v>
      </c>
      <c r="I957" s="31"/>
      <c r="J957" s="32">
        <v>1</v>
      </c>
    </row>
    <row r="958" spans="1:10" x14ac:dyDescent="0.25">
      <c r="A958" s="29" t="str">
        <f>IF(PickedColonies!J958=0, "NA",INDEX(Table5[Strain name],(MATCH(PickedColonies!C958,Table6[Barcode of agar-filled omnitray plate],0)+PickedColonies!J958-1)))</f>
        <v>GeneArt lib</v>
      </c>
      <c r="B958" s="29">
        <f>IF(PickedColonies!J958=0, "NA", INDEX(Table1[Modifications],(MATCH(PickedColonies!C958,Table6[Barcode of agar-filled omnitray plate],0)+PickedColonies!J958-1)))</f>
        <v>0</v>
      </c>
      <c r="C958" s="31" t="s">
        <v>469</v>
      </c>
      <c r="D958" s="29" t="str">
        <f>IF(PickedColonies!J958=0, "NA", INDEX(Table4[],(MATCH(PickedColonies!C958,Table6[Barcode of agar-filled omnitray plate],0)+PickedColonies!J958-1)))</f>
        <v>A1</v>
      </c>
      <c r="E958" s="31" t="s">
        <v>829</v>
      </c>
      <c r="F958" s="29" t="str">
        <f>IF(ISNUMBER(SEARCH("96-well",Import!$B$10)),Sheet1!O957,Sheet1!P957)</f>
        <v>M12</v>
      </c>
      <c r="G958" s="31" t="s">
        <v>595</v>
      </c>
      <c r="H958" s="31" t="s">
        <v>856</v>
      </c>
      <c r="I958" s="31"/>
      <c r="J958" s="32">
        <v>1</v>
      </c>
    </row>
    <row r="959" spans="1:10" x14ac:dyDescent="0.25">
      <c r="A959" s="29" t="str">
        <f>IF(PickedColonies!J959=0, "NA",INDEX(Table5[Strain name],(MATCH(PickedColonies!C959,Table6[Barcode of agar-filled omnitray plate],0)+PickedColonies!J959-1)))</f>
        <v>GeneArt lib</v>
      </c>
      <c r="B959" s="29">
        <f>IF(PickedColonies!J959=0, "NA", INDEX(Table1[Modifications],(MATCH(PickedColonies!C959,Table6[Barcode of agar-filled omnitray plate],0)+PickedColonies!J959-1)))</f>
        <v>0</v>
      </c>
      <c r="C959" s="31" t="s">
        <v>469</v>
      </c>
      <c r="D959" s="29" t="str">
        <f>IF(PickedColonies!J959=0, "NA", INDEX(Table4[],(MATCH(PickedColonies!C959,Table6[Barcode of agar-filled omnitray plate],0)+PickedColonies!J959-1)))</f>
        <v>A1</v>
      </c>
      <c r="E959" s="31" t="s">
        <v>829</v>
      </c>
      <c r="F959" s="29" t="str">
        <f>IF(ISNUMBER(SEARCH("96-well",Import!$B$10)),Sheet1!O958,Sheet1!P958)</f>
        <v>N12</v>
      </c>
      <c r="G959" s="31" t="s">
        <v>596</v>
      </c>
      <c r="H959" s="31" t="s">
        <v>856</v>
      </c>
      <c r="I959" s="31"/>
      <c r="J959" s="32">
        <v>1</v>
      </c>
    </row>
    <row r="960" spans="1:10" x14ac:dyDescent="0.25">
      <c r="A960" s="29" t="str">
        <f>IF(PickedColonies!J960=0, "NA",INDEX(Table5[Strain name],(MATCH(PickedColonies!C960,Table6[Barcode of agar-filled omnitray plate],0)+PickedColonies!J960-1)))</f>
        <v>GeneArt lib</v>
      </c>
      <c r="B960" s="29">
        <f>IF(PickedColonies!J960=0, "NA", INDEX(Table1[Modifications],(MATCH(PickedColonies!C960,Table6[Barcode of agar-filled omnitray plate],0)+PickedColonies!J960-1)))</f>
        <v>0</v>
      </c>
      <c r="C960" s="31" t="s">
        <v>469</v>
      </c>
      <c r="D960" s="29" t="str">
        <f>IF(PickedColonies!J960=0, "NA", INDEX(Table4[],(MATCH(PickedColonies!C960,Table6[Barcode of agar-filled omnitray plate],0)+PickedColonies!J960-1)))</f>
        <v>A1</v>
      </c>
      <c r="E960" s="31" t="s">
        <v>829</v>
      </c>
      <c r="F960" s="29" t="str">
        <f>IF(ISNUMBER(SEARCH("96-well",Import!$B$10)),Sheet1!O959,Sheet1!P959)</f>
        <v>O12</v>
      </c>
      <c r="G960" s="31" t="s">
        <v>597</v>
      </c>
      <c r="H960" s="31" t="s">
        <v>856</v>
      </c>
      <c r="I960" s="31"/>
      <c r="J960" s="32">
        <v>1</v>
      </c>
    </row>
    <row r="961" spans="1:10" x14ac:dyDescent="0.25">
      <c r="A961" s="29" t="str">
        <f>IF(PickedColonies!J961=0, "NA",INDEX(Table5[Strain name],(MATCH(PickedColonies!C961,Table6[Barcode of agar-filled omnitray plate],0)+PickedColonies!J961-1)))</f>
        <v>GeneArt lib</v>
      </c>
      <c r="B961" s="29">
        <f>IF(PickedColonies!J961=0, "NA", INDEX(Table1[Modifications],(MATCH(PickedColonies!C961,Table6[Barcode of agar-filled omnitray plate],0)+PickedColonies!J961-1)))</f>
        <v>0</v>
      </c>
      <c r="C961" s="31" t="s">
        <v>469</v>
      </c>
      <c r="D961" s="29" t="str">
        <f>IF(PickedColonies!J961=0, "NA", INDEX(Table4[],(MATCH(PickedColonies!C961,Table6[Barcode of agar-filled omnitray plate],0)+PickedColonies!J961-1)))</f>
        <v>A1</v>
      </c>
      <c r="E961" s="31" t="s">
        <v>829</v>
      </c>
      <c r="F961" s="29" t="str">
        <f>IF(ISNUMBER(SEARCH("96-well",Import!$B$10)),Sheet1!O960,Sheet1!P960)</f>
        <v>P12</v>
      </c>
      <c r="G961" s="31" t="s">
        <v>598</v>
      </c>
      <c r="H961" s="31" t="s">
        <v>856</v>
      </c>
      <c r="I961" s="31"/>
      <c r="J961" s="32">
        <v>1</v>
      </c>
    </row>
    <row r="962" spans="1:10" x14ac:dyDescent="0.25">
      <c r="A962" s="29" t="str">
        <f>IF(PickedColonies!J962=0, "NA",INDEX(Table5[Strain name],(MATCH(PickedColonies!C962,Table6[Barcode of agar-filled omnitray plate],0)+PickedColonies!J962-1)))</f>
        <v>GeneArt lib</v>
      </c>
      <c r="B962" s="29">
        <f>IF(PickedColonies!J962=0, "NA", INDEX(Table1[Modifications],(MATCH(PickedColonies!C962,Table6[Barcode of agar-filled omnitray plate],0)+PickedColonies!J962-1)))</f>
        <v>0</v>
      </c>
      <c r="C962" s="31" t="s">
        <v>469</v>
      </c>
      <c r="D962" s="29" t="str">
        <f>IF(PickedColonies!J962=0, "NA", INDEX(Table4[],(MATCH(PickedColonies!C962,Table6[Barcode of agar-filled omnitray plate],0)+PickedColonies!J962-1)))</f>
        <v>A1</v>
      </c>
      <c r="E962" s="31" t="s">
        <v>829</v>
      </c>
      <c r="F962" s="29" t="str">
        <f>IF(ISNUMBER(SEARCH("96-well",Import!$B$10)),Sheet1!O961,Sheet1!P961)</f>
        <v>A13</v>
      </c>
      <c r="G962" s="31" t="s">
        <v>599</v>
      </c>
      <c r="H962" s="31" t="s">
        <v>856</v>
      </c>
      <c r="I962" s="31"/>
      <c r="J962" s="32">
        <v>1</v>
      </c>
    </row>
    <row r="963" spans="1:10" x14ac:dyDescent="0.25">
      <c r="A963" s="29" t="str">
        <f>IF(PickedColonies!J963=0, "NA",INDEX(Table5[Strain name],(MATCH(PickedColonies!C963,Table6[Barcode of agar-filled omnitray plate],0)+PickedColonies!J963-1)))</f>
        <v>GeneArt lib</v>
      </c>
      <c r="B963" s="29">
        <f>IF(PickedColonies!J963=0, "NA", INDEX(Table1[Modifications],(MATCH(PickedColonies!C963,Table6[Barcode of agar-filled omnitray plate],0)+PickedColonies!J963-1)))</f>
        <v>0</v>
      </c>
      <c r="C963" s="31" t="s">
        <v>469</v>
      </c>
      <c r="D963" s="29" t="str">
        <f>IF(PickedColonies!J963=0, "NA", INDEX(Table4[],(MATCH(PickedColonies!C963,Table6[Barcode of agar-filled omnitray plate],0)+PickedColonies!J963-1)))</f>
        <v>A1</v>
      </c>
      <c r="E963" s="31" t="s">
        <v>829</v>
      </c>
      <c r="F963" s="29" t="str">
        <f>IF(ISNUMBER(SEARCH("96-well",Import!$B$10)),Sheet1!O962,Sheet1!P962)</f>
        <v>B13</v>
      </c>
      <c r="G963" s="31" t="s">
        <v>601</v>
      </c>
      <c r="H963" s="31" t="s">
        <v>857</v>
      </c>
      <c r="I963" s="31"/>
      <c r="J963" s="32">
        <v>1</v>
      </c>
    </row>
    <row r="964" spans="1:10" x14ac:dyDescent="0.25">
      <c r="A964" s="29" t="str">
        <f>IF(PickedColonies!J964=0, "NA",INDEX(Table5[Strain name],(MATCH(PickedColonies!C964,Table6[Barcode of agar-filled omnitray plate],0)+PickedColonies!J964-1)))</f>
        <v>GeneArt lib</v>
      </c>
      <c r="B964" s="29">
        <f>IF(PickedColonies!J964=0, "NA", INDEX(Table1[Modifications],(MATCH(PickedColonies!C964,Table6[Barcode of agar-filled omnitray plate],0)+PickedColonies!J964-1)))</f>
        <v>0</v>
      </c>
      <c r="C964" s="31" t="s">
        <v>469</v>
      </c>
      <c r="D964" s="29" t="str">
        <f>IF(PickedColonies!J964=0, "NA", INDEX(Table4[],(MATCH(PickedColonies!C964,Table6[Barcode of agar-filled omnitray plate],0)+PickedColonies!J964-1)))</f>
        <v>A1</v>
      </c>
      <c r="E964" s="31" t="s">
        <v>829</v>
      </c>
      <c r="F964" s="29" t="str">
        <f>IF(ISNUMBER(SEARCH("96-well",Import!$B$10)),Sheet1!O963,Sheet1!P963)</f>
        <v>C13</v>
      </c>
      <c r="G964" s="31" t="s">
        <v>602</v>
      </c>
      <c r="H964" s="31" t="s">
        <v>857</v>
      </c>
      <c r="I964" s="31"/>
      <c r="J964" s="32">
        <v>1</v>
      </c>
    </row>
    <row r="965" spans="1:10" x14ac:dyDescent="0.25">
      <c r="A965" s="29" t="str">
        <f>IF(PickedColonies!J965=0, "NA",INDEX(Table5[Strain name],(MATCH(PickedColonies!C965,Table6[Barcode of agar-filled omnitray plate],0)+PickedColonies!J965-1)))</f>
        <v>GeneArt lib</v>
      </c>
      <c r="B965" s="29">
        <f>IF(PickedColonies!J965=0, "NA", INDEX(Table1[Modifications],(MATCH(PickedColonies!C965,Table6[Barcode of agar-filled omnitray plate],0)+PickedColonies!J965-1)))</f>
        <v>0</v>
      </c>
      <c r="C965" s="31" t="s">
        <v>469</v>
      </c>
      <c r="D965" s="29" t="str">
        <f>IF(PickedColonies!J965=0, "NA", INDEX(Table4[],(MATCH(PickedColonies!C965,Table6[Barcode of agar-filled omnitray plate],0)+PickedColonies!J965-1)))</f>
        <v>A1</v>
      </c>
      <c r="E965" s="31" t="s">
        <v>829</v>
      </c>
      <c r="F965" s="29" t="str">
        <f>IF(ISNUMBER(SEARCH("96-well",Import!$B$10)),Sheet1!O964,Sheet1!P964)</f>
        <v>D13</v>
      </c>
      <c r="G965" s="31" t="s">
        <v>603</v>
      </c>
      <c r="H965" s="31" t="s">
        <v>857</v>
      </c>
      <c r="I965" s="31"/>
      <c r="J965" s="32">
        <v>1</v>
      </c>
    </row>
    <row r="966" spans="1:10" x14ac:dyDescent="0.25">
      <c r="A966" s="29" t="str">
        <f>IF(PickedColonies!J966=0, "NA",INDEX(Table5[Strain name],(MATCH(PickedColonies!C966,Table6[Barcode of agar-filled omnitray plate],0)+PickedColonies!J966-1)))</f>
        <v>GeneArt lib</v>
      </c>
      <c r="B966" s="29">
        <f>IF(PickedColonies!J966=0, "NA", INDEX(Table1[Modifications],(MATCH(PickedColonies!C966,Table6[Barcode of agar-filled omnitray plate],0)+PickedColonies!J966-1)))</f>
        <v>0</v>
      </c>
      <c r="C966" s="31" t="s">
        <v>469</v>
      </c>
      <c r="D966" s="29" t="str">
        <f>IF(PickedColonies!J966=0, "NA", INDEX(Table4[],(MATCH(PickedColonies!C966,Table6[Barcode of agar-filled omnitray plate],0)+PickedColonies!J966-1)))</f>
        <v>A1</v>
      </c>
      <c r="E966" s="31" t="s">
        <v>829</v>
      </c>
      <c r="F966" s="29" t="str">
        <f>IF(ISNUMBER(SEARCH("96-well",Import!$B$10)),Sheet1!O965,Sheet1!P965)</f>
        <v>E13</v>
      </c>
      <c r="G966" s="31" t="s">
        <v>604</v>
      </c>
      <c r="H966" s="31" t="s">
        <v>857</v>
      </c>
      <c r="I966" s="31"/>
      <c r="J966" s="32">
        <v>1</v>
      </c>
    </row>
    <row r="967" spans="1:10" x14ac:dyDescent="0.25">
      <c r="A967" s="29" t="str">
        <f>IF(PickedColonies!J967=0, "NA",INDEX(Table5[Strain name],(MATCH(PickedColonies!C967,Table6[Barcode of agar-filled omnitray plate],0)+PickedColonies!J967-1)))</f>
        <v>GeneArt lib</v>
      </c>
      <c r="B967" s="29">
        <f>IF(PickedColonies!J967=0, "NA", INDEX(Table1[Modifications],(MATCH(PickedColonies!C967,Table6[Barcode of agar-filled omnitray plate],0)+PickedColonies!J967-1)))</f>
        <v>0</v>
      </c>
      <c r="C967" s="31" t="s">
        <v>469</v>
      </c>
      <c r="D967" s="29" t="str">
        <f>IF(PickedColonies!J967=0, "NA", INDEX(Table4[],(MATCH(PickedColonies!C967,Table6[Barcode of agar-filled omnitray plate],0)+PickedColonies!J967-1)))</f>
        <v>A1</v>
      </c>
      <c r="E967" s="31" t="s">
        <v>829</v>
      </c>
      <c r="F967" s="29" t="str">
        <f>IF(ISNUMBER(SEARCH("96-well",Import!$B$10)),Sheet1!O966,Sheet1!P966)</f>
        <v>F13</v>
      </c>
      <c r="G967" s="31" t="s">
        <v>605</v>
      </c>
      <c r="H967" s="31" t="s">
        <v>857</v>
      </c>
      <c r="I967" s="31"/>
      <c r="J967" s="32">
        <v>1</v>
      </c>
    </row>
    <row r="968" spans="1:10" x14ac:dyDescent="0.25">
      <c r="A968" s="29" t="str">
        <f>IF(PickedColonies!J968=0, "NA",INDEX(Table5[Strain name],(MATCH(PickedColonies!C968,Table6[Barcode of agar-filled omnitray plate],0)+PickedColonies!J968-1)))</f>
        <v>GeneArt lib</v>
      </c>
      <c r="B968" s="29">
        <f>IF(PickedColonies!J968=0, "NA", INDEX(Table1[Modifications],(MATCH(PickedColonies!C968,Table6[Barcode of agar-filled omnitray plate],0)+PickedColonies!J968-1)))</f>
        <v>0</v>
      </c>
      <c r="C968" s="31" t="s">
        <v>469</v>
      </c>
      <c r="D968" s="29" t="str">
        <f>IF(PickedColonies!J968=0, "NA", INDEX(Table4[],(MATCH(PickedColonies!C968,Table6[Barcode of agar-filled omnitray plate],0)+PickedColonies!J968-1)))</f>
        <v>A1</v>
      </c>
      <c r="E968" s="31" t="s">
        <v>829</v>
      </c>
      <c r="F968" s="29" t="str">
        <f>IF(ISNUMBER(SEARCH("96-well",Import!$B$10)),Sheet1!O967,Sheet1!P967)</f>
        <v>G13</v>
      </c>
      <c r="G968" s="31" t="s">
        <v>606</v>
      </c>
      <c r="H968" s="31" t="s">
        <v>857</v>
      </c>
      <c r="I968" s="31"/>
      <c r="J968" s="32">
        <v>1</v>
      </c>
    </row>
    <row r="969" spans="1:10" x14ac:dyDescent="0.25">
      <c r="A969" s="29" t="str">
        <f>IF(PickedColonies!J969=0, "NA",INDEX(Table5[Strain name],(MATCH(PickedColonies!C969,Table6[Barcode of agar-filled omnitray plate],0)+PickedColonies!J969-1)))</f>
        <v>GeneArt lib</v>
      </c>
      <c r="B969" s="29">
        <f>IF(PickedColonies!J969=0, "NA", INDEX(Table1[Modifications],(MATCH(PickedColonies!C969,Table6[Barcode of agar-filled omnitray plate],0)+PickedColonies!J969-1)))</f>
        <v>0</v>
      </c>
      <c r="C969" s="31" t="s">
        <v>469</v>
      </c>
      <c r="D969" s="29" t="str">
        <f>IF(PickedColonies!J969=0, "NA", INDEX(Table4[],(MATCH(PickedColonies!C969,Table6[Barcode of agar-filled omnitray plate],0)+PickedColonies!J969-1)))</f>
        <v>A1</v>
      </c>
      <c r="E969" s="31" t="s">
        <v>829</v>
      </c>
      <c r="F969" s="29" t="str">
        <f>IF(ISNUMBER(SEARCH("96-well",Import!$B$10)),Sheet1!O968,Sheet1!P968)</f>
        <v>H13</v>
      </c>
      <c r="G969" s="31" t="s">
        <v>607</v>
      </c>
      <c r="H969" s="31" t="s">
        <v>857</v>
      </c>
      <c r="I969" s="31"/>
      <c r="J969" s="32">
        <v>1</v>
      </c>
    </row>
    <row r="970" spans="1:10" x14ac:dyDescent="0.25">
      <c r="A970" s="29" t="str">
        <f>IF(PickedColonies!J970=0, "NA",INDEX(Table5[Strain name],(MATCH(PickedColonies!C970,Table6[Barcode of agar-filled omnitray plate],0)+PickedColonies!J970-1)))</f>
        <v>GeneArt lib</v>
      </c>
      <c r="B970" s="29">
        <f>IF(PickedColonies!J970=0, "NA", INDEX(Table1[Modifications],(MATCH(PickedColonies!C970,Table6[Barcode of agar-filled omnitray plate],0)+PickedColonies!J970-1)))</f>
        <v>0</v>
      </c>
      <c r="C970" s="31" t="s">
        <v>469</v>
      </c>
      <c r="D970" s="29" t="str">
        <f>IF(PickedColonies!J970=0, "NA", INDEX(Table4[],(MATCH(PickedColonies!C970,Table6[Barcode of agar-filled omnitray plate],0)+PickedColonies!J970-1)))</f>
        <v>A1</v>
      </c>
      <c r="E970" s="31" t="s">
        <v>829</v>
      </c>
      <c r="F970" s="29" t="str">
        <f>IF(ISNUMBER(SEARCH("96-well",Import!$B$10)),Sheet1!O969,Sheet1!P969)</f>
        <v>I13</v>
      </c>
      <c r="G970" s="31" t="s">
        <v>608</v>
      </c>
      <c r="H970" s="31" t="s">
        <v>857</v>
      </c>
      <c r="I970" s="31"/>
      <c r="J970" s="32">
        <v>1</v>
      </c>
    </row>
    <row r="971" spans="1:10" x14ac:dyDescent="0.25">
      <c r="A971" s="29" t="str">
        <f>IF(PickedColonies!J971=0, "NA",INDEX(Table5[Strain name],(MATCH(PickedColonies!C971,Table6[Barcode of agar-filled omnitray plate],0)+PickedColonies!J971-1)))</f>
        <v>GeneArt lib</v>
      </c>
      <c r="B971" s="29">
        <f>IF(PickedColonies!J971=0, "NA", INDEX(Table1[Modifications],(MATCH(PickedColonies!C971,Table6[Barcode of agar-filled omnitray plate],0)+PickedColonies!J971-1)))</f>
        <v>0</v>
      </c>
      <c r="C971" s="31" t="s">
        <v>469</v>
      </c>
      <c r="D971" s="29" t="str">
        <f>IF(PickedColonies!J971=0, "NA", INDEX(Table4[],(MATCH(PickedColonies!C971,Table6[Barcode of agar-filled omnitray plate],0)+PickedColonies!J971-1)))</f>
        <v>A1</v>
      </c>
      <c r="E971" s="31" t="s">
        <v>829</v>
      </c>
      <c r="F971" s="29" t="str">
        <f>IF(ISNUMBER(SEARCH("96-well",Import!$B$10)),Sheet1!O970,Sheet1!P970)</f>
        <v>J13</v>
      </c>
      <c r="G971" s="31" t="s">
        <v>610</v>
      </c>
      <c r="H971" s="31" t="s">
        <v>858</v>
      </c>
      <c r="I971" s="31"/>
      <c r="J971" s="32">
        <v>1</v>
      </c>
    </row>
    <row r="972" spans="1:10" x14ac:dyDescent="0.25">
      <c r="A972" s="29" t="str">
        <f>IF(PickedColonies!J972=0, "NA",INDEX(Table5[Strain name],(MATCH(PickedColonies!C972,Table6[Barcode of agar-filled omnitray plate],0)+PickedColonies!J972-1)))</f>
        <v>GeneArt lib</v>
      </c>
      <c r="B972" s="29">
        <f>IF(PickedColonies!J972=0, "NA", INDEX(Table1[Modifications],(MATCH(PickedColonies!C972,Table6[Barcode of agar-filled omnitray plate],0)+PickedColonies!J972-1)))</f>
        <v>0</v>
      </c>
      <c r="C972" s="31" t="s">
        <v>469</v>
      </c>
      <c r="D972" s="29" t="str">
        <f>IF(PickedColonies!J972=0, "NA", INDEX(Table4[],(MATCH(PickedColonies!C972,Table6[Barcode of agar-filled omnitray plate],0)+PickedColonies!J972-1)))</f>
        <v>A1</v>
      </c>
      <c r="E972" s="31" t="s">
        <v>829</v>
      </c>
      <c r="F972" s="29" t="str">
        <f>IF(ISNUMBER(SEARCH("96-well",Import!$B$10)),Sheet1!O971,Sheet1!P971)</f>
        <v>K13</v>
      </c>
      <c r="G972" s="31" t="s">
        <v>611</v>
      </c>
      <c r="H972" s="31" t="s">
        <v>858</v>
      </c>
      <c r="I972" s="31"/>
      <c r="J972" s="32">
        <v>1</v>
      </c>
    </row>
    <row r="973" spans="1:10" x14ac:dyDescent="0.25">
      <c r="A973" s="29" t="str">
        <f>IF(PickedColonies!J973=0, "NA",INDEX(Table5[Strain name],(MATCH(PickedColonies!C973,Table6[Barcode of agar-filled omnitray plate],0)+PickedColonies!J973-1)))</f>
        <v>GeneArt lib</v>
      </c>
      <c r="B973" s="29">
        <f>IF(PickedColonies!J973=0, "NA", INDEX(Table1[Modifications],(MATCH(PickedColonies!C973,Table6[Barcode of agar-filled omnitray plate],0)+PickedColonies!J973-1)))</f>
        <v>0</v>
      </c>
      <c r="C973" s="31" t="s">
        <v>469</v>
      </c>
      <c r="D973" s="29" t="str">
        <f>IF(PickedColonies!J973=0, "NA", INDEX(Table4[],(MATCH(PickedColonies!C973,Table6[Barcode of agar-filled omnitray plate],0)+PickedColonies!J973-1)))</f>
        <v>A1</v>
      </c>
      <c r="E973" s="31" t="s">
        <v>829</v>
      </c>
      <c r="F973" s="29" t="str">
        <f>IF(ISNUMBER(SEARCH("96-well",Import!$B$10)),Sheet1!O972,Sheet1!P972)</f>
        <v>L13</v>
      </c>
      <c r="G973" s="31" t="s">
        <v>612</v>
      </c>
      <c r="H973" s="31" t="s">
        <v>858</v>
      </c>
      <c r="I973" s="31"/>
      <c r="J973" s="32">
        <v>1</v>
      </c>
    </row>
    <row r="974" spans="1:10" x14ac:dyDescent="0.25">
      <c r="A974" s="29" t="str">
        <f>IF(PickedColonies!J974=0, "NA",INDEX(Table5[Strain name],(MATCH(PickedColonies!C974,Table6[Barcode of agar-filled omnitray plate],0)+PickedColonies!J974-1)))</f>
        <v>GeneArt lib</v>
      </c>
      <c r="B974" s="29">
        <f>IF(PickedColonies!J974=0, "NA", INDEX(Table1[Modifications],(MATCH(PickedColonies!C974,Table6[Barcode of agar-filled omnitray plate],0)+PickedColonies!J974-1)))</f>
        <v>0</v>
      </c>
      <c r="C974" s="31" t="s">
        <v>469</v>
      </c>
      <c r="D974" s="29" t="str">
        <f>IF(PickedColonies!J974=0, "NA", INDEX(Table4[],(MATCH(PickedColonies!C974,Table6[Barcode of agar-filled omnitray plate],0)+PickedColonies!J974-1)))</f>
        <v>A1</v>
      </c>
      <c r="E974" s="31" t="s">
        <v>829</v>
      </c>
      <c r="F974" s="29" t="str">
        <f>IF(ISNUMBER(SEARCH("96-well",Import!$B$10)),Sheet1!O973,Sheet1!P973)</f>
        <v>M13</v>
      </c>
      <c r="G974" s="31" t="s">
        <v>613</v>
      </c>
      <c r="H974" s="31" t="s">
        <v>858</v>
      </c>
      <c r="I974" s="31"/>
      <c r="J974" s="32">
        <v>1</v>
      </c>
    </row>
    <row r="975" spans="1:10" x14ac:dyDescent="0.25">
      <c r="A975" s="29" t="str">
        <f>IF(PickedColonies!J975=0, "NA",INDEX(Table5[Strain name],(MATCH(PickedColonies!C975,Table6[Barcode of agar-filled omnitray plate],0)+PickedColonies!J975-1)))</f>
        <v>GeneArt lib</v>
      </c>
      <c r="B975" s="29">
        <f>IF(PickedColonies!J975=0, "NA", INDEX(Table1[Modifications],(MATCH(PickedColonies!C975,Table6[Barcode of agar-filled omnitray plate],0)+PickedColonies!J975-1)))</f>
        <v>0</v>
      </c>
      <c r="C975" s="31" t="s">
        <v>469</v>
      </c>
      <c r="D975" s="29" t="str">
        <f>IF(PickedColonies!J975=0, "NA", INDEX(Table4[],(MATCH(PickedColonies!C975,Table6[Barcode of agar-filled omnitray plate],0)+PickedColonies!J975-1)))</f>
        <v>A1</v>
      </c>
      <c r="E975" s="31" t="s">
        <v>829</v>
      </c>
      <c r="F975" s="29" t="str">
        <f>IF(ISNUMBER(SEARCH("96-well",Import!$B$10)),Sheet1!O974,Sheet1!P974)</f>
        <v>N13</v>
      </c>
      <c r="G975" s="31" t="s">
        <v>614</v>
      </c>
      <c r="H975" s="31" t="s">
        <v>858</v>
      </c>
      <c r="I975" s="31"/>
      <c r="J975" s="32">
        <v>1</v>
      </c>
    </row>
    <row r="976" spans="1:10" x14ac:dyDescent="0.25">
      <c r="A976" s="29" t="str">
        <f>IF(PickedColonies!J976=0, "NA",INDEX(Table5[Strain name],(MATCH(PickedColonies!C976,Table6[Barcode of agar-filled omnitray plate],0)+PickedColonies!J976-1)))</f>
        <v>GeneArt lib</v>
      </c>
      <c r="B976" s="29">
        <f>IF(PickedColonies!J976=0, "NA", INDEX(Table1[Modifications],(MATCH(PickedColonies!C976,Table6[Barcode of agar-filled omnitray plate],0)+PickedColonies!J976-1)))</f>
        <v>0</v>
      </c>
      <c r="C976" s="31" t="s">
        <v>469</v>
      </c>
      <c r="D976" s="29" t="str">
        <f>IF(PickedColonies!J976=0, "NA", INDEX(Table4[],(MATCH(PickedColonies!C976,Table6[Barcode of agar-filled omnitray plate],0)+PickedColonies!J976-1)))</f>
        <v>A1</v>
      </c>
      <c r="E976" s="31" t="s">
        <v>829</v>
      </c>
      <c r="F976" s="29" t="str">
        <f>IF(ISNUMBER(SEARCH("96-well",Import!$B$10)),Sheet1!O975,Sheet1!P975)</f>
        <v>O13</v>
      </c>
      <c r="G976" s="31" t="s">
        <v>615</v>
      </c>
      <c r="H976" s="31" t="s">
        <v>858</v>
      </c>
      <c r="I976" s="31"/>
      <c r="J976" s="32">
        <v>1</v>
      </c>
    </row>
    <row r="977" spans="1:10" x14ac:dyDescent="0.25">
      <c r="A977" s="29" t="str">
        <f>IF(PickedColonies!J977=0, "NA",INDEX(Table5[Strain name],(MATCH(PickedColonies!C977,Table6[Barcode of agar-filled omnitray plate],0)+PickedColonies!J977-1)))</f>
        <v>GeneArt lib</v>
      </c>
      <c r="B977" s="29">
        <f>IF(PickedColonies!J977=0, "NA", INDEX(Table1[Modifications],(MATCH(PickedColonies!C977,Table6[Barcode of agar-filled omnitray plate],0)+PickedColonies!J977-1)))</f>
        <v>0</v>
      </c>
      <c r="C977" s="31" t="s">
        <v>469</v>
      </c>
      <c r="D977" s="29" t="str">
        <f>IF(PickedColonies!J977=0, "NA", INDEX(Table4[],(MATCH(PickedColonies!C977,Table6[Barcode of agar-filled omnitray plate],0)+PickedColonies!J977-1)))</f>
        <v>A1</v>
      </c>
      <c r="E977" s="31" t="s">
        <v>829</v>
      </c>
      <c r="F977" s="29" t="str">
        <f>IF(ISNUMBER(SEARCH("96-well",Import!$B$10)),Sheet1!O976,Sheet1!P976)</f>
        <v>P13</v>
      </c>
      <c r="G977" s="31" t="s">
        <v>616</v>
      </c>
      <c r="H977" s="31" t="s">
        <v>858</v>
      </c>
      <c r="I977" s="31"/>
      <c r="J977" s="32">
        <v>1</v>
      </c>
    </row>
    <row r="978" spans="1:10" x14ac:dyDescent="0.25">
      <c r="A978" s="29" t="str">
        <f>IF(PickedColonies!J978=0, "NA",INDEX(Table5[Strain name],(MATCH(PickedColonies!C978,Table6[Barcode of agar-filled omnitray plate],0)+PickedColonies!J978-1)))</f>
        <v>GeneArt lib</v>
      </c>
      <c r="B978" s="29">
        <f>IF(PickedColonies!J978=0, "NA", INDEX(Table1[Modifications],(MATCH(PickedColonies!C978,Table6[Barcode of agar-filled omnitray plate],0)+PickedColonies!J978-1)))</f>
        <v>0</v>
      </c>
      <c r="C978" s="31" t="s">
        <v>469</v>
      </c>
      <c r="D978" s="29" t="str">
        <f>IF(PickedColonies!J978=0, "NA", INDEX(Table4[],(MATCH(PickedColonies!C978,Table6[Barcode of agar-filled omnitray plate],0)+PickedColonies!J978-1)))</f>
        <v>A1</v>
      </c>
      <c r="E978" s="31" t="s">
        <v>829</v>
      </c>
      <c r="F978" s="29" t="str">
        <f>IF(ISNUMBER(SEARCH("96-well",Import!$B$10)),Sheet1!O977,Sheet1!P977)</f>
        <v>A14</v>
      </c>
      <c r="G978" s="31" t="s">
        <v>617</v>
      </c>
      <c r="H978" s="31" t="s">
        <v>858</v>
      </c>
      <c r="I978" s="31"/>
      <c r="J978" s="32">
        <v>1</v>
      </c>
    </row>
    <row r="979" spans="1:10" x14ac:dyDescent="0.25">
      <c r="A979" s="29" t="str">
        <f>IF(PickedColonies!J979=0, "NA",INDEX(Table5[Strain name],(MATCH(PickedColonies!C979,Table6[Barcode of agar-filled omnitray plate],0)+PickedColonies!J979-1)))</f>
        <v>GeneArt lib</v>
      </c>
      <c r="B979" s="29">
        <f>IF(PickedColonies!J979=0, "NA", INDEX(Table1[Modifications],(MATCH(PickedColonies!C979,Table6[Barcode of agar-filled omnitray plate],0)+PickedColonies!J979-1)))</f>
        <v>0</v>
      </c>
      <c r="C979" s="31" t="s">
        <v>469</v>
      </c>
      <c r="D979" s="29" t="str">
        <f>IF(PickedColonies!J979=0, "NA", INDEX(Table4[],(MATCH(PickedColonies!C979,Table6[Barcode of agar-filled omnitray plate],0)+PickedColonies!J979-1)))</f>
        <v>A1</v>
      </c>
      <c r="E979" s="31" t="s">
        <v>829</v>
      </c>
      <c r="F979" s="29" t="str">
        <f>IF(ISNUMBER(SEARCH("96-well",Import!$B$10)),Sheet1!O978,Sheet1!P978)</f>
        <v>B14</v>
      </c>
      <c r="G979" s="31" t="s">
        <v>619</v>
      </c>
      <c r="H979" s="31" t="s">
        <v>859</v>
      </c>
      <c r="I979" s="31"/>
      <c r="J979" s="32">
        <v>1</v>
      </c>
    </row>
    <row r="980" spans="1:10" x14ac:dyDescent="0.25">
      <c r="A980" s="29" t="str">
        <f>IF(PickedColonies!J980=0, "NA",INDEX(Table5[Strain name],(MATCH(PickedColonies!C980,Table6[Barcode of agar-filled omnitray plate],0)+PickedColonies!J980-1)))</f>
        <v>GeneArt lib</v>
      </c>
      <c r="B980" s="29">
        <f>IF(PickedColonies!J980=0, "NA", INDEX(Table1[Modifications],(MATCH(PickedColonies!C980,Table6[Barcode of agar-filled omnitray plate],0)+PickedColonies!J980-1)))</f>
        <v>0</v>
      </c>
      <c r="C980" s="31" t="s">
        <v>469</v>
      </c>
      <c r="D980" s="29" t="str">
        <f>IF(PickedColonies!J980=0, "NA", INDEX(Table4[],(MATCH(PickedColonies!C980,Table6[Barcode of agar-filled omnitray plate],0)+PickedColonies!J980-1)))</f>
        <v>A1</v>
      </c>
      <c r="E980" s="31" t="s">
        <v>829</v>
      </c>
      <c r="F980" s="29" t="str">
        <f>IF(ISNUMBER(SEARCH("96-well",Import!$B$10)),Sheet1!O979,Sheet1!P979)</f>
        <v>C14</v>
      </c>
      <c r="G980" s="31" t="s">
        <v>620</v>
      </c>
      <c r="H980" s="31" t="s">
        <v>859</v>
      </c>
      <c r="I980" s="31"/>
      <c r="J980" s="32">
        <v>1</v>
      </c>
    </row>
    <row r="981" spans="1:10" x14ac:dyDescent="0.25">
      <c r="A981" s="29" t="str">
        <f>IF(PickedColonies!J981=0, "NA",INDEX(Table5[Strain name],(MATCH(PickedColonies!C981,Table6[Barcode of agar-filled omnitray plate],0)+PickedColonies!J981-1)))</f>
        <v>GeneArt lib</v>
      </c>
      <c r="B981" s="29">
        <f>IF(PickedColonies!J981=0, "NA", INDEX(Table1[Modifications],(MATCH(PickedColonies!C981,Table6[Barcode of agar-filled omnitray plate],0)+PickedColonies!J981-1)))</f>
        <v>0</v>
      </c>
      <c r="C981" s="31" t="s">
        <v>469</v>
      </c>
      <c r="D981" s="29" t="str">
        <f>IF(PickedColonies!J981=0, "NA", INDEX(Table4[],(MATCH(PickedColonies!C981,Table6[Barcode of agar-filled omnitray plate],0)+PickedColonies!J981-1)))</f>
        <v>A1</v>
      </c>
      <c r="E981" s="31" t="s">
        <v>829</v>
      </c>
      <c r="F981" s="29" t="str">
        <f>IF(ISNUMBER(SEARCH("96-well",Import!$B$10)),Sheet1!O980,Sheet1!P980)</f>
        <v>D14</v>
      </c>
      <c r="G981" s="31" t="s">
        <v>621</v>
      </c>
      <c r="H981" s="31" t="s">
        <v>859</v>
      </c>
      <c r="I981" s="31"/>
      <c r="J981" s="32">
        <v>1</v>
      </c>
    </row>
    <row r="982" spans="1:10" x14ac:dyDescent="0.25">
      <c r="A982" s="29" t="str">
        <f>IF(PickedColonies!J982=0, "NA",INDEX(Table5[Strain name],(MATCH(PickedColonies!C982,Table6[Barcode of agar-filled omnitray plate],0)+PickedColonies!J982-1)))</f>
        <v>GeneArt lib</v>
      </c>
      <c r="B982" s="29">
        <f>IF(PickedColonies!J982=0, "NA", INDEX(Table1[Modifications],(MATCH(PickedColonies!C982,Table6[Barcode of agar-filled omnitray plate],0)+PickedColonies!J982-1)))</f>
        <v>0</v>
      </c>
      <c r="C982" s="31" t="s">
        <v>469</v>
      </c>
      <c r="D982" s="29" t="str">
        <f>IF(PickedColonies!J982=0, "NA", INDEX(Table4[],(MATCH(PickedColonies!C982,Table6[Barcode of agar-filled omnitray plate],0)+PickedColonies!J982-1)))</f>
        <v>A1</v>
      </c>
      <c r="E982" s="31" t="s">
        <v>829</v>
      </c>
      <c r="F982" s="29" t="str">
        <f>IF(ISNUMBER(SEARCH("96-well",Import!$B$10)),Sheet1!O981,Sheet1!P981)</f>
        <v>E14</v>
      </c>
      <c r="G982" s="31" t="s">
        <v>622</v>
      </c>
      <c r="H982" s="31" t="s">
        <v>859</v>
      </c>
      <c r="I982" s="31"/>
      <c r="J982" s="32">
        <v>1</v>
      </c>
    </row>
    <row r="983" spans="1:10" x14ac:dyDescent="0.25">
      <c r="A983" s="29" t="str">
        <f>IF(PickedColonies!J983=0, "NA",INDEX(Table5[Strain name],(MATCH(PickedColonies!C983,Table6[Barcode of agar-filled omnitray plate],0)+PickedColonies!J983-1)))</f>
        <v>GeneArt lib</v>
      </c>
      <c r="B983" s="29">
        <f>IF(PickedColonies!J983=0, "NA", INDEX(Table1[Modifications],(MATCH(PickedColonies!C983,Table6[Barcode of agar-filled omnitray plate],0)+PickedColonies!J983-1)))</f>
        <v>0</v>
      </c>
      <c r="C983" s="31" t="s">
        <v>469</v>
      </c>
      <c r="D983" s="29" t="str">
        <f>IF(PickedColonies!J983=0, "NA", INDEX(Table4[],(MATCH(PickedColonies!C983,Table6[Barcode of agar-filled omnitray plate],0)+PickedColonies!J983-1)))</f>
        <v>A1</v>
      </c>
      <c r="E983" s="31" t="s">
        <v>829</v>
      </c>
      <c r="F983" s="29" t="str">
        <f>IF(ISNUMBER(SEARCH("96-well",Import!$B$10)),Sheet1!O982,Sheet1!P982)</f>
        <v>F14</v>
      </c>
      <c r="G983" s="31" t="s">
        <v>623</v>
      </c>
      <c r="H983" s="31" t="s">
        <v>859</v>
      </c>
      <c r="I983" s="31"/>
      <c r="J983" s="32">
        <v>1</v>
      </c>
    </row>
    <row r="984" spans="1:10" x14ac:dyDescent="0.25">
      <c r="A984" s="29" t="str">
        <f>IF(PickedColonies!J984=0, "NA",INDEX(Table5[Strain name],(MATCH(PickedColonies!C984,Table6[Barcode of agar-filled omnitray plate],0)+PickedColonies!J984-1)))</f>
        <v>GeneArt lib</v>
      </c>
      <c r="B984" s="29">
        <f>IF(PickedColonies!J984=0, "NA", INDEX(Table1[Modifications],(MATCH(PickedColonies!C984,Table6[Barcode of agar-filled omnitray plate],0)+PickedColonies!J984-1)))</f>
        <v>0</v>
      </c>
      <c r="C984" s="31" t="s">
        <v>469</v>
      </c>
      <c r="D984" s="29" t="str">
        <f>IF(PickedColonies!J984=0, "NA", INDEX(Table4[],(MATCH(PickedColonies!C984,Table6[Barcode of agar-filled omnitray plate],0)+PickedColonies!J984-1)))</f>
        <v>A1</v>
      </c>
      <c r="E984" s="31" t="s">
        <v>829</v>
      </c>
      <c r="F984" s="29" t="str">
        <f>IF(ISNUMBER(SEARCH("96-well",Import!$B$10)),Sheet1!O983,Sheet1!P983)</f>
        <v>G14</v>
      </c>
      <c r="G984" s="31" t="s">
        <v>624</v>
      </c>
      <c r="H984" s="31" t="s">
        <v>859</v>
      </c>
      <c r="I984" s="31"/>
      <c r="J984" s="32">
        <v>1</v>
      </c>
    </row>
    <row r="985" spans="1:10" x14ac:dyDescent="0.25">
      <c r="A985" s="29" t="str">
        <f>IF(PickedColonies!J985=0, "NA",INDEX(Table5[Strain name],(MATCH(PickedColonies!C985,Table6[Barcode of agar-filled omnitray plate],0)+PickedColonies!J985-1)))</f>
        <v>GeneArt lib</v>
      </c>
      <c r="B985" s="29">
        <f>IF(PickedColonies!J985=0, "NA", INDEX(Table1[Modifications],(MATCH(PickedColonies!C985,Table6[Barcode of agar-filled omnitray plate],0)+PickedColonies!J985-1)))</f>
        <v>0</v>
      </c>
      <c r="C985" s="31" t="s">
        <v>469</v>
      </c>
      <c r="D985" s="29" t="str">
        <f>IF(PickedColonies!J985=0, "NA", INDEX(Table4[],(MATCH(PickedColonies!C985,Table6[Barcode of agar-filled omnitray plate],0)+PickedColonies!J985-1)))</f>
        <v>A1</v>
      </c>
      <c r="E985" s="31" t="s">
        <v>829</v>
      </c>
      <c r="F985" s="29" t="str">
        <f>IF(ISNUMBER(SEARCH("96-well",Import!$B$10)),Sheet1!O984,Sheet1!P984)</f>
        <v>H14</v>
      </c>
      <c r="G985" s="31" t="s">
        <v>625</v>
      </c>
      <c r="H985" s="31" t="s">
        <v>859</v>
      </c>
      <c r="I985" s="31"/>
      <c r="J985" s="32">
        <v>1</v>
      </c>
    </row>
    <row r="986" spans="1:10" x14ac:dyDescent="0.25">
      <c r="A986" s="29" t="str">
        <f>IF(PickedColonies!J986=0, "NA",INDEX(Table5[Strain name],(MATCH(PickedColonies!C986,Table6[Barcode of agar-filled omnitray plate],0)+PickedColonies!J986-1)))</f>
        <v>GeneArt lib</v>
      </c>
      <c r="B986" s="29">
        <f>IF(PickedColonies!J986=0, "NA", INDEX(Table1[Modifications],(MATCH(PickedColonies!C986,Table6[Barcode of agar-filled omnitray plate],0)+PickedColonies!J986-1)))</f>
        <v>0</v>
      </c>
      <c r="C986" s="31" t="s">
        <v>469</v>
      </c>
      <c r="D986" s="29" t="str">
        <f>IF(PickedColonies!J986=0, "NA", INDEX(Table4[],(MATCH(PickedColonies!C986,Table6[Barcode of agar-filled omnitray plate],0)+PickedColonies!J986-1)))</f>
        <v>A1</v>
      </c>
      <c r="E986" s="31" t="s">
        <v>829</v>
      </c>
      <c r="F986" s="29" t="str">
        <f>IF(ISNUMBER(SEARCH("96-well",Import!$B$10)),Sheet1!O985,Sheet1!P985)</f>
        <v>I14</v>
      </c>
      <c r="G986" s="31" t="s">
        <v>626</v>
      </c>
      <c r="H986" s="31" t="s">
        <v>859</v>
      </c>
      <c r="I986" s="31"/>
      <c r="J986" s="32">
        <v>1</v>
      </c>
    </row>
    <row r="987" spans="1:10" x14ac:dyDescent="0.25">
      <c r="A987" s="29" t="str">
        <f>IF(PickedColonies!J987=0, "NA",INDEX(Table5[Strain name],(MATCH(PickedColonies!C987,Table6[Barcode of agar-filled omnitray plate],0)+PickedColonies!J987-1)))</f>
        <v>GeneArt lib</v>
      </c>
      <c r="B987" s="29">
        <f>IF(PickedColonies!J987=0, "NA", INDEX(Table1[Modifications],(MATCH(PickedColonies!C987,Table6[Barcode of agar-filled omnitray plate],0)+PickedColonies!J987-1)))</f>
        <v>0</v>
      </c>
      <c r="C987" s="31" t="s">
        <v>469</v>
      </c>
      <c r="D987" s="29" t="str">
        <f>IF(PickedColonies!J987=0, "NA", INDEX(Table4[],(MATCH(PickedColonies!C987,Table6[Barcode of agar-filled omnitray plate],0)+PickedColonies!J987-1)))</f>
        <v>A1</v>
      </c>
      <c r="E987" s="31" t="s">
        <v>829</v>
      </c>
      <c r="F987" s="29" t="str">
        <f>IF(ISNUMBER(SEARCH("96-well",Import!$B$10)),Sheet1!O986,Sheet1!P986)</f>
        <v>J14</v>
      </c>
      <c r="G987" s="31" t="s">
        <v>628</v>
      </c>
      <c r="H987" s="31" t="s">
        <v>860</v>
      </c>
      <c r="I987" s="31"/>
      <c r="J987" s="32">
        <v>1</v>
      </c>
    </row>
    <row r="988" spans="1:10" x14ac:dyDescent="0.25">
      <c r="A988" s="29" t="str">
        <f>IF(PickedColonies!J988=0, "NA",INDEX(Table5[Strain name],(MATCH(PickedColonies!C988,Table6[Barcode of agar-filled omnitray plate],0)+PickedColonies!J988-1)))</f>
        <v>GeneArt lib</v>
      </c>
      <c r="B988" s="29">
        <f>IF(PickedColonies!J988=0, "NA", INDEX(Table1[Modifications],(MATCH(PickedColonies!C988,Table6[Barcode of agar-filled omnitray plate],0)+PickedColonies!J988-1)))</f>
        <v>0</v>
      </c>
      <c r="C988" s="31" t="s">
        <v>469</v>
      </c>
      <c r="D988" s="29" t="str">
        <f>IF(PickedColonies!J988=0, "NA", INDEX(Table4[],(MATCH(PickedColonies!C988,Table6[Barcode of agar-filled omnitray plate],0)+PickedColonies!J988-1)))</f>
        <v>A1</v>
      </c>
      <c r="E988" s="31" t="s">
        <v>829</v>
      </c>
      <c r="F988" s="29" t="str">
        <f>IF(ISNUMBER(SEARCH("96-well",Import!$B$10)),Sheet1!O987,Sheet1!P987)</f>
        <v>K14</v>
      </c>
      <c r="G988" s="31" t="s">
        <v>629</v>
      </c>
      <c r="H988" s="31" t="s">
        <v>860</v>
      </c>
      <c r="I988" s="31"/>
      <c r="J988" s="32">
        <v>1</v>
      </c>
    </row>
    <row r="989" spans="1:10" x14ac:dyDescent="0.25">
      <c r="A989" s="29" t="str">
        <f>IF(PickedColonies!J989=0, "NA",INDEX(Table5[Strain name],(MATCH(PickedColonies!C989,Table6[Barcode of agar-filled omnitray plate],0)+PickedColonies!J989-1)))</f>
        <v>GeneArt lib</v>
      </c>
      <c r="B989" s="29">
        <f>IF(PickedColonies!J989=0, "NA", INDEX(Table1[Modifications],(MATCH(PickedColonies!C989,Table6[Barcode of agar-filled omnitray plate],0)+PickedColonies!J989-1)))</f>
        <v>0</v>
      </c>
      <c r="C989" s="31" t="s">
        <v>469</v>
      </c>
      <c r="D989" s="29" t="str">
        <f>IF(PickedColonies!J989=0, "NA", INDEX(Table4[],(MATCH(PickedColonies!C989,Table6[Barcode of agar-filled omnitray plate],0)+PickedColonies!J989-1)))</f>
        <v>A1</v>
      </c>
      <c r="E989" s="31" t="s">
        <v>829</v>
      </c>
      <c r="F989" s="29" t="str">
        <f>IF(ISNUMBER(SEARCH("96-well",Import!$B$10)),Sheet1!O988,Sheet1!P988)</f>
        <v>L14</v>
      </c>
      <c r="G989" s="31" t="s">
        <v>630</v>
      </c>
      <c r="H989" s="31" t="s">
        <v>860</v>
      </c>
      <c r="I989" s="31"/>
      <c r="J989" s="32">
        <v>1</v>
      </c>
    </row>
    <row r="990" spans="1:10" x14ac:dyDescent="0.25">
      <c r="A990" s="29" t="str">
        <f>IF(PickedColonies!J990=0, "NA",INDEX(Table5[Strain name],(MATCH(PickedColonies!C990,Table6[Barcode of agar-filled omnitray plate],0)+PickedColonies!J990-1)))</f>
        <v>GeneArt lib</v>
      </c>
      <c r="B990" s="29">
        <f>IF(PickedColonies!J990=0, "NA", INDEX(Table1[Modifications],(MATCH(PickedColonies!C990,Table6[Barcode of agar-filled omnitray plate],0)+PickedColonies!J990-1)))</f>
        <v>0</v>
      </c>
      <c r="C990" s="31" t="s">
        <v>469</v>
      </c>
      <c r="D990" s="29" t="str">
        <f>IF(PickedColonies!J990=0, "NA", INDEX(Table4[],(MATCH(PickedColonies!C990,Table6[Barcode of agar-filled omnitray plate],0)+PickedColonies!J990-1)))</f>
        <v>A1</v>
      </c>
      <c r="E990" s="31" t="s">
        <v>829</v>
      </c>
      <c r="F990" s="29" t="str">
        <f>IF(ISNUMBER(SEARCH("96-well",Import!$B$10)),Sheet1!O989,Sheet1!P989)</f>
        <v>M14</v>
      </c>
      <c r="G990" s="31" t="s">
        <v>631</v>
      </c>
      <c r="H990" s="31" t="s">
        <v>860</v>
      </c>
      <c r="I990" s="31"/>
      <c r="J990" s="32">
        <v>1</v>
      </c>
    </row>
    <row r="991" spans="1:10" x14ac:dyDescent="0.25">
      <c r="A991" s="29" t="str">
        <f>IF(PickedColonies!J991=0, "NA",INDEX(Table5[Strain name],(MATCH(PickedColonies!C991,Table6[Barcode of agar-filled omnitray plate],0)+PickedColonies!J991-1)))</f>
        <v>GeneArt lib</v>
      </c>
      <c r="B991" s="29">
        <f>IF(PickedColonies!J991=0, "NA", INDEX(Table1[Modifications],(MATCH(PickedColonies!C991,Table6[Barcode of agar-filled omnitray plate],0)+PickedColonies!J991-1)))</f>
        <v>0</v>
      </c>
      <c r="C991" s="31" t="s">
        <v>469</v>
      </c>
      <c r="D991" s="29" t="str">
        <f>IF(PickedColonies!J991=0, "NA", INDEX(Table4[],(MATCH(PickedColonies!C991,Table6[Barcode of agar-filled omnitray plate],0)+PickedColonies!J991-1)))</f>
        <v>A1</v>
      </c>
      <c r="E991" s="31" t="s">
        <v>829</v>
      </c>
      <c r="F991" s="29" t="str">
        <f>IF(ISNUMBER(SEARCH("96-well",Import!$B$10)),Sheet1!O990,Sheet1!P990)</f>
        <v>N14</v>
      </c>
      <c r="G991" s="31" t="s">
        <v>632</v>
      </c>
      <c r="H991" s="31" t="s">
        <v>860</v>
      </c>
      <c r="I991" s="31"/>
      <c r="J991" s="32">
        <v>1</v>
      </c>
    </row>
    <row r="992" spans="1:10" x14ac:dyDescent="0.25">
      <c r="A992" s="29" t="str">
        <f>IF(PickedColonies!J992=0, "NA",INDEX(Table5[Strain name],(MATCH(PickedColonies!C992,Table6[Barcode of agar-filled omnitray plate],0)+PickedColonies!J992-1)))</f>
        <v>GeneArt lib</v>
      </c>
      <c r="B992" s="29">
        <f>IF(PickedColonies!J992=0, "NA", INDEX(Table1[Modifications],(MATCH(PickedColonies!C992,Table6[Barcode of agar-filled omnitray plate],0)+PickedColonies!J992-1)))</f>
        <v>0</v>
      </c>
      <c r="C992" s="31" t="s">
        <v>469</v>
      </c>
      <c r="D992" s="29" t="str">
        <f>IF(PickedColonies!J992=0, "NA", INDEX(Table4[],(MATCH(PickedColonies!C992,Table6[Barcode of agar-filled omnitray plate],0)+PickedColonies!J992-1)))</f>
        <v>A1</v>
      </c>
      <c r="E992" s="31" t="s">
        <v>829</v>
      </c>
      <c r="F992" s="29" t="str">
        <f>IF(ISNUMBER(SEARCH("96-well",Import!$B$10)),Sheet1!O991,Sheet1!P991)</f>
        <v>O14</v>
      </c>
      <c r="G992" s="31" t="s">
        <v>633</v>
      </c>
      <c r="H992" s="31" t="s">
        <v>860</v>
      </c>
      <c r="I992" s="31"/>
      <c r="J992" s="32">
        <v>1</v>
      </c>
    </row>
    <row r="993" spans="1:10" x14ac:dyDescent="0.25">
      <c r="A993" s="29" t="str">
        <f>IF(PickedColonies!J993=0, "NA",INDEX(Table5[Strain name],(MATCH(PickedColonies!C993,Table6[Barcode of agar-filled omnitray plate],0)+PickedColonies!J993-1)))</f>
        <v>GeneArt lib</v>
      </c>
      <c r="B993" s="29">
        <f>IF(PickedColonies!J993=0, "NA", INDEX(Table1[Modifications],(MATCH(PickedColonies!C993,Table6[Barcode of agar-filled omnitray plate],0)+PickedColonies!J993-1)))</f>
        <v>0</v>
      </c>
      <c r="C993" s="31" t="s">
        <v>469</v>
      </c>
      <c r="D993" s="29" t="str">
        <f>IF(PickedColonies!J993=0, "NA", INDEX(Table4[],(MATCH(PickedColonies!C993,Table6[Barcode of agar-filled omnitray plate],0)+PickedColonies!J993-1)))</f>
        <v>A1</v>
      </c>
      <c r="E993" s="31" t="s">
        <v>829</v>
      </c>
      <c r="F993" s="29" t="str">
        <f>IF(ISNUMBER(SEARCH("96-well",Import!$B$10)),Sheet1!O992,Sheet1!P992)</f>
        <v>P14</v>
      </c>
      <c r="G993" s="31" t="s">
        <v>634</v>
      </c>
      <c r="H993" s="31" t="s">
        <v>860</v>
      </c>
      <c r="I993" s="31"/>
      <c r="J993" s="32">
        <v>1</v>
      </c>
    </row>
    <row r="994" spans="1:10" x14ac:dyDescent="0.25">
      <c r="A994" s="29" t="str">
        <f>IF(PickedColonies!J994=0, "NA",INDEX(Table5[Strain name],(MATCH(PickedColonies!C994,Table6[Barcode of agar-filled omnitray plate],0)+PickedColonies!J994-1)))</f>
        <v>GeneArt lib</v>
      </c>
      <c r="B994" s="29">
        <f>IF(PickedColonies!J994=0, "NA", INDEX(Table1[Modifications],(MATCH(PickedColonies!C994,Table6[Barcode of agar-filled omnitray plate],0)+PickedColonies!J994-1)))</f>
        <v>0</v>
      </c>
      <c r="C994" s="31" t="s">
        <v>469</v>
      </c>
      <c r="D994" s="29" t="str">
        <f>IF(PickedColonies!J994=0, "NA", INDEX(Table4[],(MATCH(PickedColonies!C994,Table6[Barcode of agar-filled omnitray plate],0)+PickedColonies!J994-1)))</f>
        <v>A1</v>
      </c>
      <c r="E994" s="31" t="s">
        <v>829</v>
      </c>
      <c r="F994" s="29" t="str">
        <f>IF(ISNUMBER(SEARCH("96-well",Import!$B$10)),Sheet1!O993,Sheet1!P993)</f>
        <v>A15</v>
      </c>
      <c r="G994" s="31" t="s">
        <v>635</v>
      </c>
      <c r="H994" s="31" t="s">
        <v>860</v>
      </c>
      <c r="I994" s="31"/>
      <c r="J994" s="32">
        <v>1</v>
      </c>
    </row>
    <row r="995" spans="1:10" x14ac:dyDescent="0.25">
      <c r="A995" s="29" t="str">
        <f>IF(PickedColonies!J995=0, "NA",INDEX(Table5[Strain name],(MATCH(PickedColonies!C995,Table6[Barcode of agar-filled omnitray plate],0)+PickedColonies!J995-1)))</f>
        <v>GeneArt lib</v>
      </c>
      <c r="B995" s="29">
        <f>IF(PickedColonies!J995=0, "NA", INDEX(Table1[Modifications],(MATCH(PickedColonies!C995,Table6[Barcode of agar-filled omnitray plate],0)+PickedColonies!J995-1)))</f>
        <v>0</v>
      </c>
      <c r="C995" s="31" t="s">
        <v>469</v>
      </c>
      <c r="D995" s="29" t="str">
        <f>IF(PickedColonies!J995=0, "NA", INDEX(Table4[],(MATCH(PickedColonies!C995,Table6[Barcode of agar-filled omnitray plate],0)+PickedColonies!J995-1)))</f>
        <v>A1</v>
      </c>
      <c r="E995" s="31" t="s">
        <v>829</v>
      </c>
      <c r="F995" s="29" t="str">
        <f>IF(ISNUMBER(SEARCH("96-well",Import!$B$10)),Sheet1!O994,Sheet1!P994)</f>
        <v>B15</v>
      </c>
      <c r="G995" s="31" t="s">
        <v>637</v>
      </c>
      <c r="H995" s="31" t="s">
        <v>861</v>
      </c>
      <c r="I995" s="31"/>
      <c r="J995" s="32">
        <v>1</v>
      </c>
    </row>
    <row r="996" spans="1:10" x14ac:dyDescent="0.25">
      <c r="A996" s="29" t="str">
        <f>IF(PickedColonies!J996=0, "NA",INDEX(Table5[Strain name],(MATCH(PickedColonies!C996,Table6[Barcode of agar-filled omnitray plate],0)+PickedColonies!J996-1)))</f>
        <v>GeneArt lib</v>
      </c>
      <c r="B996" s="29">
        <f>IF(PickedColonies!J996=0, "NA", INDEX(Table1[Modifications],(MATCH(PickedColonies!C996,Table6[Barcode of agar-filled omnitray plate],0)+PickedColonies!J996-1)))</f>
        <v>0</v>
      </c>
      <c r="C996" s="31" t="s">
        <v>469</v>
      </c>
      <c r="D996" s="29" t="str">
        <f>IF(PickedColonies!J996=0, "NA", INDEX(Table4[],(MATCH(PickedColonies!C996,Table6[Barcode of agar-filled omnitray plate],0)+PickedColonies!J996-1)))</f>
        <v>A1</v>
      </c>
      <c r="E996" s="31" t="s">
        <v>829</v>
      </c>
      <c r="F996" s="29" t="str">
        <f>IF(ISNUMBER(SEARCH("96-well",Import!$B$10)),Sheet1!O995,Sheet1!P995)</f>
        <v>C15</v>
      </c>
      <c r="G996" s="31" t="s">
        <v>638</v>
      </c>
      <c r="H996" s="31" t="s">
        <v>861</v>
      </c>
      <c r="I996" s="31"/>
      <c r="J996" s="32">
        <v>1</v>
      </c>
    </row>
    <row r="997" spans="1:10" x14ac:dyDescent="0.25">
      <c r="A997" s="29" t="str">
        <f>IF(PickedColonies!J997=0, "NA",INDEX(Table5[Strain name],(MATCH(PickedColonies!C997,Table6[Barcode of agar-filled omnitray plate],0)+PickedColonies!J997-1)))</f>
        <v>GeneArt lib</v>
      </c>
      <c r="B997" s="29">
        <f>IF(PickedColonies!J997=0, "NA", INDEX(Table1[Modifications],(MATCH(PickedColonies!C997,Table6[Barcode of agar-filled omnitray plate],0)+PickedColonies!J997-1)))</f>
        <v>0</v>
      </c>
      <c r="C997" s="31" t="s">
        <v>469</v>
      </c>
      <c r="D997" s="29" t="str">
        <f>IF(PickedColonies!J997=0, "NA", INDEX(Table4[],(MATCH(PickedColonies!C997,Table6[Barcode of agar-filled omnitray plate],0)+PickedColonies!J997-1)))</f>
        <v>A1</v>
      </c>
      <c r="E997" s="31" t="s">
        <v>829</v>
      </c>
      <c r="F997" s="29" t="str">
        <f>IF(ISNUMBER(SEARCH("96-well",Import!$B$10)),Sheet1!O996,Sheet1!P996)</f>
        <v>D15</v>
      </c>
      <c r="G997" s="31" t="s">
        <v>639</v>
      </c>
      <c r="H997" s="31" t="s">
        <v>861</v>
      </c>
      <c r="I997" s="31"/>
      <c r="J997" s="32">
        <v>1</v>
      </c>
    </row>
    <row r="998" spans="1:10" x14ac:dyDescent="0.25">
      <c r="A998" s="29" t="str">
        <f>IF(PickedColonies!J998=0, "NA",INDEX(Table5[Strain name],(MATCH(PickedColonies!C998,Table6[Barcode of agar-filled omnitray plate],0)+PickedColonies!J998-1)))</f>
        <v>GeneArt lib</v>
      </c>
      <c r="B998" s="29">
        <f>IF(PickedColonies!J998=0, "NA", INDEX(Table1[Modifications],(MATCH(PickedColonies!C998,Table6[Barcode of agar-filled omnitray plate],0)+PickedColonies!J998-1)))</f>
        <v>0</v>
      </c>
      <c r="C998" s="31" t="s">
        <v>469</v>
      </c>
      <c r="D998" s="29" t="str">
        <f>IF(PickedColonies!J998=0, "NA", INDEX(Table4[],(MATCH(PickedColonies!C998,Table6[Barcode of agar-filled omnitray plate],0)+PickedColonies!J998-1)))</f>
        <v>A1</v>
      </c>
      <c r="E998" s="31" t="s">
        <v>829</v>
      </c>
      <c r="F998" s="29" t="str">
        <f>IF(ISNUMBER(SEARCH("96-well",Import!$B$10)),Sheet1!O997,Sheet1!P997)</f>
        <v>E15</v>
      </c>
      <c r="G998" s="31" t="s">
        <v>640</v>
      </c>
      <c r="H998" s="31" t="s">
        <v>861</v>
      </c>
      <c r="I998" s="31"/>
      <c r="J998" s="32">
        <v>1</v>
      </c>
    </row>
    <row r="999" spans="1:10" x14ac:dyDescent="0.25">
      <c r="A999" s="29" t="str">
        <f>IF(PickedColonies!J999=0, "NA",INDEX(Table5[Strain name],(MATCH(PickedColonies!C999,Table6[Barcode of agar-filled omnitray plate],0)+PickedColonies!J999-1)))</f>
        <v>GeneArt lib</v>
      </c>
      <c r="B999" s="29">
        <f>IF(PickedColonies!J999=0, "NA", INDEX(Table1[Modifications],(MATCH(PickedColonies!C999,Table6[Barcode of agar-filled omnitray plate],0)+PickedColonies!J999-1)))</f>
        <v>0</v>
      </c>
      <c r="C999" s="31" t="s">
        <v>469</v>
      </c>
      <c r="D999" s="29" t="str">
        <f>IF(PickedColonies!J999=0, "NA", INDEX(Table4[],(MATCH(PickedColonies!C999,Table6[Barcode of agar-filled omnitray plate],0)+PickedColonies!J999-1)))</f>
        <v>A1</v>
      </c>
      <c r="E999" s="31" t="s">
        <v>829</v>
      </c>
      <c r="F999" s="29" t="str">
        <f>IF(ISNUMBER(SEARCH("96-well",Import!$B$10)),Sheet1!O998,Sheet1!P998)</f>
        <v>F15</v>
      </c>
      <c r="G999" s="31" t="s">
        <v>641</v>
      </c>
      <c r="H999" s="31" t="s">
        <v>861</v>
      </c>
      <c r="I999" s="31"/>
      <c r="J999" s="32">
        <v>1</v>
      </c>
    </row>
    <row r="1000" spans="1:10" x14ac:dyDescent="0.25">
      <c r="A1000" s="29" t="str">
        <f>IF(PickedColonies!J1000=0, "NA",INDEX(Table5[Strain name],(MATCH(PickedColonies!C1000,Table6[Barcode of agar-filled omnitray plate],0)+PickedColonies!J1000-1)))</f>
        <v>GeneArt lib</v>
      </c>
      <c r="B1000" s="29">
        <f>IF(PickedColonies!J1000=0, "NA", INDEX(Table1[Modifications],(MATCH(PickedColonies!C1000,Table6[Barcode of agar-filled omnitray plate],0)+PickedColonies!J1000-1)))</f>
        <v>0</v>
      </c>
      <c r="C1000" s="31" t="s">
        <v>469</v>
      </c>
      <c r="D1000" s="29" t="str">
        <f>IF(PickedColonies!J1000=0, "NA", INDEX(Table4[],(MATCH(PickedColonies!C1000,Table6[Barcode of agar-filled omnitray plate],0)+PickedColonies!J1000-1)))</f>
        <v>A1</v>
      </c>
      <c r="E1000" s="31" t="s">
        <v>829</v>
      </c>
      <c r="F1000" s="29" t="str">
        <f>IF(ISNUMBER(SEARCH("96-well",Import!$B$10)),Sheet1!O999,Sheet1!P999)</f>
        <v>G15</v>
      </c>
      <c r="G1000" s="31" t="s">
        <v>642</v>
      </c>
      <c r="H1000" s="31" t="s">
        <v>861</v>
      </c>
      <c r="I1000" s="31"/>
      <c r="J1000" s="32">
        <v>1</v>
      </c>
    </row>
    <row r="1001" spans="1:10" x14ac:dyDescent="0.25">
      <c r="A1001" s="29" t="str">
        <f>IF(PickedColonies!J1001=0, "NA",INDEX(Table5[Strain name],(MATCH(PickedColonies!C1001,Table6[Barcode of agar-filled omnitray plate],0)+PickedColonies!J1001-1)))</f>
        <v>GeneArt lib</v>
      </c>
      <c r="B1001" s="29">
        <f>IF(PickedColonies!J1001=0, "NA", INDEX(Table1[Modifications],(MATCH(PickedColonies!C1001,Table6[Barcode of agar-filled omnitray plate],0)+PickedColonies!J1001-1)))</f>
        <v>0</v>
      </c>
      <c r="C1001" s="31" t="s">
        <v>469</v>
      </c>
      <c r="D1001" s="29" t="str">
        <f>IF(PickedColonies!J1001=0, "NA", INDEX(Table4[],(MATCH(PickedColonies!C1001,Table6[Barcode of agar-filled omnitray plate],0)+PickedColonies!J1001-1)))</f>
        <v>A1</v>
      </c>
      <c r="E1001" s="31" t="s">
        <v>829</v>
      </c>
      <c r="F1001" s="29" t="str">
        <f>IF(ISNUMBER(SEARCH("96-well",Import!$B$10)),Sheet1!O1000,Sheet1!P1000)</f>
        <v>H15</v>
      </c>
      <c r="G1001" s="31" t="s">
        <v>643</v>
      </c>
      <c r="H1001" s="31" t="s">
        <v>861</v>
      </c>
      <c r="I1001" s="31"/>
      <c r="J1001" s="32">
        <v>1</v>
      </c>
    </row>
    <row r="1002" spans="1:10" x14ac:dyDescent="0.25">
      <c r="A1002" s="29" t="str">
        <f>IF(PickedColonies!J1002=0, "NA",INDEX(Table5[Strain name],(MATCH(PickedColonies!C1002,Table6[Barcode of agar-filled omnitray plate],0)+PickedColonies!J1002-1)))</f>
        <v>GeneArt lib</v>
      </c>
      <c r="B1002" s="29">
        <f>IF(PickedColonies!J1002=0, "NA", INDEX(Table1[Modifications],(MATCH(PickedColonies!C1002,Table6[Barcode of agar-filled omnitray plate],0)+PickedColonies!J1002-1)))</f>
        <v>0</v>
      </c>
      <c r="C1002" s="31" t="s">
        <v>469</v>
      </c>
      <c r="D1002" s="29" t="str">
        <f>IF(PickedColonies!J1002=0, "NA", INDEX(Table4[],(MATCH(PickedColonies!C1002,Table6[Barcode of agar-filled omnitray plate],0)+PickedColonies!J1002-1)))</f>
        <v>A1</v>
      </c>
      <c r="E1002" s="31" t="s">
        <v>829</v>
      </c>
      <c r="F1002" s="29" t="str">
        <f>IF(ISNUMBER(SEARCH("96-well",Import!$B$10)),Sheet1!O1001,Sheet1!P1001)</f>
        <v>I15</v>
      </c>
      <c r="G1002" s="31" t="s">
        <v>644</v>
      </c>
      <c r="H1002" s="31" t="s">
        <v>861</v>
      </c>
      <c r="I1002" s="31"/>
      <c r="J1002" s="32">
        <v>1</v>
      </c>
    </row>
    <row r="1003" spans="1:10" x14ac:dyDescent="0.25">
      <c r="A1003" s="29" t="str">
        <f>IF(PickedColonies!J1003=0, "NA",INDEX(Table5[Strain name],(MATCH(PickedColonies!C1003,Table6[Barcode of agar-filled omnitray plate],0)+PickedColonies!J1003-1)))</f>
        <v>GeneArt lib</v>
      </c>
      <c r="B1003" s="29">
        <f>IF(PickedColonies!J1003=0, "NA", INDEX(Table1[Modifications],(MATCH(PickedColonies!C1003,Table6[Barcode of agar-filled omnitray plate],0)+PickedColonies!J1003-1)))</f>
        <v>0</v>
      </c>
      <c r="C1003" s="31" t="s">
        <v>469</v>
      </c>
      <c r="D1003" s="29" t="str">
        <f>IF(PickedColonies!J1003=0, "NA", INDEX(Table4[],(MATCH(PickedColonies!C1003,Table6[Barcode of agar-filled omnitray plate],0)+PickedColonies!J1003-1)))</f>
        <v>A1</v>
      </c>
      <c r="E1003" s="31" t="s">
        <v>829</v>
      </c>
      <c r="F1003" s="29" t="str">
        <f>IF(ISNUMBER(SEARCH("96-well",Import!$B$10)),Sheet1!O1002,Sheet1!P1002)</f>
        <v>J15</v>
      </c>
      <c r="G1003" s="31" t="s">
        <v>646</v>
      </c>
      <c r="H1003" s="31" t="s">
        <v>862</v>
      </c>
      <c r="I1003" s="31"/>
      <c r="J1003" s="32">
        <v>1</v>
      </c>
    </row>
    <row r="1004" spans="1:10" x14ac:dyDescent="0.25">
      <c r="A1004" s="29" t="str">
        <f>IF(PickedColonies!J1004=0, "NA",INDEX(Table5[Strain name],(MATCH(PickedColonies!C1004,Table6[Barcode of agar-filled omnitray plate],0)+PickedColonies!J1004-1)))</f>
        <v>GeneArt lib</v>
      </c>
      <c r="B1004" s="29">
        <f>IF(PickedColonies!J1004=0, "NA", INDEX(Table1[Modifications],(MATCH(PickedColonies!C1004,Table6[Barcode of agar-filled omnitray plate],0)+PickedColonies!J1004-1)))</f>
        <v>0</v>
      </c>
      <c r="C1004" s="31" t="s">
        <v>469</v>
      </c>
      <c r="D1004" s="29" t="str">
        <f>IF(PickedColonies!J1004=0, "NA", INDEX(Table4[],(MATCH(PickedColonies!C1004,Table6[Barcode of agar-filled omnitray plate],0)+PickedColonies!J1004-1)))</f>
        <v>A1</v>
      </c>
      <c r="E1004" s="31" t="s">
        <v>829</v>
      </c>
      <c r="F1004" s="29" t="str">
        <f>IF(ISNUMBER(SEARCH("96-well",Import!$B$10)),Sheet1!O1003,Sheet1!P1003)</f>
        <v>K15</v>
      </c>
      <c r="G1004" s="31" t="s">
        <v>647</v>
      </c>
      <c r="H1004" s="31" t="s">
        <v>862</v>
      </c>
      <c r="I1004" s="31"/>
      <c r="J1004" s="32">
        <v>1</v>
      </c>
    </row>
    <row r="1005" spans="1:10" x14ac:dyDescent="0.25">
      <c r="A1005" s="29" t="str">
        <f>IF(PickedColonies!J1005=0, "NA",INDEX(Table5[Strain name],(MATCH(PickedColonies!C1005,Table6[Barcode of agar-filled omnitray plate],0)+PickedColonies!J1005-1)))</f>
        <v>GeneArt lib</v>
      </c>
      <c r="B1005" s="29">
        <f>IF(PickedColonies!J1005=0, "NA", INDEX(Table1[Modifications],(MATCH(PickedColonies!C1005,Table6[Barcode of agar-filled omnitray plate],0)+PickedColonies!J1005-1)))</f>
        <v>0</v>
      </c>
      <c r="C1005" s="31" t="s">
        <v>469</v>
      </c>
      <c r="D1005" s="29" t="str">
        <f>IF(PickedColonies!J1005=0, "NA", INDEX(Table4[],(MATCH(PickedColonies!C1005,Table6[Barcode of agar-filled omnitray plate],0)+PickedColonies!J1005-1)))</f>
        <v>A1</v>
      </c>
      <c r="E1005" s="31" t="s">
        <v>829</v>
      </c>
      <c r="F1005" s="29" t="str">
        <f>IF(ISNUMBER(SEARCH("96-well",Import!$B$10)),Sheet1!O1004,Sheet1!P1004)</f>
        <v>L15</v>
      </c>
      <c r="G1005" s="31" t="s">
        <v>648</v>
      </c>
      <c r="H1005" s="31" t="s">
        <v>862</v>
      </c>
      <c r="I1005" s="31"/>
      <c r="J1005" s="32">
        <v>1</v>
      </c>
    </row>
    <row r="1006" spans="1:10" x14ac:dyDescent="0.25">
      <c r="A1006" s="29" t="str">
        <f>IF(PickedColonies!J1006=0, "NA",INDEX(Table5[Strain name],(MATCH(PickedColonies!C1006,Table6[Barcode of agar-filled omnitray plate],0)+PickedColonies!J1006-1)))</f>
        <v>GeneArt lib</v>
      </c>
      <c r="B1006" s="29">
        <f>IF(PickedColonies!J1006=0, "NA", INDEX(Table1[Modifications],(MATCH(PickedColonies!C1006,Table6[Barcode of agar-filled omnitray plate],0)+PickedColonies!J1006-1)))</f>
        <v>0</v>
      </c>
      <c r="C1006" s="31" t="s">
        <v>469</v>
      </c>
      <c r="D1006" s="29" t="str">
        <f>IF(PickedColonies!J1006=0, "NA", INDEX(Table4[],(MATCH(PickedColonies!C1006,Table6[Barcode of agar-filled omnitray plate],0)+PickedColonies!J1006-1)))</f>
        <v>A1</v>
      </c>
      <c r="E1006" s="31" t="s">
        <v>829</v>
      </c>
      <c r="F1006" s="29" t="str">
        <f>IF(ISNUMBER(SEARCH("96-well",Import!$B$10)),Sheet1!O1005,Sheet1!P1005)</f>
        <v>M15</v>
      </c>
      <c r="G1006" s="31" t="s">
        <v>649</v>
      </c>
      <c r="H1006" s="31" t="s">
        <v>862</v>
      </c>
      <c r="I1006" s="31"/>
      <c r="J1006" s="32">
        <v>1</v>
      </c>
    </row>
    <row r="1007" spans="1:10" x14ac:dyDescent="0.25">
      <c r="A1007" s="29" t="str">
        <f>IF(PickedColonies!J1007=0, "NA",INDEX(Table5[Strain name],(MATCH(PickedColonies!C1007,Table6[Barcode of agar-filled omnitray plate],0)+PickedColonies!J1007-1)))</f>
        <v>GeneArt lib</v>
      </c>
      <c r="B1007" s="29">
        <f>IF(PickedColonies!J1007=0, "NA", INDEX(Table1[Modifications],(MATCH(PickedColonies!C1007,Table6[Barcode of agar-filled omnitray plate],0)+PickedColonies!J1007-1)))</f>
        <v>0</v>
      </c>
      <c r="C1007" s="31" t="s">
        <v>469</v>
      </c>
      <c r="D1007" s="29" t="str">
        <f>IF(PickedColonies!J1007=0, "NA", INDEX(Table4[],(MATCH(PickedColonies!C1007,Table6[Barcode of agar-filled omnitray plate],0)+PickedColonies!J1007-1)))</f>
        <v>A1</v>
      </c>
      <c r="E1007" s="31" t="s">
        <v>829</v>
      </c>
      <c r="F1007" s="29" t="str">
        <f>IF(ISNUMBER(SEARCH("96-well",Import!$B$10)),Sheet1!O1006,Sheet1!P1006)</f>
        <v>N15</v>
      </c>
      <c r="G1007" s="31" t="s">
        <v>650</v>
      </c>
      <c r="H1007" s="31" t="s">
        <v>862</v>
      </c>
      <c r="I1007" s="31"/>
      <c r="J1007" s="32">
        <v>1</v>
      </c>
    </row>
    <row r="1008" spans="1:10" x14ac:dyDescent="0.25">
      <c r="A1008" s="29" t="str">
        <f>IF(PickedColonies!J1008=0, "NA",INDEX(Table5[Strain name],(MATCH(PickedColonies!C1008,Table6[Barcode of agar-filled omnitray plate],0)+PickedColonies!J1008-1)))</f>
        <v>GeneArt lib</v>
      </c>
      <c r="B1008" s="29">
        <f>IF(PickedColonies!J1008=0, "NA", INDEX(Table1[Modifications],(MATCH(PickedColonies!C1008,Table6[Barcode of agar-filled omnitray plate],0)+PickedColonies!J1008-1)))</f>
        <v>0</v>
      </c>
      <c r="C1008" s="31" t="s">
        <v>469</v>
      </c>
      <c r="D1008" s="29" t="str">
        <f>IF(PickedColonies!J1008=0, "NA", INDEX(Table4[],(MATCH(PickedColonies!C1008,Table6[Barcode of agar-filled omnitray plate],0)+PickedColonies!J1008-1)))</f>
        <v>A1</v>
      </c>
      <c r="E1008" s="31" t="s">
        <v>829</v>
      </c>
      <c r="F1008" s="29" t="str">
        <f>IF(ISNUMBER(SEARCH("96-well",Import!$B$10)),Sheet1!O1007,Sheet1!P1007)</f>
        <v>O15</v>
      </c>
      <c r="G1008" s="31" t="s">
        <v>651</v>
      </c>
      <c r="H1008" s="31" t="s">
        <v>862</v>
      </c>
      <c r="I1008" s="31"/>
      <c r="J1008" s="32">
        <v>1</v>
      </c>
    </row>
    <row r="1009" spans="1:10" x14ac:dyDescent="0.25">
      <c r="A1009" s="29" t="str">
        <f>IF(PickedColonies!J1009=0, "NA",INDEX(Table5[Strain name],(MATCH(PickedColonies!C1009,Table6[Barcode of agar-filled omnitray plate],0)+PickedColonies!J1009-1)))</f>
        <v>GeneArt lib</v>
      </c>
      <c r="B1009" s="29">
        <f>IF(PickedColonies!J1009=0, "NA", INDEX(Table1[Modifications],(MATCH(PickedColonies!C1009,Table6[Barcode of agar-filled omnitray plate],0)+PickedColonies!J1009-1)))</f>
        <v>0</v>
      </c>
      <c r="C1009" s="31" t="s">
        <v>469</v>
      </c>
      <c r="D1009" s="29" t="str">
        <f>IF(PickedColonies!J1009=0, "NA", INDEX(Table4[],(MATCH(PickedColonies!C1009,Table6[Barcode of agar-filled omnitray plate],0)+PickedColonies!J1009-1)))</f>
        <v>A1</v>
      </c>
      <c r="E1009" s="31" t="s">
        <v>829</v>
      </c>
      <c r="F1009" s="29" t="str">
        <f>IF(ISNUMBER(SEARCH("96-well",Import!$B$10)),Sheet1!O1008,Sheet1!P1008)</f>
        <v>P15</v>
      </c>
      <c r="G1009" s="31" t="s">
        <v>652</v>
      </c>
      <c r="H1009" s="31" t="s">
        <v>862</v>
      </c>
      <c r="I1009" s="31"/>
      <c r="J1009" s="32">
        <v>1</v>
      </c>
    </row>
    <row r="1010" spans="1:10" x14ac:dyDescent="0.25">
      <c r="A1010" s="29" t="str">
        <f>IF(PickedColonies!J1010=0, "NA",INDEX(Table5[Strain name],(MATCH(PickedColonies!C1010,Table6[Barcode of agar-filled omnitray plate],0)+PickedColonies!J1010-1)))</f>
        <v>GeneArt lib</v>
      </c>
      <c r="B1010" s="29">
        <f>IF(PickedColonies!J1010=0, "NA", INDEX(Table1[Modifications],(MATCH(PickedColonies!C1010,Table6[Barcode of agar-filled omnitray plate],0)+PickedColonies!J1010-1)))</f>
        <v>0</v>
      </c>
      <c r="C1010" s="31" t="s">
        <v>469</v>
      </c>
      <c r="D1010" s="29" t="str">
        <f>IF(PickedColonies!J1010=0, "NA", INDEX(Table4[],(MATCH(PickedColonies!C1010,Table6[Barcode of agar-filled omnitray plate],0)+PickedColonies!J1010-1)))</f>
        <v>A1</v>
      </c>
      <c r="E1010" s="31" t="s">
        <v>829</v>
      </c>
      <c r="F1010" s="29" t="str">
        <f>IF(ISNUMBER(SEARCH("96-well",Import!$B$10)),Sheet1!O1009,Sheet1!P1009)</f>
        <v>A16</v>
      </c>
      <c r="G1010" s="31" t="s">
        <v>653</v>
      </c>
      <c r="H1010" s="31" t="s">
        <v>862</v>
      </c>
      <c r="I1010" s="31"/>
      <c r="J1010" s="32">
        <v>1</v>
      </c>
    </row>
    <row r="1011" spans="1:10" x14ac:dyDescent="0.25">
      <c r="A1011" s="29" t="str">
        <f>IF(PickedColonies!J1011=0, "NA",INDEX(Table5[Strain name],(MATCH(PickedColonies!C1011,Table6[Barcode of agar-filled omnitray plate],0)+PickedColonies!J1011-1)))</f>
        <v>GeneArt lib</v>
      </c>
      <c r="B1011" s="29">
        <f>IF(PickedColonies!J1011=0, "NA", INDEX(Table1[Modifications],(MATCH(PickedColonies!C1011,Table6[Barcode of agar-filled omnitray plate],0)+PickedColonies!J1011-1)))</f>
        <v>0</v>
      </c>
      <c r="C1011" s="31" t="s">
        <v>469</v>
      </c>
      <c r="D1011" s="29" t="str">
        <f>IF(PickedColonies!J1011=0, "NA", INDEX(Table4[],(MATCH(PickedColonies!C1011,Table6[Barcode of agar-filled omnitray plate],0)+PickedColonies!J1011-1)))</f>
        <v>A1</v>
      </c>
      <c r="E1011" s="31" t="s">
        <v>829</v>
      </c>
      <c r="F1011" s="29" t="str">
        <f>IF(ISNUMBER(SEARCH("96-well",Import!$B$10)),Sheet1!O1010,Sheet1!P1010)</f>
        <v>B16</v>
      </c>
      <c r="G1011" s="31" t="s">
        <v>655</v>
      </c>
      <c r="H1011" s="31" t="s">
        <v>863</v>
      </c>
      <c r="I1011" s="31"/>
      <c r="J1011" s="32">
        <v>1</v>
      </c>
    </row>
    <row r="1012" spans="1:10" x14ac:dyDescent="0.25">
      <c r="A1012" s="29" t="str">
        <f>IF(PickedColonies!J1012=0, "NA",INDEX(Table5[Strain name],(MATCH(PickedColonies!C1012,Table6[Barcode of agar-filled omnitray plate],0)+PickedColonies!J1012-1)))</f>
        <v>GeneArt lib</v>
      </c>
      <c r="B1012" s="29">
        <f>IF(PickedColonies!J1012=0, "NA", INDEX(Table1[Modifications],(MATCH(PickedColonies!C1012,Table6[Barcode of agar-filled omnitray plate],0)+PickedColonies!J1012-1)))</f>
        <v>0</v>
      </c>
      <c r="C1012" s="31" t="s">
        <v>469</v>
      </c>
      <c r="D1012" s="29" t="str">
        <f>IF(PickedColonies!J1012=0, "NA", INDEX(Table4[],(MATCH(PickedColonies!C1012,Table6[Barcode of agar-filled omnitray plate],0)+PickedColonies!J1012-1)))</f>
        <v>A1</v>
      </c>
      <c r="E1012" s="31" t="s">
        <v>829</v>
      </c>
      <c r="F1012" s="29" t="str">
        <f>IF(ISNUMBER(SEARCH("96-well",Import!$B$10)),Sheet1!O1011,Sheet1!P1011)</f>
        <v>C16</v>
      </c>
      <c r="G1012" s="31" t="s">
        <v>656</v>
      </c>
      <c r="H1012" s="31" t="s">
        <v>863</v>
      </c>
      <c r="I1012" s="31"/>
      <c r="J1012" s="32">
        <v>1</v>
      </c>
    </row>
    <row r="1013" spans="1:10" x14ac:dyDescent="0.25">
      <c r="A1013" s="29" t="str">
        <f>IF(PickedColonies!J1013=0, "NA",INDEX(Table5[Strain name],(MATCH(PickedColonies!C1013,Table6[Barcode of agar-filled omnitray plate],0)+PickedColonies!J1013-1)))</f>
        <v>GeneArt lib</v>
      </c>
      <c r="B1013" s="29">
        <f>IF(PickedColonies!J1013=0, "NA", INDEX(Table1[Modifications],(MATCH(PickedColonies!C1013,Table6[Barcode of agar-filled omnitray plate],0)+PickedColonies!J1013-1)))</f>
        <v>0</v>
      </c>
      <c r="C1013" s="31" t="s">
        <v>469</v>
      </c>
      <c r="D1013" s="29" t="str">
        <f>IF(PickedColonies!J1013=0, "NA", INDEX(Table4[],(MATCH(PickedColonies!C1013,Table6[Barcode of agar-filled omnitray plate],0)+PickedColonies!J1013-1)))</f>
        <v>A1</v>
      </c>
      <c r="E1013" s="31" t="s">
        <v>829</v>
      </c>
      <c r="F1013" s="29" t="str">
        <f>IF(ISNUMBER(SEARCH("96-well",Import!$B$10)),Sheet1!O1012,Sheet1!P1012)</f>
        <v>D16</v>
      </c>
      <c r="G1013" s="31" t="s">
        <v>657</v>
      </c>
      <c r="H1013" s="31" t="s">
        <v>863</v>
      </c>
      <c r="I1013" s="31"/>
      <c r="J1013" s="32">
        <v>1</v>
      </c>
    </row>
    <row r="1014" spans="1:10" x14ac:dyDescent="0.25">
      <c r="A1014" s="29" t="str">
        <f>IF(PickedColonies!J1014=0, "NA",INDEX(Table5[Strain name],(MATCH(PickedColonies!C1014,Table6[Barcode of agar-filled omnitray plate],0)+PickedColonies!J1014-1)))</f>
        <v>GeneArt lib</v>
      </c>
      <c r="B1014" s="29">
        <f>IF(PickedColonies!J1014=0, "NA", INDEX(Table1[Modifications],(MATCH(PickedColonies!C1014,Table6[Barcode of agar-filled omnitray plate],0)+PickedColonies!J1014-1)))</f>
        <v>0</v>
      </c>
      <c r="C1014" s="31" t="s">
        <v>469</v>
      </c>
      <c r="D1014" s="29" t="str">
        <f>IF(PickedColonies!J1014=0, "NA", INDEX(Table4[],(MATCH(PickedColonies!C1014,Table6[Barcode of agar-filled omnitray plate],0)+PickedColonies!J1014-1)))</f>
        <v>A1</v>
      </c>
      <c r="E1014" s="31" t="s">
        <v>829</v>
      </c>
      <c r="F1014" s="29" t="str">
        <f>IF(ISNUMBER(SEARCH("96-well",Import!$B$10)),Sheet1!O1013,Sheet1!P1013)</f>
        <v>E16</v>
      </c>
      <c r="G1014" s="31" t="s">
        <v>658</v>
      </c>
      <c r="H1014" s="31" t="s">
        <v>863</v>
      </c>
      <c r="I1014" s="31"/>
      <c r="J1014" s="32">
        <v>1</v>
      </c>
    </row>
    <row r="1015" spans="1:10" x14ac:dyDescent="0.25">
      <c r="A1015" s="29" t="str">
        <f>IF(PickedColonies!J1015=0, "NA",INDEX(Table5[Strain name],(MATCH(PickedColonies!C1015,Table6[Barcode of agar-filled omnitray plate],0)+PickedColonies!J1015-1)))</f>
        <v>GeneArt lib</v>
      </c>
      <c r="B1015" s="29">
        <f>IF(PickedColonies!J1015=0, "NA", INDEX(Table1[Modifications],(MATCH(PickedColonies!C1015,Table6[Barcode of agar-filled omnitray plate],0)+PickedColonies!J1015-1)))</f>
        <v>0</v>
      </c>
      <c r="C1015" s="31" t="s">
        <v>469</v>
      </c>
      <c r="D1015" s="29" t="str">
        <f>IF(PickedColonies!J1015=0, "NA", INDEX(Table4[],(MATCH(PickedColonies!C1015,Table6[Barcode of agar-filled omnitray plate],0)+PickedColonies!J1015-1)))</f>
        <v>A1</v>
      </c>
      <c r="E1015" s="31" t="s">
        <v>829</v>
      </c>
      <c r="F1015" s="29" t="str">
        <f>IF(ISNUMBER(SEARCH("96-well",Import!$B$10)),Sheet1!O1014,Sheet1!P1014)</f>
        <v>F16</v>
      </c>
      <c r="G1015" s="31" t="s">
        <v>659</v>
      </c>
      <c r="H1015" s="31" t="s">
        <v>863</v>
      </c>
      <c r="I1015" s="31"/>
      <c r="J1015" s="32">
        <v>1</v>
      </c>
    </row>
    <row r="1016" spans="1:10" x14ac:dyDescent="0.25">
      <c r="A1016" s="29" t="str">
        <f>IF(PickedColonies!J1016=0, "NA",INDEX(Table5[Strain name],(MATCH(PickedColonies!C1016,Table6[Barcode of agar-filled omnitray plate],0)+PickedColonies!J1016-1)))</f>
        <v>GeneArt lib</v>
      </c>
      <c r="B1016" s="29">
        <f>IF(PickedColonies!J1016=0, "NA", INDEX(Table1[Modifications],(MATCH(PickedColonies!C1016,Table6[Barcode of agar-filled omnitray plate],0)+PickedColonies!J1016-1)))</f>
        <v>0</v>
      </c>
      <c r="C1016" s="31" t="s">
        <v>469</v>
      </c>
      <c r="D1016" s="29" t="str">
        <f>IF(PickedColonies!J1016=0, "NA", INDEX(Table4[],(MATCH(PickedColonies!C1016,Table6[Barcode of agar-filled omnitray plate],0)+PickedColonies!J1016-1)))</f>
        <v>A1</v>
      </c>
      <c r="E1016" s="31" t="s">
        <v>829</v>
      </c>
      <c r="F1016" s="29" t="str">
        <f>IF(ISNUMBER(SEARCH("96-well",Import!$B$10)),Sheet1!O1015,Sheet1!P1015)</f>
        <v>G16</v>
      </c>
      <c r="G1016" s="31" t="s">
        <v>660</v>
      </c>
      <c r="H1016" s="31" t="s">
        <v>863</v>
      </c>
      <c r="I1016" s="31"/>
      <c r="J1016" s="32">
        <v>1</v>
      </c>
    </row>
    <row r="1017" spans="1:10" x14ac:dyDescent="0.25">
      <c r="A1017" s="29" t="str">
        <f>IF(PickedColonies!J1017=0, "NA",INDEX(Table5[Strain name],(MATCH(PickedColonies!C1017,Table6[Barcode of agar-filled omnitray plate],0)+PickedColonies!J1017-1)))</f>
        <v>GeneArt lib</v>
      </c>
      <c r="B1017" s="29">
        <f>IF(PickedColonies!J1017=0, "NA", INDEX(Table1[Modifications],(MATCH(PickedColonies!C1017,Table6[Barcode of agar-filled omnitray plate],0)+PickedColonies!J1017-1)))</f>
        <v>0</v>
      </c>
      <c r="C1017" s="31" t="s">
        <v>469</v>
      </c>
      <c r="D1017" s="29" t="str">
        <f>IF(PickedColonies!J1017=0, "NA", INDEX(Table4[],(MATCH(PickedColonies!C1017,Table6[Barcode of agar-filled omnitray plate],0)+PickedColonies!J1017-1)))</f>
        <v>A1</v>
      </c>
      <c r="E1017" s="31" t="s">
        <v>829</v>
      </c>
      <c r="F1017" s="29" t="str">
        <f>IF(ISNUMBER(SEARCH("96-well",Import!$B$10)),Sheet1!O1016,Sheet1!P1016)</f>
        <v>H16</v>
      </c>
      <c r="G1017" s="31" t="s">
        <v>661</v>
      </c>
      <c r="H1017" s="31" t="s">
        <v>863</v>
      </c>
      <c r="I1017" s="31"/>
      <c r="J1017" s="32">
        <v>1</v>
      </c>
    </row>
    <row r="1018" spans="1:10" x14ac:dyDescent="0.25">
      <c r="A1018" s="29" t="str">
        <f>IF(PickedColonies!J1018=0, "NA",INDEX(Table5[Strain name],(MATCH(PickedColonies!C1018,Table6[Barcode of agar-filled omnitray plate],0)+PickedColonies!J1018-1)))</f>
        <v>GeneArt lib</v>
      </c>
      <c r="B1018" s="29">
        <f>IF(PickedColonies!J1018=0, "NA", INDEX(Table1[Modifications],(MATCH(PickedColonies!C1018,Table6[Barcode of agar-filled omnitray plate],0)+PickedColonies!J1018-1)))</f>
        <v>0</v>
      </c>
      <c r="C1018" s="31" t="s">
        <v>470</v>
      </c>
      <c r="D1018" s="29" t="str">
        <f>IF(PickedColonies!J1018=0, "NA", INDEX(Table4[],(MATCH(PickedColonies!C1018,Table6[Barcode of agar-filled omnitray plate],0)+PickedColonies!J1018-1)))</f>
        <v>A1</v>
      </c>
      <c r="E1018" s="31" t="s">
        <v>829</v>
      </c>
      <c r="F1018" s="29" t="str">
        <f>IF(ISNUMBER(SEARCH("96-well",Import!$B$10)),Sheet1!O1017,Sheet1!P1017)</f>
        <v>I16</v>
      </c>
      <c r="G1018" s="31" t="s">
        <v>484</v>
      </c>
      <c r="H1018" s="31" t="s">
        <v>868</v>
      </c>
      <c r="I1018" s="31"/>
      <c r="J1018" s="32">
        <v>1</v>
      </c>
    </row>
    <row r="1019" spans="1:10" x14ac:dyDescent="0.25">
      <c r="A1019" s="29" t="str">
        <f>IF(PickedColonies!J1019=0, "NA",INDEX(Table5[Strain name],(MATCH(PickedColonies!C1019,Table6[Barcode of agar-filled omnitray plate],0)+PickedColonies!J1019-1)))</f>
        <v>GeneArt lib</v>
      </c>
      <c r="B1019" s="29">
        <f>IF(PickedColonies!J1019=0, "NA", INDEX(Table1[Modifications],(MATCH(PickedColonies!C1019,Table6[Barcode of agar-filled omnitray plate],0)+PickedColonies!J1019-1)))</f>
        <v>0</v>
      </c>
      <c r="C1019" s="31" t="s">
        <v>470</v>
      </c>
      <c r="D1019" s="29" t="str">
        <f>IF(PickedColonies!J1019=0, "NA", INDEX(Table4[],(MATCH(PickedColonies!C1019,Table6[Barcode of agar-filled omnitray plate],0)+PickedColonies!J1019-1)))</f>
        <v>A1</v>
      </c>
      <c r="E1019" s="31" t="s">
        <v>829</v>
      </c>
      <c r="F1019" s="29" t="str">
        <f>IF(ISNUMBER(SEARCH("96-well",Import!$B$10)),Sheet1!O1018,Sheet1!P1018)</f>
        <v>J16</v>
      </c>
      <c r="G1019" s="31" t="s">
        <v>485</v>
      </c>
      <c r="H1019" s="31" t="s">
        <v>868</v>
      </c>
      <c r="I1019" s="31"/>
      <c r="J1019" s="32">
        <v>1</v>
      </c>
    </row>
    <row r="1020" spans="1:10" x14ac:dyDescent="0.25">
      <c r="A1020" s="29" t="str">
        <f>IF(PickedColonies!J1020=0, "NA",INDEX(Table5[Strain name],(MATCH(PickedColonies!C1020,Table6[Barcode of agar-filled omnitray plate],0)+PickedColonies!J1020-1)))</f>
        <v>GeneArt lib</v>
      </c>
      <c r="B1020" s="29">
        <f>IF(PickedColonies!J1020=0, "NA", INDEX(Table1[Modifications],(MATCH(PickedColonies!C1020,Table6[Barcode of agar-filled omnitray plate],0)+PickedColonies!J1020-1)))</f>
        <v>0</v>
      </c>
      <c r="C1020" s="31" t="s">
        <v>470</v>
      </c>
      <c r="D1020" s="29" t="str">
        <f>IF(PickedColonies!J1020=0, "NA", INDEX(Table4[],(MATCH(PickedColonies!C1020,Table6[Barcode of agar-filled omnitray plate],0)+PickedColonies!J1020-1)))</f>
        <v>A1</v>
      </c>
      <c r="E1020" s="31" t="s">
        <v>829</v>
      </c>
      <c r="F1020" s="29" t="str">
        <f>IF(ISNUMBER(SEARCH("96-well",Import!$B$10)),Sheet1!O1019,Sheet1!P1019)</f>
        <v>K16</v>
      </c>
      <c r="G1020" s="31" t="s">
        <v>486</v>
      </c>
      <c r="H1020" s="31" t="s">
        <v>868</v>
      </c>
      <c r="I1020" s="31"/>
      <c r="J1020" s="32">
        <v>1</v>
      </c>
    </row>
    <row r="1021" spans="1:10" x14ac:dyDescent="0.25">
      <c r="A1021" s="29" t="str">
        <f>IF(PickedColonies!J1021=0, "NA",INDEX(Table5[Strain name],(MATCH(PickedColonies!C1021,Table6[Barcode of agar-filled omnitray plate],0)+PickedColonies!J1021-1)))</f>
        <v>GeneArt lib</v>
      </c>
      <c r="B1021" s="29">
        <f>IF(PickedColonies!J1021=0, "NA", INDEX(Table1[Modifications],(MATCH(PickedColonies!C1021,Table6[Barcode of agar-filled omnitray plate],0)+PickedColonies!J1021-1)))</f>
        <v>0</v>
      </c>
      <c r="C1021" s="31" t="s">
        <v>470</v>
      </c>
      <c r="D1021" s="29" t="str">
        <f>IF(PickedColonies!J1021=0, "NA", INDEX(Table4[],(MATCH(PickedColonies!C1021,Table6[Barcode of agar-filled omnitray plate],0)+PickedColonies!J1021-1)))</f>
        <v>A1</v>
      </c>
      <c r="E1021" s="31" t="s">
        <v>829</v>
      </c>
      <c r="F1021" s="29" t="str">
        <f>IF(ISNUMBER(SEARCH("96-well",Import!$B$10)),Sheet1!O1020,Sheet1!P1020)</f>
        <v>L16</v>
      </c>
      <c r="G1021" s="31" t="s">
        <v>487</v>
      </c>
      <c r="H1021" s="31" t="s">
        <v>868</v>
      </c>
      <c r="I1021" s="31"/>
      <c r="J1021" s="32">
        <v>1</v>
      </c>
    </row>
    <row r="1022" spans="1:10" x14ac:dyDescent="0.25">
      <c r="A1022" s="29" t="str">
        <f>IF(PickedColonies!J1022=0, "NA",INDEX(Table5[Strain name],(MATCH(PickedColonies!C1022,Table6[Barcode of agar-filled omnitray plate],0)+PickedColonies!J1022-1)))</f>
        <v>GeneArt lib</v>
      </c>
      <c r="B1022" s="29">
        <f>IF(PickedColonies!J1022=0, "NA", INDEX(Table1[Modifications],(MATCH(PickedColonies!C1022,Table6[Barcode of agar-filled omnitray plate],0)+PickedColonies!J1022-1)))</f>
        <v>0</v>
      </c>
      <c r="C1022" s="31" t="s">
        <v>470</v>
      </c>
      <c r="D1022" s="29" t="str">
        <f>IF(PickedColonies!J1022=0, "NA", INDEX(Table4[],(MATCH(PickedColonies!C1022,Table6[Barcode of agar-filled omnitray plate],0)+PickedColonies!J1022-1)))</f>
        <v>A1</v>
      </c>
      <c r="E1022" s="31" t="s">
        <v>829</v>
      </c>
      <c r="F1022" s="29" t="str">
        <f>IF(ISNUMBER(SEARCH("96-well",Import!$B$10)),Sheet1!O1021,Sheet1!P1021)</f>
        <v>M16</v>
      </c>
      <c r="G1022" s="31" t="s">
        <v>488</v>
      </c>
      <c r="H1022" s="31" t="s">
        <v>868</v>
      </c>
      <c r="I1022" s="31"/>
      <c r="J1022" s="32">
        <v>1</v>
      </c>
    </row>
    <row r="1023" spans="1:10" x14ac:dyDescent="0.25">
      <c r="A1023" s="29" t="str">
        <f>IF(PickedColonies!J1023=0, "NA",INDEX(Table5[Strain name],(MATCH(PickedColonies!C1023,Table6[Barcode of agar-filled omnitray plate],0)+PickedColonies!J1023-1)))</f>
        <v>GeneArt lib</v>
      </c>
      <c r="B1023" s="29">
        <f>IF(PickedColonies!J1023=0, "NA", INDEX(Table1[Modifications],(MATCH(PickedColonies!C1023,Table6[Barcode of agar-filled omnitray plate],0)+PickedColonies!J1023-1)))</f>
        <v>0</v>
      </c>
      <c r="C1023" s="31" t="s">
        <v>470</v>
      </c>
      <c r="D1023" s="29" t="str">
        <f>IF(PickedColonies!J1023=0, "NA", INDEX(Table4[],(MATCH(PickedColonies!C1023,Table6[Barcode of agar-filled omnitray plate],0)+PickedColonies!J1023-1)))</f>
        <v>A1</v>
      </c>
      <c r="E1023" s="31" t="s">
        <v>829</v>
      </c>
      <c r="F1023" s="29" t="str">
        <f>IF(ISNUMBER(SEARCH("96-well",Import!$B$10)),Sheet1!O1022,Sheet1!P1022)</f>
        <v>N16</v>
      </c>
      <c r="G1023" s="31" t="s">
        <v>489</v>
      </c>
      <c r="H1023" s="31" t="s">
        <v>868</v>
      </c>
      <c r="I1023" s="31"/>
      <c r="J1023" s="32">
        <v>1</v>
      </c>
    </row>
    <row r="1024" spans="1:10" x14ac:dyDescent="0.25">
      <c r="A1024" s="29" t="str">
        <f>IF(PickedColonies!J1024=0, "NA",INDEX(Table5[Strain name],(MATCH(PickedColonies!C1024,Table6[Barcode of agar-filled omnitray plate],0)+PickedColonies!J1024-1)))</f>
        <v>GeneArt lib</v>
      </c>
      <c r="B1024" s="29">
        <f>IF(PickedColonies!J1024=0, "NA", INDEX(Table1[Modifications],(MATCH(PickedColonies!C1024,Table6[Barcode of agar-filled omnitray plate],0)+PickedColonies!J1024-1)))</f>
        <v>0</v>
      </c>
      <c r="C1024" s="31" t="s">
        <v>470</v>
      </c>
      <c r="D1024" s="29" t="str">
        <f>IF(PickedColonies!J1024=0, "NA", INDEX(Table4[],(MATCH(PickedColonies!C1024,Table6[Barcode of agar-filled omnitray plate],0)+PickedColonies!J1024-1)))</f>
        <v>A1</v>
      </c>
      <c r="E1024" s="31" t="s">
        <v>829</v>
      </c>
      <c r="F1024" s="29" t="str">
        <f>IF(ISNUMBER(SEARCH("96-well",Import!$B$10)),Sheet1!O1023,Sheet1!P1023)</f>
        <v>O16</v>
      </c>
      <c r="G1024" s="31" t="s">
        <v>490</v>
      </c>
      <c r="H1024" s="31" t="s">
        <v>868</v>
      </c>
      <c r="I1024" s="31"/>
      <c r="J1024" s="32">
        <v>1</v>
      </c>
    </row>
    <row r="1025" spans="1:10" x14ac:dyDescent="0.25">
      <c r="A1025" s="29" t="str">
        <f>IF(PickedColonies!J1025=0, "NA",INDEX(Table5[Strain name],(MATCH(PickedColonies!C1025,Table6[Barcode of agar-filled omnitray plate],0)+PickedColonies!J1025-1)))</f>
        <v>GeneArt lib</v>
      </c>
      <c r="B1025" s="29">
        <f>IF(PickedColonies!J1025=0, "NA", INDEX(Table1[Modifications],(MATCH(PickedColonies!C1025,Table6[Barcode of agar-filled omnitray plate],0)+PickedColonies!J1025-1)))</f>
        <v>0</v>
      </c>
      <c r="C1025" s="31" t="s">
        <v>470</v>
      </c>
      <c r="D1025" s="29" t="str">
        <f>IF(PickedColonies!J1025=0, "NA", INDEX(Table4[],(MATCH(PickedColonies!C1025,Table6[Barcode of agar-filled omnitray plate],0)+PickedColonies!J1025-1)))</f>
        <v>A1</v>
      </c>
      <c r="E1025" s="31" t="s">
        <v>829</v>
      </c>
      <c r="F1025" s="29" t="str">
        <f>IF(ISNUMBER(SEARCH("96-well",Import!$B$10)),Sheet1!O1024,Sheet1!P1024)</f>
        <v>P16</v>
      </c>
      <c r="G1025" s="31" t="s">
        <v>491</v>
      </c>
      <c r="H1025" s="31" t="s">
        <v>868</v>
      </c>
      <c r="I1025" s="31"/>
      <c r="J1025" s="32">
        <v>1</v>
      </c>
    </row>
    <row r="1026" spans="1:10" x14ac:dyDescent="0.25">
      <c r="A1026" s="29" t="str">
        <f>IF(PickedColonies!J1026=0, "NA",INDEX(Table5[Strain name],(MATCH(PickedColonies!C1026,Table6[Barcode of agar-filled omnitray plate],0)+PickedColonies!J1026-1)))</f>
        <v>GeneArt lib</v>
      </c>
      <c r="B1026" s="29">
        <f>IF(PickedColonies!J1026=0, "NA", INDEX(Table1[Modifications],(MATCH(PickedColonies!C1026,Table6[Barcode of agar-filled omnitray plate],0)+PickedColonies!J1026-1)))</f>
        <v>0</v>
      </c>
      <c r="C1026" s="31" t="s">
        <v>470</v>
      </c>
      <c r="D1026" s="29" t="str">
        <f>IF(PickedColonies!J1026=0, "NA", INDEX(Table4[],(MATCH(PickedColonies!C1026,Table6[Barcode of agar-filled omnitray plate],0)+PickedColonies!J1026-1)))</f>
        <v>A1</v>
      </c>
      <c r="E1026" s="31" t="s">
        <v>829</v>
      </c>
      <c r="F1026" s="29" t="str">
        <f>IF(ISNUMBER(SEARCH("96-well",Import!$B$10)),Sheet1!O1025,Sheet1!P1025)</f>
        <v>A17</v>
      </c>
      <c r="G1026" s="31" t="s">
        <v>493</v>
      </c>
      <c r="H1026" s="31" t="s">
        <v>869</v>
      </c>
      <c r="I1026" s="31"/>
      <c r="J1026" s="32">
        <v>1</v>
      </c>
    </row>
    <row r="1027" spans="1:10" x14ac:dyDescent="0.25">
      <c r="A1027" s="29" t="str">
        <f>IF(PickedColonies!J1027=0, "NA",INDEX(Table5[Strain name],(MATCH(PickedColonies!C1027,Table6[Barcode of agar-filled omnitray plate],0)+PickedColonies!J1027-1)))</f>
        <v>GeneArt lib</v>
      </c>
      <c r="B1027" s="29">
        <f>IF(PickedColonies!J1027=0, "NA", INDEX(Table1[Modifications],(MATCH(PickedColonies!C1027,Table6[Barcode of agar-filled omnitray plate],0)+PickedColonies!J1027-1)))</f>
        <v>0</v>
      </c>
      <c r="C1027" s="31" t="s">
        <v>470</v>
      </c>
      <c r="D1027" s="29" t="str">
        <f>IF(PickedColonies!J1027=0, "NA", INDEX(Table4[],(MATCH(PickedColonies!C1027,Table6[Barcode of agar-filled omnitray plate],0)+PickedColonies!J1027-1)))</f>
        <v>A1</v>
      </c>
      <c r="E1027" s="31" t="s">
        <v>829</v>
      </c>
      <c r="F1027" s="29" t="str">
        <f>IF(ISNUMBER(SEARCH("96-well",Import!$B$10)),Sheet1!O1026,Sheet1!P1026)</f>
        <v>B17</v>
      </c>
      <c r="G1027" s="31" t="s">
        <v>494</v>
      </c>
      <c r="H1027" s="31" t="s">
        <v>869</v>
      </c>
      <c r="I1027" s="31"/>
      <c r="J1027" s="32">
        <v>1</v>
      </c>
    </row>
    <row r="1028" spans="1:10" x14ac:dyDescent="0.25">
      <c r="A1028" s="29" t="str">
        <f>IF(PickedColonies!J1028=0, "NA",INDEX(Table5[Strain name],(MATCH(PickedColonies!C1028,Table6[Barcode of agar-filled omnitray plate],0)+PickedColonies!J1028-1)))</f>
        <v>GeneArt lib</v>
      </c>
      <c r="B1028" s="29">
        <f>IF(PickedColonies!J1028=0, "NA", INDEX(Table1[Modifications],(MATCH(PickedColonies!C1028,Table6[Barcode of agar-filled omnitray plate],0)+PickedColonies!J1028-1)))</f>
        <v>0</v>
      </c>
      <c r="C1028" s="31" t="s">
        <v>470</v>
      </c>
      <c r="D1028" s="29" t="str">
        <f>IF(PickedColonies!J1028=0, "NA", INDEX(Table4[],(MATCH(PickedColonies!C1028,Table6[Barcode of agar-filled omnitray plate],0)+PickedColonies!J1028-1)))</f>
        <v>A1</v>
      </c>
      <c r="E1028" s="31" t="s">
        <v>829</v>
      </c>
      <c r="F1028" s="29" t="str">
        <f>IF(ISNUMBER(SEARCH("96-well",Import!$B$10)),Sheet1!O1027,Sheet1!P1027)</f>
        <v>C17</v>
      </c>
      <c r="G1028" s="31" t="s">
        <v>495</v>
      </c>
      <c r="H1028" s="31" t="s">
        <v>869</v>
      </c>
      <c r="I1028" s="31"/>
      <c r="J1028" s="32">
        <v>1</v>
      </c>
    </row>
    <row r="1029" spans="1:10" x14ac:dyDescent="0.25">
      <c r="A1029" s="29" t="str">
        <f>IF(PickedColonies!J1029=0, "NA",INDEX(Table5[Strain name],(MATCH(PickedColonies!C1029,Table6[Barcode of agar-filled omnitray plate],0)+PickedColonies!J1029-1)))</f>
        <v>GeneArt lib</v>
      </c>
      <c r="B1029" s="29">
        <f>IF(PickedColonies!J1029=0, "NA", INDEX(Table1[Modifications],(MATCH(PickedColonies!C1029,Table6[Barcode of agar-filled omnitray plate],0)+PickedColonies!J1029-1)))</f>
        <v>0</v>
      </c>
      <c r="C1029" s="31" t="s">
        <v>470</v>
      </c>
      <c r="D1029" s="29" t="str">
        <f>IF(PickedColonies!J1029=0, "NA", INDEX(Table4[],(MATCH(PickedColonies!C1029,Table6[Barcode of agar-filled omnitray plate],0)+PickedColonies!J1029-1)))</f>
        <v>A1</v>
      </c>
      <c r="E1029" s="31" t="s">
        <v>829</v>
      </c>
      <c r="F1029" s="29" t="str">
        <f>IF(ISNUMBER(SEARCH("96-well",Import!$B$10)),Sheet1!O1028,Sheet1!P1028)</f>
        <v>D17</v>
      </c>
      <c r="G1029" s="31" t="s">
        <v>496</v>
      </c>
      <c r="H1029" s="31" t="s">
        <v>869</v>
      </c>
      <c r="I1029" s="31"/>
      <c r="J1029" s="32">
        <v>1</v>
      </c>
    </row>
    <row r="1030" spans="1:10" x14ac:dyDescent="0.25">
      <c r="A1030" s="29" t="str">
        <f>IF(PickedColonies!J1030=0, "NA",INDEX(Table5[Strain name],(MATCH(PickedColonies!C1030,Table6[Barcode of agar-filled omnitray plate],0)+PickedColonies!J1030-1)))</f>
        <v>GeneArt lib</v>
      </c>
      <c r="B1030" s="29">
        <f>IF(PickedColonies!J1030=0, "NA", INDEX(Table1[Modifications],(MATCH(PickedColonies!C1030,Table6[Barcode of agar-filled omnitray plate],0)+PickedColonies!J1030-1)))</f>
        <v>0</v>
      </c>
      <c r="C1030" s="31" t="s">
        <v>470</v>
      </c>
      <c r="D1030" s="29" t="str">
        <f>IF(PickedColonies!J1030=0, "NA", INDEX(Table4[],(MATCH(PickedColonies!C1030,Table6[Barcode of agar-filled omnitray plate],0)+PickedColonies!J1030-1)))</f>
        <v>A1</v>
      </c>
      <c r="E1030" s="31" t="s">
        <v>829</v>
      </c>
      <c r="F1030" s="29" t="str">
        <f>IF(ISNUMBER(SEARCH("96-well",Import!$B$10)),Sheet1!O1029,Sheet1!P1029)</f>
        <v>E17</v>
      </c>
      <c r="G1030" s="31" t="s">
        <v>497</v>
      </c>
      <c r="H1030" s="31" t="s">
        <v>869</v>
      </c>
      <c r="I1030" s="31"/>
      <c r="J1030" s="32">
        <v>1</v>
      </c>
    </row>
    <row r="1031" spans="1:10" x14ac:dyDescent="0.25">
      <c r="A1031" s="29" t="str">
        <f>IF(PickedColonies!J1031=0, "NA",INDEX(Table5[Strain name],(MATCH(PickedColonies!C1031,Table6[Barcode of agar-filled omnitray plate],0)+PickedColonies!J1031-1)))</f>
        <v>GeneArt lib</v>
      </c>
      <c r="B1031" s="29">
        <f>IF(PickedColonies!J1031=0, "NA", INDEX(Table1[Modifications],(MATCH(PickedColonies!C1031,Table6[Barcode of agar-filled omnitray plate],0)+PickedColonies!J1031-1)))</f>
        <v>0</v>
      </c>
      <c r="C1031" s="31" t="s">
        <v>470</v>
      </c>
      <c r="D1031" s="29" t="str">
        <f>IF(PickedColonies!J1031=0, "NA", INDEX(Table4[],(MATCH(PickedColonies!C1031,Table6[Barcode of agar-filled omnitray plate],0)+PickedColonies!J1031-1)))</f>
        <v>A1</v>
      </c>
      <c r="E1031" s="31" t="s">
        <v>829</v>
      </c>
      <c r="F1031" s="29" t="str">
        <f>IF(ISNUMBER(SEARCH("96-well",Import!$B$10)),Sheet1!O1030,Sheet1!P1030)</f>
        <v>F17</v>
      </c>
      <c r="G1031" s="31" t="s">
        <v>498</v>
      </c>
      <c r="H1031" s="31" t="s">
        <v>869</v>
      </c>
      <c r="I1031" s="31"/>
      <c r="J1031" s="32">
        <v>1</v>
      </c>
    </row>
    <row r="1032" spans="1:10" x14ac:dyDescent="0.25">
      <c r="A1032" s="29" t="str">
        <f>IF(PickedColonies!J1032=0, "NA",INDEX(Table5[Strain name],(MATCH(PickedColonies!C1032,Table6[Barcode of agar-filled omnitray plate],0)+PickedColonies!J1032-1)))</f>
        <v>GeneArt lib</v>
      </c>
      <c r="B1032" s="29">
        <f>IF(PickedColonies!J1032=0, "NA", INDEX(Table1[Modifications],(MATCH(PickedColonies!C1032,Table6[Barcode of agar-filled omnitray plate],0)+PickedColonies!J1032-1)))</f>
        <v>0</v>
      </c>
      <c r="C1032" s="31" t="s">
        <v>470</v>
      </c>
      <c r="D1032" s="29" t="str">
        <f>IF(PickedColonies!J1032=0, "NA", INDEX(Table4[],(MATCH(PickedColonies!C1032,Table6[Barcode of agar-filled omnitray plate],0)+PickedColonies!J1032-1)))</f>
        <v>A1</v>
      </c>
      <c r="E1032" s="31" t="s">
        <v>829</v>
      </c>
      <c r="F1032" s="29" t="str">
        <f>IF(ISNUMBER(SEARCH("96-well",Import!$B$10)),Sheet1!O1031,Sheet1!P1031)</f>
        <v>G17</v>
      </c>
      <c r="G1032" s="31" t="s">
        <v>499</v>
      </c>
      <c r="H1032" s="31" t="s">
        <v>869</v>
      </c>
      <c r="I1032" s="31"/>
      <c r="J1032" s="32">
        <v>1</v>
      </c>
    </row>
    <row r="1033" spans="1:10" x14ac:dyDescent="0.25">
      <c r="A1033" s="29" t="str">
        <f>IF(PickedColonies!J1033=0, "NA",INDEX(Table5[Strain name],(MATCH(PickedColonies!C1033,Table6[Barcode of agar-filled omnitray plate],0)+PickedColonies!J1033-1)))</f>
        <v>GeneArt lib</v>
      </c>
      <c r="B1033" s="29">
        <f>IF(PickedColonies!J1033=0, "NA", INDEX(Table1[Modifications],(MATCH(PickedColonies!C1033,Table6[Barcode of agar-filled omnitray plate],0)+PickedColonies!J1033-1)))</f>
        <v>0</v>
      </c>
      <c r="C1033" s="31" t="s">
        <v>470</v>
      </c>
      <c r="D1033" s="29" t="str">
        <f>IF(PickedColonies!J1033=0, "NA", INDEX(Table4[],(MATCH(PickedColonies!C1033,Table6[Barcode of agar-filled omnitray plate],0)+PickedColonies!J1033-1)))</f>
        <v>A1</v>
      </c>
      <c r="E1033" s="31" t="s">
        <v>829</v>
      </c>
      <c r="F1033" s="29" t="str">
        <f>IF(ISNUMBER(SEARCH("96-well",Import!$B$10)),Sheet1!O1032,Sheet1!P1032)</f>
        <v>H17</v>
      </c>
      <c r="G1033" s="31" t="s">
        <v>500</v>
      </c>
      <c r="H1033" s="31" t="s">
        <v>869</v>
      </c>
      <c r="I1033" s="31"/>
      <c r="J1033" s="32">
        <v>1</v>
      </c>
    </row>
    <row r="1034" spans="1:10" x14ac:dyDescent="0.25">
      <c r="A1034" s="29" t="str">
        <f>IF(PickedColonies!J1034=0, "NA",INDEX(Table5[Strain name],(MATCH(PickedColonies!C1034,Table6[Barcode of agar-filled omnitray plate],0)+PickedColonies!J1034-1)))</f>
        <v>GeneArt lib</v>
      </c>
      <c r="B1034" s="29">
        <f>IF(PickedColonies!J1034=0, "NA", INDEX(Table1[Modifications],(MATCH(PickedColonies!C1034,Table6[Barcode of agar-filled omnitray plate],0)+PickedColonies!J1034-1)))</f>
        <v>0</v>
      </c>
      <c r="C1034" s="31" t="s">
        <v>470</v>
      </c>
      <c r="D1034" s="29" t="str">
        <f>IF(PickedColonies!J1034=0, "NA", INDEX(Table4[],(MATCH(PickedColonies!C1034,Table6[Barcode of agar-filled omnitray plate],0)+PickedColonies!J1034-1)))</f>
        <v>A1</v>
      </c>
      <c r="E1034" s="31" t="s">
        <v>829</v>
      </c>
      <c r="F1034" s="29" t="str">
        <f>IF(ISNUMBER(SEARCH("96-well",Import!$B$10)),Sheet1!O1033,Sheet1!P1033)</f>
        <v>I17</v>
      </c>
      <c r="G1034" s="31" t="s">
        <v>502</v>
      </c>
      <c r="H1034" s="31" t="s">
        <v>870</v>
      </c>
      <c r="I1034" s="31"/>
      <c r="J1034" s="32">
        <v>1</v>
      </c>
    </row>
    <row r="1035" spans="1:10" x14ac:dyDescent="0.25">
      <c r="A1035" s="29" t="str">
        <f>IF(PickedColonies!J1035=0, "NA",INDEX(Table5[Strain name],(MATCH(PickedColonies!C1035,Table6[Barcode of agar-filled omnitray plate],0)+PickedColonies!J1035-1)))</f>
        <v>GeneArt lib</v>
      </c>
      <c r="B1035" s="29">
        <f>IF(PickedColonies!J1035=0, "NA", INDEX(Table1[Modifications],(MATCH(PickedColonies!C1035,Table6[Barcode of agar-filled omnitray plate],0)+PickedColonies!J1035-1)))</f>
        <v>0</v>
      </c>
      <c r="C1035" s="31" t="s">
        <v>470</v>
      </c>
      <c r="D1035" s="29" t="str">
        <f>IF(PickedColonies!J1035=0, "NA", INDEX(Table4[],(MATCH(PickedColonies!C1035,Table6[Barcode of agar-filled omnitray plate],0)+PickedColonies!J1035-1)))</f>
        <v>A1</v>
      </c>
      <c r="E1035" s="31" t="s">
        <v>829</v>
      </c>
      <c r="F1035" s="29" t="str">
        <f>IF(ISNUMBER(SEARCH("96-well",Import!$B$10)),Sheet1!O1034,Sheet1!P1034)</f>
        <v>J17</v>
      </c>
      <c r="G1035" s="31" t="s">
        <v>503</v>
      </c>
      <c r="H1035" s="31" t="s">
        <v>870</v>
      </c>
      <c r="I1035" s="31"/>
      <c r="J1035" s="32">
        <v>1</v>
      </c>
    </row>
    <row r="1036" spans="1:10" x14ac:dyDescent="0.25">
      <c r="A1036" s="29" t="str">
        <f>IF(PickedColonies!J1036=0, "NA",INDEX(Table5[Strain name],(MATCH(PickedColonies!C1036,Table6[Barcode of agar-filled omnitray plate],0)+PickedColonies!J1036-1)))</f>
        <v>GeneArt lib</v>
      </c>
      <c r="B1036" s="29">
        <f>IF(PickedColonies!J1036=0, "NA", INDEX(Table1[Modifications],(MATCH(PickedColonies!C1036,Table6[Barcode of agar-filled omnitray plate],0)+PickedColonies!J1036-1)))</f>
        <v>0</v>
      </c>
      <c r="C1036" s="31" t="s">
        <v>470</v>
      </c>
      <c r="D1036" s="29" t="str">
        <f>IF(PickedColonies!J1036=0, "NA", INDEX(Table4[],(MATCH(PickedColonies!C1036,Table6[Barcode of agar-filled omnitray plate],0)+PickedColonies!J1036-1)))</f>
        <v>A1</v>
      </c>
      <c r="E1036" s="31" t="s">
        <v>829</v>
      </c>
      <c r="F1036" s="29" t="str">
        <f>IF(ISNUMBER(SEARCH("96-well",Import!$B$10)),Sheet1!O1035,Sheet1!P1035)</f>
        <v>K17</v>
      </c>
      <c r="G1036" s="31" t="s">
        <v>504</v>
      </c>
      <c r="H1036" s="31" t="s">
        <v>870</v>
      </c>
      <c r="I1036" s="31"/>
      <c r="J1036" s="32">
        <v>1</v>
      </c>
    </row>
    <row r="1037" spans="1:10" x14ac:dyDescent="0.25">
      <c r="A1037" s="29" t="str">
        <f>IF(PickedColonies!J1037=0, "NA",INDEX(Table5[Strain name],(MATCH(PickedColonies!C1037,Table6[Barcode of agar-filled omnitray plate],0)+PickedColonies!J1037-1)))</f>
        <v>GeneArt lib</v>
      </c>
      <c r="B1037" s="29">
        <f>IF(PickedColonies!J1037=0, "NA", INDEX(Table1[Modifications],(MATCH(PickedColonies!C1037,Table6[Barcode of agar-filled omnitray plate],0)+PickedColonies!J1037-1)))</f>
        <v>0</v>
      </c>
      <c r="C1037" s="31" t="s">
        <v>470</v>
      </c>
      <c r="D1037" s="29" t="str">
        <f>IF(PickedColonies!J1037=0, "NA", INDEX(Table4[],(MATCH(PickedColonies!C1037,Table6[Barcode of agar-filled omnitray plate],0)+PickedColonies!J1037-1)))</f>
        <v>A1</v>
      </c>
      <c r="E1037" s="31" t="s">
        <v>829</v>
      </c>
      <c r="F1037" s="29" t="str">
        <f>IF(ISNUMBER(SEARCH("96-well",Import!$B$10)),Sheet1!O1036,Sheet1!P1036)</f>
        <v>L17</v>
      </c>
      <c r="G1037" s="31" t="s">
        <v>505</v>
      </c>
      <c r="H1037" s="31" t="s">
        <v>870</v>
      </c>
      <c r="I1037" s="31"/>
      <c r="J1037" s="32">
        <v>1</v>
      </c>
    </row>
    <row r="1038" spans="1:10" x14ac:dyDescent="0.25">
      <c r="A1038" s="29" t="str">
        <f>IF(PickedColonies!J1038=0, "NA",INDEX(Table5[Strain name],(MATCH(PickedColonies!C1038,Table6[Barcode of agar-filled omnitray plate],0)+PickedColonies!J1038-1)))</f>
        <v>GeneArt lib</v>
      </c>
      <c r="B1038" s="29">
        <f>IF(PickedColonies!J1038=0, "NA", INDEX(Table1[Modifications],(MATCH(PickedColonies!C1038,Table6[Barcode of agar-filled omnitray plate],0)+PickedColonies!J1038-1)))</f>
        <v>0</v>
      </c>
      <c r="C1038" s="31" t="s">
        <v>470</v>
      </c>
      <c r="D1038" s="29" t="str">
        <f>IF(PickedColonies!J1038=0, "NA", INDEX(Table4[],(MATCH(PickedColonies!C1038,Table6[Barcode of agar-filled omnitray plate],0)+PickedColonies!J1038-1)))</f>
        <v>A1</v>
      </c>
      <c r="E1038" s="31" t="s">
        <v>829</v>
      </c>
      <c r="F1038" s="29" t="str">
        <f>IF(ISNUMBER(SEARCH("96-well",Import!$B$10)),Sheet1!O1037,Sheet1!P1037)</f>
        <v>M17</v>
      </c>
      <c r="G1038" s="31" t="s">
        <v>506</v>
      </c>
      <c r="H1038" s="31" t="s">
        <v>870</v>
      </c>
      <c r="I1038" s="31"/>
      <c r="J1038" s="32">
        <v>1</v>
      </c>
    </row>
    <row r="1039" spans="1:10" x14ac:dyDescent="0.25">
      <c r="A1039" s="29" t="str">
        <f>IF(PickedColonies!J1039=0, "NA",INDEX(Table5[Strain name],(MATCH(PickedColonies!C1039,Table6[Barcode of agar-filled omnitray plate],0)+PickedColonies!J1039-1)))</f>
        <v>GeneArt lib</v>
      </c>
      <c r="B1039" s="29">
        <f>IF(PickedColonies!J1039=0, "NA", INDEX(Table1[Modifications],(MATCH(PickedColonies!C1039,Table6[Barcode of agar-filled omnitray plate],0)+PickedColonies!J1039-1)))</f>
        <v>0</v>
      </c>
      <c r="C1039" s="31" t="s">
        <v>470</v>
      </c>
      <c r="D1039" s="29" t="str">
        <f>IF(PickedColonies!J1039=0, "NA", INDEX(Table4[],(MATCH(PickedColonies!C1039,Table6[Barcode of agar-filled omnitray plate],0)+PickedColonies!J1039-1)))</f>
        <v>A1</v>
      </c>
      <c r="E1039" s="31" t="s">
        <v>829</v>
      </c>
      <c r="F1039" s="29" t="str">
        <f>IF(ISNUMBER(SEARCH("96-well",Import!$B$10)),Sheet1!O1038,Sheet1!P1038)</f>
        <v>N17</v>
      </c>
      <c r="G1039" s="31" t="s">
        <v>507</v>
      </c>
      <c r="H1039" s="31" t="s">
        <v>870</v>
      </c>
      <c r="I1039" s="31"/>
      <c r="J1039" s="32">
        <v>1</v>
      </c>
    </row>
    <row r="1040" spans="1:10" x14ac:dyDescent="0.25">
      <c r="A1040" s="29" t="str">
        <f>IF(PickedColonies!J1040=0, "NA",INDEX(Table5[Strain name],(MATCH(PickedColonies!C1040,Table6[Barcode of agar-filled omnitray plate],0)+PickedColonies!J1040-1)))</f>
        <v>GeneArt lib</v>
      </c>
      <c r="B1040" s="29">
        <f>IF(PickedColonies!J1040=0, "NA", INDEX(Table1[Modifications],(MATCH(PickedColonies!C1040,Table6[Barcode of agar-filled omnitray plate],0)+PickedColonies!J1040-1)))</f>
        <v>0</v>
      </c>
      <c r="C1040" s="31" t="s">
        <v>470</v>
      </c>
      <c r="D1040" s="29" t="str">
        <f>IF(PickedColonies!J1040=0, "NA", INDEX(Table4[],(MATCH(PickedColonies!C1040,Table6[Barcode of agar-filled omnitray plate],0)+PickedColonies!J1040-1)))</f>
        <v>A1</v>
      </c>
      <c r="E1040" s="31" t="s">
        <v>829</v>
      </c>
      <c r="F1040" s="29" t="str">
        <f>IF(ISNUMBER(SEARCH("96-well",Import!$B$10)),Sheet1!O1039,Sheet1!P1039)</f>
        <v>O17</v>
      </c>
      <c r="G1040" s="31" t="s">
        <v>508</v>
      </c>
      <c r="H1040" s="31" t="s">
        <v>870</v>
      </c>
      <c r="I1040" s="31"/>
      <c r="J1040" s="32">
        <v>1</v>
      </c>
    </row>
    <row r="1041" spans="1:10" x14ac:dyDescent="0.25">
      <c r="A1041" s="29" t="str">
        <f>IF(PickedColonies!J1041=0, "NA",INDEX(Table5[Strain name],(MATCH(PickedColonies!C1041,Table6[Barcode of agar-filled omnitray plate],0)+PickedColonies!J1041-1)))</f>
        <v>GeneArt lib</v>
      </c>
      <c r="B1041" s="29">
        <f>IF(PickedColonies!J1041=0, "NA", INDEX(Table1[Modifications],(MATCH(PickedColonies!C1041,Table6[Barcode of agar-filled omnitray plate],0)+PickedColonies!J1041-1)))</f>
        <v>0</v>
      </c>
      <c r="C1041" s="31" t="s">
        <v>470</v>
      </c>
      <c r="D1041" s="29" t="str">
        <f>IF(PickedColonies!J1041=0, "NA", INDEX(Table4[],(MATCH(PickedColonies!C1041,Table6[Barcode of agar-filled omnitray plate],0)+PickedColonies!J1041-1)))</f>
        <v>A1</v>
      </c>
      <c r="E1041" s="31" t="s">
        <v>829</v>
      </c>
      <c r="F1041" s="29" t="str">
        <f>IF(ISNUMBER(SEARCH("96-well",Import!$B$10)),Sheet1!O1040,Sheet1!P1040)</f>
        <v>P17</v>
      </c>
      <c r="G1041" s="31" t="s">
        <v>509</v>
      </c>
      <c r="H1041" s="31" t="s">
        <v>870</v>
      </c>
      <c r="I1041" s="31"/>
      <c r="J1041" s="32">
        <v>1</v>
      </c>
    </row>
    <row r="1042" spans="1:10" x14ac:dyDescent="0.25">
      <c r="A1042" s="29" t="str">
        <f>IF(PickedColonies!J1042=0, "NA",INDEX(Table5[Strain name],(MATCH(PickedColonies!C1042,Table6[Barcode of agar-filled omnitray plate],0)+PickedColonies!J1042-1)))</f>
        <v>GeneArt lib</v>
      </c>
      <c r="B1042" s="29">
        <f>IF(PickedColonies!J1042=0, "NA", INDEX(Table1[Modifications],(MATCH(PickedColonies!C1042,Table6[Barcode of agar-filled omnitray plate],0)+PickedColonies!J1042-1)))</f>
        <v>0</v>
      </c>
      <c r="C1042" s="31" t="s">
        <v>470</v>
      </c>
      <c r="D1042" s="29" t="str">
        <f>IF(PickedColonies!J1042=0, "NA", INDEX(Table4[],(MATCH(PickedColonies!C1042,Table6[Barcode of agar-filled omnitray plate],0)+PickedColonies!J1042-1)))</f>
        <v>A1</v>
      </c>
      <c r="E1042" s="31" t="s">
        <v>829</v>
      </c>
      <c r="F1042" s="29" t="str">
        <f>IF(ISNUMBER(SEARCH("96-well",Import!$B$10)),Sheet1!O1041,Sheet1!P1041)</f>
        <v>A18</v>
      </c>
      <c r="G1042" s="31" t="s">
        <v>511</v>
      </c>
      <c r="H1042" s="31" t="s">
        <v>871</v>
      </c>
      <c r="I1042" s="31"/>
      <c r="J1042" s="32">
        <v>1</v>
      </c>
    </row>
    <row r="1043" spans="1:10" x14ac:dyDescent="0.25">
      <c r="A1043" s="29" t="str">
        <f>IF(PickedColonies!J1043=0, "NA",INDEX(Table5[Strain name],(MATCH(PickedColonies!C1043,Table6[Barcode of agar-filled omnitray plate],0)+PickedColonies!J1043-1)))</f>
        <v>GeneArt lib</v>
      </c>
      <c r="B1043" s="29">
        <f>IF(PickedColonies!J1043=0, "NA", INDEX(Table1[Modifications],(MATCH(PickedColonies!C1043,Table6[Barcode of agar-filled omnitray plate],0)+PickedColonies!J1043-1)))</f>
        <v>0</v>
      </c>
      <c r="C1043" s="31" t="s">
        <v>470</v>
      </c>
      <c r="D1043" s="29" t="str">
        <f>IF(PickedColonies!J1043=0, "NA", INDEX(Table4[],(MATCH(PickedColonies!C1043,Table6[Barcode of agar-filled omnitray plate],0)+PickedColonies!J1043-1)))</f>
        <v>A1</v>
      </c>
      <c r="E1043" s="31" t="s">
        <v>829</v>
      </c>
      <c r="F1043" s="29" t="str">
        <f>IF(ISNUMBER(SEARCH("96-well",Import!$B$10)),Sheet1!O1042,Sheet1!P1042)</f>
        <v>B18</v>
      </c>
      <c r="G1043" s="31" t="s">
        <v>512</v>
      </c>
      <c r="H1043" s="31" t="s">
        <v>871</v>
      </c>
      <c r="I1043" s="31"/>
      <c r="J1043" s="32">
        <v>1</v>
      </c>
    </row>
    <row r="1044" spans="1:10" x14ac:dyDescent="0.25">
      <c r="A1044" s="29" t="str">
        <f>IF(PickedColonies!J1044=0, "NA",INDEX(Table5[Strain name],(MATCH(PickedColonies!C1044,Table6[Barcode of agar-filled omnitray plate],0)+PickedColonies!J1044-1)))</f>
        <v>GeneArt lib</v>
      </c>
      <c r="B1044" s="29">
        <f>IF(PickedColonies!J1044=0, "NA", INDEX(Table1[Modifications],(MATCH(PickedColonies!C1044,Table6[Barcode of agar-filled omnitray plate],0)+PickedColonies!J1044-1)))</f>
        <v>0</v>
      </c>
      <c r="C1044" s="31" t="s">
        <v>470</v>
      </c>
      <c r="D1044" s="29" t="str">
        <f>IF(PickedColonies!J1044=0, "NA", INDEX(Table4[],(MATCH(PickedColonies!C1044,Table6[Barcode of agar-filled omnitray plate],0)+PickedColonies!J1044-1)))</f>
        <v>A1</v>
      </c>
      <c r="E1044" s="31" t="s">
        <v>829</v>
      </c>
      <c r="F1044" s="29" t="str">
        <f>IF(ISNUMBER(SEARCH("96-well",Import!$B$10)),Sheet1!O1043,Sheet1!P1043)</f>
        <v>C18</v>
      </c>
      <c r="G1044" s="31" t="s">
        <v>513</v>
      </c>
      <c r="H1044" s="31" t="s">
        <v>871</v>
      </c>
      <c r="I1044" s="31"/>
      <c r="J1044" s="32">
        <v>1</v>
      </c>
    </row>
    <row r="1045" spans="1:10" x14ac:dyDescent="0.25">
      <c r="A1045" s="29" t="str">
        <f>IF(PickedColonies!J1045=0, "NA",INDEX(Table5[Strain name],(MATCH(PickedColonies!C1045,Table6[Barcode of agar-filled omnitray plate],0)+PickedColonies!J1045-1)))</f>
        <v>GeneArt lib</v>
      </c>
      <c r="B1045" s="29">
        <f>IF(PickedColonies!J1045=0, "NA", INDEX(Table1[Modifications],(MATCH(PickedColonies!C1045,Table6[Barcode of agar-filled omnitray plate],0)+PickedColonies!J1045-1)))</f>
        <v>0</v>
      </c>
      <c r="C1045" s="31" t="s">
        <v>470</v>
      </c>
      <c r="D1045" s="29" t="str">
        <f>IF(PickedColonies!J1045=0, "NA", INDEX(Table4[],(MATCH(PickedColonies!C1045,Table6[Barcode of agar-filled omnitray plate],0)+PickedColonies!J1045-1)))</f>
        <v>A1</v>
      </c>
      <c r="E1045" s="31" t="s">
        <v>829</v>
      </c>
      <c r="F1045" s="29" t="str">
        <f>IF(ISNUMBER(SEARCH("96-well",Import!$B$10)),Sheet1!O1044,Sheet1!P1044)</f>
        <v>D18</v>
      </c>
      <c r="G1045" s="31" t="s">
        <v>514</v>
      </c>
      <c r="H1045" s="31" t="s">
        <v>871</v>
      </c>
      <c r="I1045" s="31"/>
      <c r="J1045" s="32">
        <v>1</v>
      </c>
    </row>
    <row r="1046" spans="1:10" x14ac:dyDescent="0.25">
      <c r="A1046" s="29" t="str">
        <f>IF(PickedColonies!J1046=0, "NA",INDEX(Table5[Strain name],(MATCH(PickedColonies!C1046,Table6[Barcode of agar-filled omnitray plate],0)+PickedColonies!J1046-1)))</f>
        <v>GeneArt lib</v>
      </c>
      <c r="B1046" s="29">
        <f>IF(PickedColonies!J1046=0, "NA", INDEX(Table1[Modifications],(MATCH(PickedColonies!C1046,Table6[Barcode of agar-filled omnitray plate],0)+PickedColonies!J1046-1)))</f>
        <v>0</v>
      </c>
      <c r="C1046" s="31" t="s">
        <v>470</v>
      </c>
      <c r="D1046" s="29" t="str">
        <f>IF(PickedColonies!J1046=0, "NA", INDEX(Table4[],(MATCH(PickedColonies!C1046,Table6[Barcode of agar-filled omnitray plate],0)+PickedColonies!J1046-1)))</f>
        <v>A1</v>
      </c>
      <c r="E1046" s="31" t="s">
        <v>829</v>
      </c>
      <c r="F1046" s="29" t="str">
        <f>IF(ISNUMBER(SEARCH("96-well",Import!$B$10)),Sheet1!O1045,Sheet1!P1045)</f>
        <v>E18</v>
      </c>
      <c r="G1046" s="31" t="s">
        <v>515</v>
      </c>
      <c r="H1046" s="31" t="s">
        <v>871</v>
      </c>
      <c r="I1046" s="31"/>
      <c r="J1046" s="32">
        <v>1</v>
      </c>
    </row>
    <row r="1047" spans="1:10" x14ac:dyDescent="0.25">
      <c r="A1047" s="29" t="str">
        <f>IF(PickedColonies!J1047=0, "NA",INDEX(Table5[Strain name],(MATCH(PickedColonies!C1047,Table6[Barcode of agar-filled omnitray plate],0)+PickedColonies!J1047-1)))</f>
        <v>GeneArt lib</v>
      </c>
      <c r="B1047" s="29">
        <f>IF(PickedColonies!J1047=0, "NA", INDEX(Table1[Modifications],(MATCH(PickedColonies!C1047,Table6[Barcode of agar-filled omnitray plate],0)+PickedColonies!J1047-1)))</f>
        <v>0</v>
      </c>
      <c r="C1047" s="31" t="s">
        <v>470</v>
      </c>
      <c r="D1047" s="29" t="str">
        <f>IF(PickedColonies!J1047=0, "NA", INDEX(Table4[],(MATCH(PickedColonies!C1047,Table6[Barcode of agar-filled omnitray plate],0)+PickedColonies!J1047-1)))</f>
        <v>A1</v>
      </c>
      <c r="E1047" s="31" t="s">
        <v>829</v>
      </c>
      <c r="F1047" s="29" t="str">
        <f>IF(ISNUMBER(SEARCH("96-well",Import!$B$10)),Sheet1!O1046,Sheet1!P1046)</f>
        <v>F18</v>
      </c>
      <c r="G1047" s="31" t="s">
        <v>516</v>
      </c>
      <c r="H1047" s="31" t="s">
        <v>871</v>
      </c>
      <c r="I1047" s="31"/>
      <c r="J1047" s="32">
        <v>1</v>
      </c>
    </row>
    <row r="1048" spans="1:10" x14ac:dyDescent="0.25">
      <c r="A1048" s="29" t="str">
        <f>IF(PickedColonies!J1048=0, "NA",INDEX(Table5[Strain name],(MATCH(PickedColonies!C1048,Table6[Barcode of agar-filled omnitray plate],0)+PickedColonies!J1048-1)))</f>
        <v>GeneArt lib</v>
      </c>
      <c r="B1048" s="29">
        <f>IF(PickedColonies!J1048=0, "NA", INDEX(Table1[Modifications],(MATCH(PickedColonies!C1048,Table6[Barcode of agar-filled omnitray plate],0)+PickedColonies!J1048-1)))</f>
        <v>0</v>
      </c>
      <c r="C1048" s="31" t="s">
        <v>470</v>
      </c>
      <c r="D1048" s="29" t="str">
        <f>IF(PickedColonies!J1048=0, "NA", INDEX(Table4[],(MATCH(PickedColonies!C1048,Table6[Barcode of agar-filled omnitray plate],0)+PickedColonies!J1048-1)))</f>
        <v>A1</v>
      </c>
      <c r="E1048" s="31" t="s">
        <v>829</v>
      </c>
      <c r="F1048" s="29" t="str">
        <f>IF(ISNUMBER(SEARCH("96-well",Import!$B$10)),Sheet1!O1047,Sheet1!P1047)</f>
        <v>G18</v>
      </c>
      <c r="G1048" s="31" t="s">
        <v>517</v>
      </c>
      <c r="H1048" s="31" t="s">
        <v>871</v>
      </c>
      <c r="I1048" s="31"/>
      <c r="J1048" s="32">
        <v>1</v>
      </c>
    </row>
    <row r="1049" spans="1:10" x14ac:dyDescent="0.25">
      <c r="A1049" s="29" t="str">
        <f>IF(PickedColonies!J1049=0, "NA",INDEX(Table5[Strain name],(MATCH(PickedColonies!C1049,Table6[Barcode of agar-filled omnitray plate],0)+PickedColonies!J1049-1)))</f>
        <v>GeneArt lib</v>
      </c>
      <c r="B1049" s="29">
        <f>IF(PickedColonies!J1049=0, "NA", INDEX(Table1[Modifications],(MATCH(PickedColonies!C1049,Table6[Barcode of agar-filled omnitray plate],0)+PickedColonies!J1049-1)))</f>
        <v>0</v>
      </c>
      <c r="C1049" s="31" t="s">
        <v>470</v>
      </c>
      <c r="D1049" s="29" t="str">
        <f>IF(PickedColonies!J1049=0, "NA", INDEX(Table4[],(MATCH(PickedColonies!C1049,Table6[Barcode of agar-filled omnitray plate],0)+PickedColonies!J1049-1)))</f>
        <v>A1</v>
      </c>
      <c r="E1049" s="31" t="s">
        <v>829</v>
      </c>
      <c r="F1049" s="29" t="str">
        <f>IF(ISNUMBER(SEARCH("96-well",Import!$B$10)),Sheet1!O1048,Sheet1!P1048)</f>
        <v>H18</v>
      </c>
      <c r="G1049" s="31" t="s">
        <v>518</v>
      </c>
      <c r="H1049" s="31" t="s">
        <v>871</v>
      </c>
      <c r="I1049" s="31"/>
      <c r="J1049" s="32">
        <v>1</v>
      </c>
    </row>
    <row r="1050" spans="1:10" x14ac:dyDescent="0.25">
      <c r="A1050" s="29" t="str">
        <f>IF(PickedColonies!J1050=0, "NA",INDEX(Table5[Strain name],(MATCH(PickedColonies!C1050,Table6[Barcode of agar-filled omnitray plate],0)+PickedColonies!J1050-1)))</f>
        <v>GeneArt lib</v>
      </c>
      <c r="B1050" s="29">
        <f>IF(PickedColonies!J1050=0, "NA", INDEX(Table1[Modifications],(MATCH(PickedColonies!C1050,Table6[Barcode of agar-filled omnitray plate],0)+PickedColonies!J1050-1)))</f>
        <v>0</v>
      </c>
      <c r="C1050" s="31" t="s">
        <v>470</v>
      </c>
      <c r="D1050" s="29" t="str">
        <f>IF(PickedColonies!J1050=0, "NA", INDEX(Table4[],(MATCH(PickedColonies!C1050,Table6[Barcode of agar-filled omnitray plate],0)+PickedColonies!J1050-1)))</f>
        <v>A1</v>
      </c>
      <c r="E1050" s="31" t="s">
        <v>829</v>
      </c>
      <c r="F1050" s="29" t="str">
        <f>IF(ISNUMBER(SEARCH("96-well",Import!$B$10)),Sheet1!O1049,Sheet1!P1049)</f>
        <v>I18</v>
      </c>
      <c r="G1050" s="31" t="s">
        <v>520</v>
      </c>
      <c r="H1050" s="31" t="s">
        <v>872</v>
      </c>
      <c r="I1050" s="31"/>
      <c r="J1050" s="32">
        <v>1</v>
      </c>
    </row>
    <row r="1051" spans="1:10" x14ac:dyDescent="0.25">
      <c r="A1051" s="29" t="str">
        <f>IF(PickedColonies!J1051=0, "NA",INDEX(Table5[Strain name],(MATCH(PickedColonies!C1051,Table6[Barcode of agar-filled omnitray plate],0)+PickedColonies!J1051-1)))</f>
        <v>GeneArt lib</v>
      </c>
      <c r="B1051" s="29">
        <f>IF(PickedColonies!J1051=0, "NA", INDEX(Table1[Modifications],(MATCH(PickedColonies!C1051,Table6[Barcode of agar-filled omnitray plate],0)+PickedColonies!J1051-1)))</f>
        <v>0</v>
      </c>
      <c r="C1051" s="31" t="s">
        <v>470</v>
      </c>
      <c r="D1051" s="29" t="str">
        <f>IF(PickedColonies!J1051=0, "NA", INDEX(Table4[],(MATCH(PickedColonies!C1051,Table6[Barcode of agar-filled omnitray plate],0)+PickedColonies!J1051-1)))</f>
        <v>A1</v>
      </c>
      <c r="E1051" s="31" t="s">
        <v>829</v>
      </c>
      <c r="F1051" s="29" t="str">
        <f>IF(ISNUMBER(SEARCH("96-well",Import!$B$10)),Sheet1!O1050,Sheet1!P1050)</f>
        <v>J18</v>
      </c>
      <c r="G1051" s="31" t="s">
        <v>521</v>
      </c>
      <c r="H1051" s="31" t="s">
        <v>872</v>
      </c>
      <c r="I1051" s="31"/>
      <c r="J1051" s="32">
        <v>1</v>
      </c>
    </row>
    <row r="1052" spans="1:10" x14ac:dyDescent="0.25">
      <c r="A1052" s="29" t="str">
        <f>IF(PickedColonies!J1052=0, "NA",INDEX(Table5[Strain name],(MATCH(PickedColonies!C1052,Table6[Barcode of agar-filled omnitray plate],0)+PickedColonies!J1052-1)))</f>
        <v>GeneArt lib</v>
      </c>
      <c r="B1052" s="29">
        <f>IF(PickedColonies!J1052=0, "NA", INDEX(Table1[Modifications],(MATCH(PickedColonies!C1052,Table6[Barcode of agar-filled omnitray plate],0)+PickedColonies!J1052-1)))</f>
        <v>0</v>
      </c>
      <c r="C1052" s="31" t="s">
        <v>470</v>
      </c>
      <c r="D1052" s="29" t="str">
        <f>IF(PickedColonies!J1052=0, "NA", INDEX(Table4[],(MATCH(PickedColonies!C1052,Table6[Barcode of agar-filled omnitray plate],0)+PickedColonies!J1052-1)))</f>
        <v>A1</v>
      </c>
      <c r="E1052" s="31" t="s">
        <v>829</v>
      </c>
      <c r="F1052" s="29" t="str">
        <f>IF(ISNUMBER(SEARCH("96-well",Import!$B$10)),Sheet1!O1051,Sheet1!P1051)</f>
        <v>K18</v>
      </c>
      <c r="G1052" s="31" t="s">
        <v>522</v>
      </c>
      <c r="H1052" s="31" t="s">
        <v>872</v>
      </c>
      <c r="I1052" s="31"/>
      <c r="J1052" s="32">
        <v>1</v>
      </c>
    </row>
    <row r="1053" spans="1:10" x14ac:dyDescent="0.25">
      <c r="A1053" s="29" t="str">
        <f>IF(PickedColonies!J1053=0, "NA",INDEX(Table5[Strain name],(MATCH(PickedColonies!C1053,Table6[Barcode of agar-filled omnitray plate],0)+PickedColonies!J1053-1)))</f>
        <v>GeneArt lib</v>
      </c>
      <c r="B1053" s="29">
        <f>IF(PickedColonies!J1053=0, "NA", INDEX(Table1[Modifications],(MATCH(PickedColonies!C1053,Table6[Barcode of agar-filled omnitray plate],0)+PickedColonies!J1053-1)))</f>
        <v>0</v>
      </c>
      <c r="C1053" s="31" t="s">
        <v>470</v>
      </c>
      <c r="D1053" s="29" t="str">
        <f>IF(PickedColonies!J1053=0, "NA", INDEX(Table4[],(MATCH(PickedColonies!C1053,Table6[Barcode of agar-filled omnitray plate],0)+PickedColonies!J1053-1)))</f>
        <v>A1</v>
      </c>
      <c r="E1053" s="31" t="s">
        <v>829</v>
      </c>
      <c r="F1053" s="29" t="str">
        <f>IF(ISNUMBER(SEARCH("96-well",Import!$B$10)),Sheet1!O1052,Sheet1!P1052)</f>
        <v>L18</v>
      </c>
      <c r="G1053" s="31" t="s">
        <v>523</v>
      </c>
      <c r="H1053" s="31" t="s">
        <v>872</v>
      </c>
      <c r="I1053" s="31"/>
      <c r="J1053" s="32">
        <v>1</v>
      </c>
    </row>
    <row r="1054" spans="1:10" x14ac:dyDescent="0.25">
      <c r="A1054" s="29" t="str">
        <f>IF(PickedColonies!J1054=0, "NA",INDEX(Table5[Strain name],(MATCH(PickedColonies!C1054,Table6[Barcode of agar-filled omnitray plate],0)+PickedColonies!J1054-1)))</f>
        <v>GeneArt lib</v>
      </c>
      <c r="B1054" s="29">
        <f>IF(PickedColonies!J1054=0, "NA", INDEX(Table1[Modifications],(MATCH(PickedColonies!C1054,Table6[Barcode of agar-filled omnitray plate],0)+PickedColonies!J1054-1)))</f>
        <v>0</v>
      </c>
      <c r="C1054" s="31" t="s">
        <v>470</v>
      </c>
      <c r="D1054" s="29" t="str">
        <f>IF(PickedColonies!J1054=0, "NA", INDEX(Table4[],(MATCH(PickedColonies!C1054,Table6[Barcode of agar-filled omnitray plate],0)+PickedColonies!J1054-1)))</f>
        <v>A1</v>
      </c>
      <c r="E1054" s="31" t="s">
        <v>829</v>
      </c>
      <c r="F1054" s="29" t="str">
        <f>IF(ISNUMBER(SEARCH("96-well",Import!$B$10)),Sheet1!O1053,Sheet1!P1053)</f>
        <v>M18</v>
      </c>
      <c r="G1054" s="31" t="s">
        <v>524</v>
      </c>
      <c r="H1054" s="31" t="s">
        <v>872</v>
      </c>
      <c r="I1054" s="31"/>
      <c r="J1054" s="32">
        <v>1</v>
      </c>
    </row>
    <row r="1055" spans="1:10" x14ac:dyDescent="0.25">
      <c r="A1055" s="29" t="str">
        <f>IF(PickedColonies!J1055=0, "NA",INDEX(Table5[Strain name],(MATCH(PickedColonies!C1055,Table6[Barcode of agar-filled omnitray plate],0)+PickedColonies!J1055-1)))</f>
        <v>GeneArt lib</v>
      </c>
      <c r="B1055" s="29">
        <f>IF(PickedColonies!J1055=0, "NA", INDEX(Table1[Modifications],(MATCH(PickedColonies!C1055,Table6[Barcode of agar-filled omnitray plate],0)+PickedColonies!J1055-1)))</f>
        <v>0</v>
      </c>
      <c r="C1055" s="31" t="s">
        <v>470</v>
      </c>
      <c r="D1055" s="29" t="str">
        <f>IF(PickedColonies!J1055=0, "NA", INDEX(Table4[],(MATCH(PickedColonies!C1055,Table6[Barcode of agar-filled omnitray plate],0)+PickedColonies!J1055-1)))</f>
        <v>A1</v>
      </c>
      <c r="E1055" s="31" t="s">
        <v>829</v>
      </c>
      <c r="F1055" s="29" t="str">
        <f>IF(ISNUMBER(SEARCH("96-well",Import!$B$10)),Sheet1!O1054,Sheet1!P1054)</f>
        <v>N18</v>
      </c>
      <c r="G1055" s="31" t="s">
        <v>525</v>
      </c>
      <c r="H1055" s="31" t="s">
        <v>872</v>
      </c>
      <c r="I1055" s="31"/>
      <c r="J1055" s="32">
        <v>1</v>
      </c>
    </row>
    <row r="1056" spans="1:10" x14ac:dyDescent="0.25">
      <c r="A1056" s="29" t="str">
        <f>IF(PickedColonies!J1056=0, "NA",INDEX(Table5[Strain name],(MATCH(PickedColonies!C1056,Table6[Barcode of agar-filled omnitray plate],0)+PickedColonies!J1056-1)))</f>
        <v>GeneArt lib</v>
      </c>
      <c r="B1056" s="29">
        <f>IF(PickedColonies!J1056=0, "NA", INDEX(Table1[Modifications],(MATCH(PickedColonies!C1056,Table6[Barcode of agar-filled omnitray plate],0)+PickedColonies!J1056-1)))</f>
        <v>0</v>
      </c>
      <c r="C1056" s="31" t="s">
        <v>470</v>
      </c>
      <c r="D1056" s="29" t="str">
        <f>IF(PickedColonies!J1056=0, "NA", INDEX(Table4[],(MATCH(PickedColonies!C1056,Table6[Barcode of agar-filled omnitray plate],0)+PickedColonies!J1056-1)))</f>
        <v>A1</v>
      </c>
      <c r="E1056" s="31" t="s">
        <v>829</v>
      </c>
      <c r="F1056" s="29" t="str">
        <f>IF(ISNUMBER(SEARCH("96-well",Import!$B$10)),Sheet1!O1055,Sheet1!P1055)</f>
        <v>O18</v>
      </c>
      <c r="G1056" s="31" t="s">
        <v>526</v>
      </c>
      <c r="H1056" s="31" t="s">
        <v>872</v>
      </c>
      <c r="I1056" s="31"/>
      <c r="J1056" s="32">
        <v>1</v>
      </c>
    </row>
    <row r="1057" spans="1:10" x14ac:dyDescent="0.25">
      <c r="A1057" s="29" t="str">
        <f>IF(PickedColonies!J1057=0, "NA",INDEX(Table5[Strain name],(MATCH(PickedColonies!C1057,Table6[Barcode of agar-filled omnitray plate],0)+PickedColonies!J1057-1)))</f>
        <v>GeneArt lib</v>
      </c>
      <c r="B1057" s="29">
        <f>IF(PickedColonies!J1057=0, "NA", INDEX(Table1[Modifications],(MATCH(PickedColonies!C1057,Table6[Barcode of agar-filled omnitray plate],0)+PickedColonies!J1057-1)))</f>
        <v>0</v>
      </c>
      <c r="C1057" s="31" t="s">
        <v>470</v>
      </c>
      <c r="D1057" s="29" t="str">
        <f>IF(PickedColonies!J1057=0, "NA", INDEX(Table4[],(MATCH(PickedColonies!C1057,Table6[Barcode of agar-filled omnitray plate],0)+PickedColonies!J1057-1)))</f>
        <v>A1</v>
      </c>
      <c r="E1057" s="31" t="s">
        <v>829</v>
      </c>
      <c r="F1057" s="29" t="str">
        <f>IF(ISNUMBER(SEARCH("96-well",Import!$B$10)),Sheet1!O1056,Sheet1!P1056)</f>
        <v>P18</v>
      </c>
      <c r="G1057" s="31" t="s">
        <v>527</v>
      </c>
      <c r="H1057" s="31" t="s">
        <v>872</v>
      </c>
      <c r="I1057" s="31"/>
      <c r="J1057" s="32">
        <v>1</v>
      </c>
    </row>
    <row r="1058" spans="1:10" x14ac:dyDescent="0.25">
      <c r="A1058" s="29" t="str">
        <f>IF(PickedColonies!J1058=0, "NA",INDEX(Table5[Strain name],(MATCH(PickedColonies!C1058,Table6[Barcode of agar-filled omnitray plate],0)+PickedColonies!J1058-1)))</f>
        <v>GeneArt lib</v>
      </c>
      <c r="B1058" s="29">
        <f>IF(PickedColonies!J1058=0, "NA", INDEX(Table1[Modifications],(MATCH(PickedColonies!C1058,Table6[Barcode of agar-filled omnitray plate],0)+PickedColonies!J1058-1)))</f>
        <v>0</v>
      </c>
      <c r="C1058" s="31" t="s">
        <v>470</v>
      </c>
      <c r="D1058" s="29" t="str">
        <f>IF(PickedColonies!J1058=0, "NA", INDEX(Table4[],(MATCH(PickedColonies!C1058,Table6[Barcode of agar-filled omnitray plate],0)+PickedColonies!J1058-1)))</f>
        <v>A1</v>
      </c>
      <c r="E1058" s="31" t="s">
        <v>829</v>
      </c>
      <c r="F1058" s="29" t="str">
        <f>IF(ISNUMBER(SEARCH("96-well",Import!$B$10)),Sheet1!O1057,Sheet1!P1057)</f>
        <v>A19</v>
      </c>
      <c r="G1058" s="31" t="s">
        <v>529</v>
      </c>
      <c r="H1058" s="31" t="s">
        <v>873</v>
      </c>
      <c r="I1058" s="31"/>
      <c r="J1058" s="32">
        <v>1</v>
      </c>
    </row>
    <row r="1059" spans="1:10" x14ac:dyDescent="0.25">
      <c r="A1059" s="29" t="str">
        <f>IF(PickedColonies!J1059=0, "NA",INDEX(Table5[Strain name],(MATCH(PickedColonies!C1059,Table6[Barcode of agar-filled omnitray plate],0)+PickedColonies!J1059-1)))</f>
        <v>GeneArt lib</v>
      </c>
      <c r="B1059" s="29">
        <f>IF(PickedColonies!J1059=0, "NA", INDEX(Table1[Modifications],(MATCH(PickedColonies!C1059,Table6[Barcode of agar-filled omnitray plate],0)+PickedColonies!J1059-1)))</f>
        <v>0</v>
      </c>
      <c r="C1059" s="31" t="s">
        <v>470</v>
      </c>
      <c r="D1059" s="29" t="str">
        <f>IF(PickedColonies!J1059=0, "NA", INDEX(Table4[],(MATCH(PickedColonies!C1059,Table6[Barcode of agar-filled omnitray plate],0)+PickedColonies!J1059-1)))</f>
        <v>A1</v>
      </c>
      <c r="E1059" s="31" t="s">
        <v>829</v>
      </c>
      <c r="F1059" s="29" t="str">
        <f>IF(ISNUMBER(SEARCH("96-well",Import!$B$10)),Sheet1!O1058,Sheet1!P1058)</f>
        <v>B19</v>
      </c>
      <c r="G1059" s="31" t="s">
        <v>530</v>
      </c>
      <c r="H1059" s="31" t="s">
        <v>873</v>
      </c>
      <c r="I1059" s="31"/>
      <c r="J1059" s="32">
        <v>1</v>
      </c>
    </row>
    <row r="1060" spans="1:10" x14ac:dyDescent="0.25">
      <c r="A1060" s="29" t="str">
        <f>IF(PickedColonies!J1060=0, "NA",INDEX(Table5[Strain name],(MATCH(PickedColonies!C1060,Table6[Barcode of agar-filled omnitray plate],0)+PickedColonies!J1060-1)))</f>
        <v>GeneArt lib</v>
      </c>
      <c r="B1060" s="29">
        <f>IF(PickedColonies!J1060=0, "NA", INDEX(Table1[Modifications],(MATCH(PickedColonies!C1060,Table6[Barcode of agar-filled omnitray plate],0)+PickedColonies!J1060-1)))</f>
        <v>0</v>
      </c>
      <c r="C1060" s="31" t="s">
        <v>470</v>
      </c>
      <c r="D1060" s="29" t="str">
        <f>IF(PickedColonies!J1060=0, "NA", INDEX(Table4[],(MATCH(PickedColonies!C1060,Table6[Barcode of agar-filled omnitray plate],0)+PickedColonies!J1060-1)))</f>
        <v>A1</v>
      </c>
      <c r="E1060" s="31" t="s">
        <v>829</v>
      </c>
      <c r="F1060" s="29" t="str">
        <f>IF(ISNUMBER(SEARCH("96-well",Import!$B$10)),Sheet1!O1059,Sheet1!P1059)</f>
        <v>C19</v>
      </c>
      <c r="G1060" s="31" t="s">
        <v>531</v>
      </c>
      <c r="H1060" s="31" t="s">
        <v>873</v>
      </c>
      <c r="I1060" s="31"/>
      <c r="J1060" s="32">
        <v>1</v>
      </c>
    </row>
    <row r="1061" spans="1:10" x14ac:dyDescent="0.25">
      <c r="A1061" s="29" t="str">
        <f>IF(PickedColonies!J1061=0, "NA",INDEX(Table5[Strain name],(MATCH(PickedColonies!C1061,Table6[Barcode of agar-filled omnitray plate],0)+PickedColonies!J1061-1)))</f>
        <v>GeneArt lib</v>
      </c>
      <c r="B1061" s="29">
        <f>IF(PickedColonies!J1061=0, "NA", INDEX(Table1[Modifications],(MATCH(PickedColonies!C1061,Table6[Barcode of agar-filled omnitray plate],0)+PickedColonies!J1061-1)))</f>
        <v>0</v>
      </c>
      <c r="C1061" s="31" t="s">
        <v>470</v>
      </c>
      <c r="D1061" s="29" t="str">
        <f>IF(PickedColonies!J1061=0, "NA", INDEX(Table4[],(MATCH(PickedColonies!C1061,Table6[Barcode of agar-filled omnitray plate],0)+PickedColonies!J1061-1)))</f>
        <v>A1</v>
      </c>
      <c r="E1061" s="31" t="s">
        <v>829</v>
      </c>
      <c r="F1061" s="29" t="str">
        <f>IF(ISNUMBER(SEARCH("96-well",Import!$B$10)),Sheet1!O1060,Sheet1!P1060)</f>
        <v>D19</v>
      </c>
      <c r="G1061" s="31" t="s">
        <v>532</v>
      </c>
      <c r="H1061" s="31" t="s">
        <v>873</v>
      </c>
      <c r="I1061" s="31"/>
      <c r="J1061" s="32">
        <v>1</v>
      </c>
    </row>
    <row r="1062" spans="1:10" x14ac:dyDescent="0.25">
      <c r="A1062" s="29" t="str">
        <f>IF(PickedColonies!J1062=0, "NA",INDEX(Table5[Strain name],(MATCH(PickedColonies!C1062,Table6[Barcode of agar-filled omnitray plate],0)+PickedColonies!J1062-1)))</f>
        <v>GeneArt lib</v>
      </c>
      <c r="B1062" s="29">
        <f>IF(PickedColonies!J1062=0, "NA", INDEX(Table1[Modifications],(MATCH(PickedColonies!C1062,Table6[Barcode of agar-filled omnitray plate],0)+PickedColonies!J1062-1)))</f>
        <v>0</v>
      </c>
      <c r="C1062" s="31" t="s">
        <v>470</v>
      </c>
      <c r="D1062" s="29" t="str">
        <f>IF(PickedColonies!J1062=0, "NA", INDEX(Table4[],(MATCH(PickedColonies!C1062,Table6[Barcode of agar-filled omnitray plate],0)+PickedColonies!J1062-1)))</f>
        <v>A1</v>
      </c>
      <c r="E1062" s="31" t="s">
        <v>829</v>
      </c>
      <c r="F1062" s="29" t="str">
        <f>IF(ISNUMBER(SEARCH("96-well",Import!$B$10)),Sheet1!O1061,Sheet1!P1061)</f>
        <v>E19</v>
      </c>
      <c r="G1062" s="31" t="s">
        <v>533</v>
      </c>
      <c r="H1062" s="31" t="s">
        <v>873</v>
      </c>
      <c r="I1062" s="31"/>
      <c r="J1062" s="32">
        <v>1</v>
      </c>
    </row>
    <row r="1063" spans="1:10" x14ac:dyDescent="0.25">
      <c r="A1063" s="29" t="str">
        <f>IF(PickedColonies!J1063=0, "NA",INDEX(Table5[Strain name],(MATCH(PickedColonies!C1063,Table6[Barcode of agar-filled omnitray plate],0)+PickedColonies!J1063-1)))</f>
        <v>GeneArt lib</v>
      </c>
      <c r="B1063" s="29">
        <f>IF(PickedColonies!J1063=0, "NA", INDEX(Table1[Modifications],(MATCH(PickedColonies!C1063,Table6[Barcode of agar-filled omnitray plate],0)+PickedColonies!J1063-1)))</f>
        <v>0</v>
      </c>
      <c r="C1063" s="31" t="s">
        <v>470</v>
      </c>
      <c r="D1063" s="29" t="str">
        <f>IF(PickedColonies!J1063=0, "NA", INDEX(Table4[],(MATCH(PickedColonies!C1063,Table6[Barcode of agar-filled omnitray plate],0)+PickedColonies!J1063-1)))</f>
        <v>A1</v>
      </c>
      <c r="E1063" s="31" t="s">
        <v>829</v>
      </c>
      <c r="F1063" s="29" t="str">
        <f>IF(ISNUMBER(SEARCH("96-well",Import!$B$10)),Sheet1!O1062,Sheet1!P1062)</f>
        <v>F19</v>
      </c>
      <c r="G1063" s="31" t="s">
        <v>534</v>
      </c>
      <c r="H1063" s="31" t="s">
        <v>873</v>
      </c>
      <c r="I1063" s="31"/>
      <c r="J1063" s="32">
        <v>1</v>
      </c>
    </row>
    <row r="1064" spans="1:10" x14ac:dyDescent="0.25">
      <c r="A1064" s="29" t="str">
        <f>IF(PickedColonies!J1064=0, "NA",INDEX(Table5[Strain name],(MATCH(PickedColonies!C1064,Table6[Barcode of agar-filled omnitray plate],0)+PickedColonies!J1064-1)))</f>
        <v>GeneArt lib</v>
      </c>
      <c r="B1064" s="29">
        <f>IF(PickedColonies!J1064=0, "NA", INDEX(Table1[Modifications],(MATCH(PickedColonies!C1064,Table6[Barcode of agar-filled omnitray plate],0)+PickedColonies!J1064-1)))</f>
        <v>0</v>
      </c>
      <c r="C1064" s="31" t="s">
        <v>470</v>
      </c>
      <c r="D1064" s="29" t="str">
        <f>IF(PickedColonies!J1064=0, "NA", INDEX(Table4[],(MATCH(PickedColonies!C1064,Table6[Barcode of agar-filled omnitray plate],0)+PickedColonies!J1064-1)))</f>
        <v>A1</v>
      </c>
      <c r="E1064" s="31" t="s">
        <v>829</v>
      </c>
      <c r="F1064" s="29" t="str">
        <f>IF(ISNUMBER(SEARCH("96-well",Import!$B$10)),Sheet1!O1063,Sheet1!P1063)</f>
        <v>G19</v>
      </c>
      <c r="G1064" s="31" t="s">
        <v>535</v>
      </c>
      <c r="H1064" s="31" t="s">
        <v>873</v>
      </c>
      <c r="I1064" s="31"/>
      <c r="J1064" s="32">
        <v>1</v>
      </c>
    </row>
    <row r="1065" spans="1:10" x14ac:dyDescent="0.25">
      <c r="A1065" s="29" t="str">
        <f>IF(PickedColonies!J1065=0, "NA",INDEX(Table5[Strain name],(MATCH(PickedColonies!C1065,Table6[Barcode of agar-filled omnitray plate],0)+PickedColonies!J1065-1)))</f>
        <v>GeneArt lib</v>
      </c>
      <c r="B1065" s="29">
        <f>IF(PickedColonies!J1065=0, "NA", INDEX(Table1[Modifications],(MATCH(PickedColonies!C1065,Table6[Barcode of agar-filled omnitray plate],0)+PickedColonies!J1065-1)))</f>
        <v>0</v>
      </c>
      <c r="C1065" s="31" t="s">
        <v>470</v>
      </c>
      <c r="D1065" s="29" t="str">
        <f>IF(PickedColonies!J1065=0, "NA", INDEX(Table4[],(MATCH(PickedColonies!C1065,Table6[Barcode of agar-filled omnitray plate],0)+PickedColonies!J1065-1)))</f>
        <v>A1</v>
      </c>
      <c r="E1065" s="31" t="s">
        <v>829</v>
      </c>
      <c r="F1065" s="29" t="str">
        <f>IF(ISNUMBER(SEARCH("96-well",Import!$B$10)),Sheet1!O1064,Sheet1!P1064)</f>
        <v>H19</v>
      </c>
      <c r="G1065" s="31" t="s">
        <v>536</v>
      </c>
      <c r="H1065" s="31" t="s">
        <v>873</v>
      </c>
      <c r="I1065" s="31"/>
      <c r="J1065" s="32">
        <v>1</v>
      </c>
    </row>
    <row r="1066" spans="1:10" x14ac:dyDescent="0.25">
      <c r="A1066" s="29" t="str">
        <f>IF(PickedColonies!J1066=0, "NA",INDEX(Table5[Strain name],(MATCH(PickedColonies!C1066,Table6[Barcode of agar-filled omnitray plate],0)+PickedColonies!J1066-1)))</f>
        <v>GeneArt lib</v>
      </c>
      <c r="B1066" s="29">
        <f>IF(PickedColonies!J1066=0, "NA", INDEX(Table1[Modifications],(MATCH(PickedColonies!C1066,Table6[Barcode of agar-filled omnitray plate],0)+PickedColonies!J1066-1)))</f>
        <v>0</v>
      </c>
      <c r="C1066" s="31" t="s">
        <v>470</v>
      </c>
      <c r="D1066" s="29" t="str">
        <f>IF(PickedColonies!J1066=0, "NA", INDEX(Table4[],(MATCH(PickedColonies!C1066,Table6[Barcode of agar-filled omnitray plate],0)+PickedColonies!J1066-1)))</f>
        <v>A1</v>
      </c>
      <c r="E1066" s="31" t="s">
        <v>829</v>
      </c>
      <c r="F1066" s="29" t="str">
        <f>IF(ISNUMBER(SEARCH("96-well",Import!$B$10)),Sheet1!O1065,Sheet1!P1065)</f>
        <v>I19</v>
      </c>
      <c r="G1066" s="31" t="s">
        <v>538</v>
      </c>
      <c r="H1066" s="31" t="s">
        <v>874</v>
      </c>
      <c r="I1066" s="31"/>
      <c r="J1066" s="32">
        <v>1</v>
      </c>
    </row>
    <row r="1067" spans="1:10" x14ac:dyDescent="0.25">
      <c r="A1067" s="29" t="str">
        <f>IF(PickedColonies!J1067=0, "NA",INDEX(Table5[Strain name],(MATCH(PickedColonies!C1067,Table6[Barcode of agar-filled omnitray plate],0)+PickedColonies!J1067-1)))</f>
        <v>GeneArt lib</v>
      </c>
      <c r="B1067" s="29">
        <f>IF(PickedColonies!J1067=0, "NA", INDEX(Table1[Modifications],(MATCH(PickedColonies!C1067,Table6[Barcode of agar-filled omnitray plate],0)+PickedColonies!J1067-1)))</f>
        <v>0</v>
      </c>
      <c r="C1067" s="31" t="s">
        <v>470</v>
      </c>
      <c r="D1067" s="29" t="str">
        <f>IF(PickedColonies!J1067=0, "NA", INDEX(Table4[],(MATCH(PickedColonies!C1067,Table6[Barcode of agar-filled omnitray plate],0)+PickedColonies!J1067-1)))</f>
        <v>A1</v>
      </c>
      <c r="E1067" s="31" t="s">
        <v>829</v>
      </c>
      <c r="F1067" s="29" t="str">
        <f>IF(ISNUMBER(SEARCH("96-well",Import!$B$10)),Sheet1!O1066,Sheet1!P1066)</f>
        <v>J19</v>
      </c>
      <c r="G1067" s="31" t="s">
        <v>539</v>
      </c>
      <c r="H1067" s="31" t="s">
        <v>874</v>
      </c>
      <c r="I1067" s="31"/>
      <c r="J1067" s="32">
        <v>1</v>
      </c>
    </row>
    <row r="1068" spans="1:10" x14ac:dyDescent="0.25">
      <c r="A1068" s="29" t="str">
        <f>IF(PickedColonies!J1068=0, "NA",INDEX(Table5[Strain name],(MATCH(PickedColonies!C1068,Table6[Barcode of agar-filled omnitray plate],0)+PickedColonies!J1068-1)))</f>
        <v>GeneArt lib</v>
      </c>
      <c r="B1068" s="29">
        <f>IF(PickedColonies!J1068=0, "NA", INDEX(Table1[Modifications],(MATCH(PickedColonies!C1068,Table6[Barcode of agar-filled omnitray plate],0)+PickedColonies!J1068-1)))</f>
        <v>0</v>
      </c>
      <c r="C1068" s="31" t="s">
        <v>470</v>
      </c>
      <c r="D1068" s="29" t="str">
        <f>IF(PickedColonies!J1068=0, "NA", INDEX(Table4[],(MATCH(PickedColonies!C1068,Table6[Barcode of agar-filled omnitray plate],0)+PickedColonies!J1068-1)))</f>
        <v>A1</v>
      </c>
      <c r="E1068" s="31" t="s">
        <v>829</v>
      </c>
      <c r="F1068" s="29" t="str">
        <f>IF(ISNUMBER(SEARCH("96-well",Import!$B$10)),Sheet1!O1067,Sheet1!P1067)</f>
        <v>K19</v>
      </c>
      <c r="G1068" s="31" t="s">
        <v>540</v>
      </c>
      <c r="H1068" s="31" t="s">
        <v>874</v>
      </c>
      <c r="I1068" s="31"/>
      <c r="J1068" s="32">
        <v>1</v>
      </c>
    </row>
    <row r="1069" spans="1:10" x14ac:dyDescent="0.25">
      <c r="A1069" s="29" t="str">
        <f>IF(PickedColonies!J1069=0, "NA",INDEX(Table5[Strain name],(MATCH(PickedColonies!C1069,Table6[Barcode of agar-filled omnitray plate],0)+PickedColonies!J1069-1)))</f>
        <v>GeneArt lib</v>
      </c>
      <c r="B1069" s="29">
        <f>IF(PickedColonies!J1069=0, "NA", INDEX(Table1[Modifications],(MATCH(PickedColonies!C1069,Table6[Barcode of agar-filled omnitray plate],0)+PickedColonies!J1069-1)))</f>
        <v>0</v>
      </c>
      <c r="C1069" s="31" t="s">
        <v>470</v>
      </c>
      <c r="D1069" s="29" t="str">
        <f>IF(PickedColonies!J1069=0, "NA", INDEX(Table4[],(MATCH(PickedColonies!C1069,Table6[Barcode of agar-filled omnitray plate],0)+PickedColonies!J1069-1)))</f>
        <v>A1</v>
      </c>
      <c r="E1069" s="31" t="s">
        <v>829</v>
      </c>
      <c r="F1069" s="29" t="str">
        <f>IF(ISNUMBER(SEARCH("96-well",Import!$B$10)),Sheet1!O1068,Sheet1!P1068)</f>
        <v>L19</v>
      </c>
      <c r="G1069" s="31" t="s">
        <v>541</v>
      </c>
      <c r="H1069" s="31" t="s">
        <v>874</v>
      </c>
      <c r="I1069" s="31"/>
      <c r="J1069" s="32">
        <v>1</v>
      </c>
    </row>
    <row r="1070" spans="1:10" x14ac:dyDescent="0.25">
      <c r="A1070" s="29" t="str">
        <f>IF(PickedColonies!J1070=0, "NA",INDEX(Table5[Strain name],(MATCH(PickedColonies!C1070,Table6[Barcode of agar-filled omnitray plate],0)+PickedColonies!J1070-1)))</f>
        <v>GeneArt lib</v>
      </c>
      <c r="B1070" s="29">
        <f>IF(PickedColonies!J1070=0, "NA", INDEX(Table1[Modifications],(MATCH(PickedColonies!C1070,Table6[Barcode of agar-filled omnitray plate],0)+PickedColonies!J1070-1)))</f>
        <v>0</v>
      </c>
      <c r="C1070" s="31" t="s">
        <v>470</v>
      </c>
      <c r="D1070" s="29" t="str">
        <f>IF(PickedColonies!J1070=0, "NA", INDEX(Table4[],(MATCH(PickedColonies!C1070,Table6[Barcode of agar-filled omnitray plate],0)+PickedColonies!J1070-1)))</f>
        <v>A1</v>
      </c>
      <c r="E1070" s="31" t="s">
        <v>829</v>
      </c>
      <c r="F1070" s="29" t="str">
        <f>IF(ISNUMBER(SEARCH("96-well",Import!$B$10)),Sheet1!O1069,Sheet1!P1069)</f>
        <v>M19</v>
      </c>
      <c r="G1070" s="31" t="s">
        <v>542</v>
      </c>
      <c r="H1070" s="31" t="s">
        <v>874</v>
      </c>
      <c r="I1070" s="31"/>
      <c r="J1070" s="32">
        <v>1</v>
      </c>
    </row>
    <row r="1071" spans="1:10" x14ac:dyDescent="0.25">
      <c r="A1071" s="29" t="str">
        <f>IF(PickedColonies!J1071=0, "NA",INDEX(Table5[Strain name],(MATCH(PickedColonies!C1071,Table6[Barcode of agar-filled omnitray plate],0)+PickedColonies!J1071-1)))</f>
        <v>GeneArt lib</v>
      </c>
      <c r="B1071" s="29">
        <f>IF(PickedColonies!J1071=0, "NA", INDEX(Table1[Modifications],(MATCH(PickedColonies!C1071,Table6[Barcode of agar-filled omnitray plate],0)+PickedColonies!J1071-1)))</f>
        <v>0</v>
      </c>
      <c r="C1071" s="31" t="s">
        <v>470</v>
      </c>
      <c r="D1071" s="29" t="str">
        <f>IF(PickedColonies!J1071=0, "NA", INDEX(Table4[],(MATCH(PickedColonies!C1071,Table6[Barcode of agar-filled omnitray plate],0)+PickedColonies!J1071-1)))</f>
        <v>A1</v>
      </c>
      <c r="E1071" s="31" t="s">
        <v>829</v>
      </c>
      <c r="F1071" s="29" t="str">
        <f>IF(ISNUMBER(SEARCH("96-well",Import!$B$10)),Sheet1!O1070,Sheet1!P1070)</f>
        <v>N19</v>
      </c>
      <c r="G1071" s="31" t="s">
        <v>543</v>
      </c>
      <c r="H1071" s="31" t="s">
        <v>874</v>
      </c>
      <c r="I1071" s="31"/>
      <c r="J1071" s="32">
        <v>1</v>
      </c>
    </row>
    <row r="1072" spans="1:10" x14ac:dyDescent="0.25">
      <c r="A1072" s="29" t="str">
        <f>IF(PickedColonies!J1072=0, "NA",INDEX(Table5[Strain name],(MATCH(PickedColonies!C1072,Table6[Barcode of agar-filled omnitray plate],0)+PickedColonies!J1072-1)))</f>
        <v>GeneArt lib</v>
      </c>
      <c r="B1072" s="29">
        <f>IF(PickedColonies!J1072=0, "NA", INDEX(Table1[Modifications],(MATCH(PickedColonies!C1072,Table6[Barcode of agar-filled omnitray plate],0)+PickedColonies!J1072-1)))</f>
        <v>0</v>
      </c>
      <c r="C1072" s="31" t="s">
        <v>470</v>
      </c>
      <c r="D1072" s="29" t="str">
        <f>IF(PickedColonies!J1072=0, "NA", INDEX(Table4[],(MATCH(PickedColonies!C1072,Table6[Barcode of agar-filled omnitray plate],0)+PickedColonies!J1072-1)))</f>
        <v>A1</v>
      </c>
      <c r="E1072" s="31" t="s">
        <v>829</v>
      </c>
      <c r="F1072" s="29" t="str">
        <f>IF(ISNUMBER(SEARCH("96-well",Import!$B$10)),Sheet1!O1071,Sheet1!P1071)</f>
        <v>O19</v>
      </c>
      <c r="G1072" s="31" t="s">
        <v>544</v>
      </c>
      <c r="H1072" s="31" t="s">
        <v>874</v>
      </c>
      <c r="I1072" s="31"/>
      <c r="J1072" s="32">
        <v>1</v>
      </c>
    </row>
    <row r="1073" spans="1:10" x14ac:dyDescent="0.25">
      <c r="A1073" s="29" t="str">
        <f>IF(PickedColonies!J1073=0, "NA",INDEX(Table5[Strain name],(MATCH(PickedColonies!C1073,Table6[Barcode of agar-filled omnitray plate],0)+PickedColonies!J1073-1)))</f>
        <v>GeneArt lib</v>
      </c>
      <c r="B1073" s="29">
        <f>IF(PickedColonies!J1073=0, "NA", INDEX(Table1[Modifications],(MATCH(PickedColonies!C1073,Table6[Barcode of agar-filled omnitray plate],0)+PickedColonies!J1073-1)))</f>
        <v>0</v>
      </c>
      <c r="C1073" s="31" t="s">
        <v>470</v>
      </c>
      <c r="D1073" s="29" t="str">
        <f>IF(PickedColonies!J1073=0, "NA", INDEX(Table4[],(MATCH(PickedColonies!C1073,Table6[Barcode of agar-filled omnitray plate],0)+PickedColonies!J1073-1)))</f>
        <v>A1</v>
      </c>
      <c r="E1073" s="31" t="s">
        <v>829</v>
      </c>
      <c r="F1073" s="29" t="str">
        <f>IF(ISNUMBER(SEARCH("96-well",Import!$B$10)),Sheet1!O1072,Sheet1!P1072)</f>
        <v>P19</v>
      </c>
      <c r="G1073" s="31" t="s">
        <v>545</v>
      </c>
      <c r="H1073" s="31" t="s">
        <v>874</v>
      </c>
      <c r="I1073" s="31"/>
      <c r="J1073" s="32">
        <v>1</v>
      </c>
    </row>
    <row r="1074" spans="1:10" x14ac:dyDescent="0.25">
      <c r="A1074" s="29" t="str">
        <f>IF(PickedColonies!J1074=0, "NA",INDEX(Table5[Strain name],(MATCH(PickedColonies!C1074,Table6[Barcode of agar-filled omnitray plate],0)+PickedColonies!J1074-1)))</f>
        <v>GeneArt lib</v>
      </c>
      <c r="B1074" s="29">
        <f>IF(PickedColonies!J1074=0, "NA", INDEX(Table1[Modifications],(MATCH(PickedColonies!C1074,Table6[Barcode of agar-filled omnitray plate],0)+PickedColonies!J1074-1)))</f>
        <v>0</v>
      </c>
      <c r="C1074" s="31" t="s">
        <v>470</v>
      </c>
      <c r="D1074" s="29" t="str">
        <f>IF(PickedColonies!J1074=0, "NA", INDEX(Table4[],(MATCH(PickedColonies!C1074,Table6[Barcode of agar-filled omnitray plate],0)+PickedColonies!J1074-1)))</f>
        <v>A1</v>
      </c>
      <c r="E1074" s="31" t="s">
        <v>829</v>
      </c>
      <c r="F1074" s="29" t="str">
        <f>IF(ISNUMBER(SEARCH("96-well",Import!$B$10)),Sheet1!O1073,Sheet1!P1073)</f>
        <v>A20</v>
      </c>
      <c r="G1074" s="31" t="s">
        <v>547</v>
      </c>
      <c r="H1074" s="31" t="s">
        <v>875</v>
      </c>
      <c r="I1074" s="31"/>
      <c r="J1074" s="32">
        <v>1</v>
      </c>
    </row>
    <row r="1075" spans="1:10" x14ac:dyDescent="0.25">
      <c r="A1075" s="29" t="str">
        <f>IF(PickedColonies!J1075=0, "NA",INDEX(Table5[Strain name],(MATCH(PickedColonies!C1075,Table6[Barcode of agar-filled omnitray plate],0)+PickedColonies!J1075-1)))</f>
        <v>GeneArt lib</v>
      </c>
      <c r="B1075" s="29">
        <f>IF(PickedColonies!J1075=0, "NA", INDEX(Table1[Modifications],(MATCH(PickedColonies!C1075,Table6[Barcode of agar-filled omnitray plate],0)+PickedColonies!J1075-1)))</f>
        <v>0</v>
      </c>
      <c r="C1075" s="31" t="s">
        <v>470</v>
      </c>
      <c r="D1075" s="29" t="str">
        <f>IF(PickedColonies!J1075=0, "NA", INDEX(Table4[],(MATCH(PickedColonies!C1075,Table6[Barcode of agar-filled omnitray plate],0)+PickedColonies!J1075-1)))</f>
        <v>A1</v>
      </c>
      <c r="E1075" s="31" t="s">
        <v>829</v>
      </c>
      <c r="F1075" s="29" t="str">
        <f>IF(ISNUMBER(SEARCH("96-well",Import!$B$10)),Sheet1!O1074,Sheet1!P1074)</f>
        <v>B20</v>
      </c>
      <c r="G1075" s="31" t="s">
        <v>548</v>
      </c>
      <c r="H1075" s="31" t="s">
        <v>875</v>
      </c>
      <c r="I1075" s="31"/>
      <c r="J1075" s="32">
        <v>1</v>
      </c>
    </row>
    <row r="1076" spans="1:10" x14ac:dyDescent="0.25">
      <c r="A1076" s="29" t="str">
        <f>IF(PickedColonies!J1076=0, "NA",INDEX(Table5[Strain name],(MATCH(PickedColonies!C1076,Table6[Barcode of agar-filled omnitray plate],0)+PickedColonies!J1076-1)))</f>
        <v>GeneArt lib</v>
      </c>
      <c r="B1076" s="29">
        <f>IF(PickedColonies!J1076=0, "NA", INDEX(Table1[Modifications],(MATCH(PickedColonies!C1076,Table6[Barcode of agar-filled omnitray plate],0)+PickedColonies!J1076-1)))</f>
        <v>0</v>
      </c>
      <c r="C1076" s="31" t="s">
        <v>470</v>
      </c>
      <c r="D1076" s="29" t="str">
        <f>IF(PickedColonies!J1076=0, "NA", INDEX(Table4[],(MATCH(PickedColonies!C1076,Table6[Barcode of agar-filled omnitray plate],0)+PickedColonies!J1076-1)))</f>
        <v>A1</v>
      </c>
      <c r="E1076" s="31" t="s">
        <v>829</v>
      </c>
      <c r="F1076" s="29" t="str">
        <f>IF(ISNUMBER(SEARCH("96-well",Import!$B$10)),Sheet1!O1075,Sheet1!P1075)</f>
        <v>C20</v>
      </c>
      <c r="G1076" s="31" t="s">
        <v>549</v>
      </c>
      <c r="H1076" s="31" t="s">
        <v>875</v>
      </c>
      <c r="I1076" s="31"/>
      <c r="J1076" s="32">
        <v>1</v>
      </c>
    </row>
    <row r="1077" spans="1:10" x14ac:dyDescent="0.25">
      <c r="A1077" s="29" t="str">
        <f>IF(PickedColonies!J1077=0, "NA",INDEX(Table5[Strain name],(MATCH(PickedColonies!C1077,Table6[Barcode of agar-filled omnitray plate],0)+PickedColonies!J1077-1)))</f>
        <v>GeneArt lib</v>
      </c>
      <c r="B1077" s="29">
        <f>IF(PickedColonies!J1077=0, "NA", INDEX(Table1[Modifications],(MATCH(PickedColonies!C1077,Table6[Barcode of agar-filled omnitray plate],0)+PickedColonies!J1077-1)))</f>
        <v>0</v>
      </c>
      <c r="C1077" s="31" t="s">
        <v>470</v>
      </c>
      <c r="D1077" s="29" t="str">
        <f>IF(PickedColonies!J1077=0, "NA", INDEX(Table4[],(MATCH(PickedColonies!C1077,Table6[Barcode of agar-filled omnitray plate],0)+PickedColonies!J1077-1)))</f>
        <v>A1</v>
      </c>
      <c r="E1077" s="31" t="s">
        <v>829</v>
      </c>
      <c r="F1077" s="29" t="str">
        <f>IF(ISNUMBER(SEARCH("96-well",Import!$B$10)),Sheet1!O1076,Sheet1!P1076)</f>
        <v>D20</v>
      </c>
      <c r="G1077" s="31" t="s">
        <v>550</v>
      </c>
      <c r="H1077" s="31" t="s">
        <v>875</v>
      </c>
      <c r="I1077" s="31"/>
      <c r="J1077" s="32">
        <v>1</v>
      </c>
    </row>
    <row r="1078" spans="1:10" x14ac:dyDescent="0.25">
      <c r="A1078" s="29" t="str">
        <f>IF(PickedColonies!J1078=0, "NA",INDEX(Table5[Strain name],(MATCH(PickedColonies!C1078,Table6[Barcode of agar-filled omnitray plate],0)+PickedColonies!J1078-1)))</f>
        <v>GeneArt lib</v>
      </c>
      <c r="B1078" s="29">
        <f>IF(PickedColonies!J1078=0, "NA", INDEX(Table1[Modifications],(MATCH(PickedColonies!C1078,Table6[Barcode of agar-filled omnitray plate],0)+PickedColonies!J1078-1)))</f>
        <v>0</v>
      </c>
      <c r="C1078" s="31" t="s">
        <v>470</v>
      </c>
      <c r="D1078" s="29" t="str">
        <f>IF(PickedColonies!J1078=0, "NA", INDEX(Table4[],(MATCH(PickedColonies!C1078,Table6[Barcode of agar-filled omnitray plate],0)+PickedColonies!J1078-1)))</f>
        <v>A1</v>
      </c>
      <c r="E1078" s="31" t="s">
        <v>829</v>
      </c>
      <c r="F1078" s="29" t="str">
        <f>IF(ISNUMBER(SEARCH("96-well",Import!$B$10)),Sheet1!O1077,Sheet1!P1077)</f>
        <v>E20</v>
      </c>
      <c r="G1078" s="31" t="s">
        <v>551</v>
      </c>
      <c r="H1078" s="31" t="s">
        <v>875</v>
      </c>
      <c r="I1078" s="31"/>
      <c r="J1078" s="32">
        <v>1</v>
      </c>
    </row>
    <row r="1079" spans="1:10" x14ac:dyDescent="0.25">
      <c r="A1079" s="29" t="str">
        <f>IF(PickedColonies!J1079=0, "NA",INDEX(Table5[Strain name],(MATCH(PickedColonies!C1079,Table6[Barcode of agar-filled omnitray plate],0)+PickedColonies!J1079-1)))</f>
        <v>GeneArt lib</v>
      </c>
      <c r="B1079" s="29">
        <f>IF(PickedColonies!J1079=0, "NA", INDEX(Table1[Modifications],(MATCH(PickedColonies!C1079,Table6[Barcode of agar-filled omnitray plate],0)+PickedColonies!J1079-1)))</f>
        <v>0</v>
      </c>
      <c r="C1079" s="31" t="s">
        <v>470</v>
      </c>
      <c r="D1079" s="29" t="str">
        <f>IF(PickedColonies!J1079=0, "NA", INDEX(Table4[],(MATCH(PickedColonies!C1079,Table6[Barcode of agar-filled omnitray plate],0)+PickedColonies!J1079-1)))</f>
        <v>A1</v>
      </c>
      <c r="E1079" s="31" t="s">
        <v>829</v>
      </c>
      <c r="F1079" s="29" t="str">
        <f>IF(ISNUMBER(SEARCH("96-well",Import!$B$10)),Sheet1!O1078,Sheet1!P1078)</f>
        <v>F20</v>
      </c>
      <c r="G1079" s="31" t="s">
        <v>552</v>
      </c>
      <c r="H1079" s="31" t="s">
        <v>875</v>
      </c>
      <c r="I1079" s="31"/>
      <c r="J1079" s="32">
        <v>1</v>
      </c>
    </row>
    <row r="1080" spans="1:10" x14ac:dyDescent="0.25">
      <c r="A1080" s="29" t="str">
        <f>IF(PickedColonies!J1080=0, "NA",INDEX(Table5[Strain name],(MATCH(PickedColonies!C1080,Table6[Barcode of agar-filled omnitray plate],0)+PickedColonies!J1080-1)))</f>
        <v>GeneArt lib</v>
      </c>
      <c r="B1080" s="29">
        <f>IF(PickedColonies!J1080=0, "NA", INDEX(Table1[Modifications],(MATCH(PickedColonies!C1080,Table6[Barcode of agar-filled omnitray plate],0)+PickedColonies!J1080-1)))</f>
        <v>0</v>
      </c>
      <c r="C1080" s="31" t="s">
        <v>470</v>
      </c>
      <c r="D1080" s="29" t="str">
        <f>IF(PickedColonies!J1080=0, "NA", INDEX(Table4[],(MATCH(PickedColonies!C1080,Table6[Barcode of agar-filled omnitray plate],0)+PickedColonies!J1080-1)))</f>
        <v>A1</v>
      </c>
      <c r="E1080" s="31" t="s">
        <v>829</v>
      </c>
      <c r="F1080" s="29" t="str">
        <f>IF(ISNUMBER(SEARCH("96-well",Import!$B$10)),Sheet1!O1079,Sheet1!P1079)</f>
        <v>G20</v>
      </c>
      <c r="G1080" s="31" t="s">
        <v>553</v>
      </c>
      <c r="H1080" s="31" t="s">
        <v>875</v>
      </c>
      <c r="I1080" s="31"/>
      <c r="J1080" s="32">
        <v>1</v>
      </c>
    </row>
    <row r="1081" spans="1:10" x14ac:dyDescent="0.25">
      <c r="A1081" s="29" t="str">
        <f>IF(PickedColonies!J1081=0, "NA",INDEX(Table5[Strain name],(MATCH(PickedColonies!C1081,Table6[Barcode of agar-filled omnitray plate],0)+PickedColonies!J1081-1)))</f>
        <v>GeneArt lib</v>
      </c>
      <c r="B1081" s="29">
        <f>IF(PickedColonies!J1081=0, "NA", INDEX(Table1[Modifications],(MATCH(PickedColonies!C1081,Table6[Barcode of agar-filled omnitray plate],0)+PickedColonies!J1081-1)))</f>
        <v>0</v>
      </c>
      <c r="C1081" s="31" t="s">
        <v>470</v>
      </c>
      <c r="D1081" s="29" t="str">
        <f>IF(PickedColonies!J1081=0, "NA", INDEX(Table4[],(MATCH(PickedColonies!C1081,Table6[Barcode of agar-filled omnitray plate],0)+PickedColonies!J1081-1)))</f>
        <v>A1</v>
      </c>
      <c r="E1081" s="31" t="s">
        <v>829</v>
      </c>
      <c r="F1081" s="29" t="str">
        <f>IF(ISNUMBER(SEARCH("96-well",Import!$B$10)),Sheet1!O1080,Sheet1!P1080)</f>
        <v>H20</v>
      </c>
      <c r="G1081" s="31" t="s">
        <v>554</v>
      </c>
      <c r="H1081" s="31" t="s">
        <v>875</v>
      </c>
      <c r="I1081" s="31"/>
      <c r="J1081" s="32">
        <v>1</v>
      </c>
    </row>
    <row r="1082" spans="1:10" x14ac:dyDescent="0.25">
      <c r="A1082" s="29" t="str">
        <f>IF(PickedColonies!J1082=0, "NA",INDEX(Table5[Strain name],(MATCH(PickedColonies!C1082,Table6[Barcode of agar-filled omnitray plate],0)+PickedColonies!J1082-1)))</f>
        <v>GeneArt lib</v>
      </c>
      <c r="B1082" s="29">
        <f>IF(PickedColonies!J1082=0, "NA", INDEX(Table1[Modifications],(MATCH(PickedColonies!C1082,Table6[Barcode of agar-filled omnitray plate],0)+PickedColonies!J1082-1)))</f>
        <v>0</v>
      </c>
      <c r="C1082" s="31" t="s">
        <v>470</v>
      </c>
      <c r="D1082" s="29" t="str">
        <f>IF(PickedColonies!J1082=0, "NA", INDEX(Table4[],(MATCH(PickedColonies!C1082,Table6[Barcode of agar-filled omnitray plate],0)+PickedColonies!J1082-1)))</f>
        <v>A1</v>
      </c>
      <c r="E1082" s="31" t="s">
        <v>829</v>
      </c>
      <c r="F1082" s="29" t="str">
        <f>IF(ISNUMBER(SEARCH("96-well",Import!$B$10)),Sheet1!O1081,Sheet1!P1081)</f>
        <v>I20</v>
      </c>
      <c r="G1082" s="31" t="s">
        <v>556</v>
      </c>
      <c r="H1082" s="31" t="s">
        <v>876</v>
      </c>
      <c r="I1082" s="31"/>
      <c r="J1082" s="32">
        <v>1</v>
      </c>
    </row>
    <row r="1083" spans="1:10" x14ac:dyDescent="0.25">
      <c r="A1083" s="29" t="str">
        <f>IF(PickedColonies!J1083=0, "NA",INDEX(Table5[Strain name],(MATCH(PickedColonies!C1083,Table6[Barcode of agar-filled omnitray plate],0)+PickedColonies!J1083-1)))</f>
        <v>GeneArt lib</v>
      </c>
      <c r="B1083" s="29">
        <f>IF(PickedColonies!J1083=0, "NA", INDEX(Table1[Modifications],(MATCH(PickedColonies!C1083,Table6[Barcode of agar-filled omnitray plate],0)+PickedColonies!J1083-1)))</f>
        <v>0</v>
      </c>
      <c r="C1083" s="31" t="s">
        <v>470</v>
      </c>
      <c r="D1083" s="29" t="str">
        <f>IF(PickedColonies!J1083=0, "NA", INDEX(Table4[],(MATCH(PickedColonies!C1083,Table6[Barcode of agar-filled omnitray plate],0)+PickedColonies!J1083-1)))</f>
        <v>A1</v>
      </c>
      <c r="E1083" s="31" t="s">
        <v>829</v>
      </c>
      <c r="F1083" s="29" t="str">
        <f>IF(ISNUMBER(SEARCH("96-well",Import!$B$10)),Sheet1!O1082,Sheet1!P1082)</f>
        <v>J20</v>
      </c>
      <c r="G1083" s="31" t="s">
        <v>557</v>
      </c>
      <c r="H1083" s="31" t="s">
        <v>876</v>
      </c>
      <c r="I1083" s="31"/>
      <c r="J1083" s="32">
        <v>1</v>
      </c>
    </row>
    <row r="1084" spans="1:10" x14ac:dyDescent="0.25">
      <c r="A1084" s="29" t="str">
        <f>IF(PickedColonies!J1084=0, "NA",INDEX(Table5[Strain name],(MATCH(PickedColonies!C1084,Table6[Barcode of agar-filled omnitray plate],0)+PickedColonies!J1084-1)))</f>
        <v>GeneArt lib</v>
      </c>
      <c r="B1084" s="29">
        <f>IF(PickedColonies!J1084=0, "NA", INDEX(Table1[Modifications],(MATCH(PickedColonies!C1084,Table6[Barcode of agar-filled omnitray plate],0)+PickedColonies!J1084-1)))</f>
        <v>0</v>
      </c>
      <c r="C1084" s="31" t="s">
        <v>470</v>
      </c>
      <c r="D1084" s="29" t="str">
        <f>IF(PickedColonies!J1084=0, "NA", INDEX(Table4[],(MATCH(PickedColonies!C1084,Table6[Barcode of agar-filled omnitray plate],0)+PickedColonies!J1084-1)))</f>
        <v>A1</v>
      </c>
      <c r="E1084" s="31" t="s">
        <v>829</v>
      </c>
      <c r="F1084" s="29" t="str">
        <f>IF(ISNUMBER(SEARCH("96-well",Import!$B$10)),Sheet1!O1083,Sheet1!P1083)</f>
        <v>K20</v>
      </c>
      <c r="G1084" s="31" t="s">
        <v>558</v>
      </c>
      <c r="H1084" s="31" t="s">
        <v>876</v>
      </c>
      <c r="I1084" s="31"/>
      <c r="J1084" s="32">
        <v>1</v>
      </c>
    </row>
    <row r="1085" spans="1:10" x14ac:dyDescent="0.25">
      <c r="A1085" s="29" t="str">
        <f>IF(PickedColonies!J1085=0, "NA",INDEX(Table5[Strain name],(MATCH(PickedColonies!C1085,Table6[Barcode of agar-filled omnitray plate],0)+PickedColonies!J1085-1)))</f>
        <v>GeneArt lib</v>
      </c>
      <c r="B1085" s="29">
        <f>IF(PickedColonies!J1085=0, "NA", INDEX(Table1[Modifications],(MATCH(PickedColonies!C1085,Table6[Barcode of agar-filled omnitray plate],0)+PickedColonies!J1085-1)))</f>
        <v>0</v>
      </c>
      <c r="C1085" s="31" t="s">
        <v>470</v>
      </c>
      <c r="D1085" s="29" t="str">
        <f>IF(PickedColonies!J1085=0, "NA", INDEX(Table4[],(MATCH(PickedColonies!C1085,Table6[Barcode of agar-filled omnitray plate],0)+PickedColonies!J1085-1)))</f>
        <v>A1</v>
      </c>
      <c r="E1085" s="31" t="s">
        <v>829</v>
      </c>
      <c r="F1085" s="29" t="str">
        <f>IF(ISNUMBER(SEARCH("96-well",Import!$B$10)),Sheet1!O1084,Sheet1!P1084)</f>
        <v>L20</v>
      </c>
      <c r="G1085" s="31" t="s">
        <v>559</v>
      </c>
      <c r="H1085" s="31" t="s">
        <v>876</v>
      </c>
      <c r="I1085" s="31"/>
      <c r="J1085" s="32">
        <v>1</v>
      </c>
    </row>
    <row r="1086" spans="1:10" x14ac:dyDescent="0.25">
      <c r="A1086" s="29" t="str">
        <f>IF(PickedColonies!J1086=0, "NA",INDEX(Table5[Strain name],(MATCH(PickedColonies!C1086,Table6[Barcode of agar-filled omnitray plate],0)+PickedColonies!J1086-1)))</f>
        <v>GeneArt lib</v>
      </c>
      <c r="B1086" s="29">
        <f>IF(PickedColonies!J1086=0, "NA", INDEX(Table1[Modifications],(MATCH(PickedColonies!C1086,Table6[Barcode of agar-filled omnitray plate],0)+PickedColonies!J1086-1)))</f>
        <v>0</v>
      </c>
      <c r="C1086" s="31" t="s">
        <v>470</v>
      </c>
      <c r="D1086" s="29" t="str">
        <f>IF(PickedColonies!J1086=0, "NA", INDEX(Table4[],(MATCH(PickedColonies!C1086,Table6[Barcode of agar-filled omnitray plate],0)+PickedColonies!J1086-1)))</f>
        <v>A1</v>
      </c>
      <c r="E1086" s="31" t="s">
        <v>829</v>
      </c>
      <c r="F1086" s="29" t="str">
        <f>IF(ISNUMBER(SEARCH("96-well",Import!$B$10)),Sheet1!O1085,Sheet1!P1085)</f>
        <v>M20</v>
      </c>
      <c r="G1086" s="31" t="s">
        <v>560</v>
      </c>
      <c r="H1086" s="31" t="s">
        <v>876</v>
      </c>
      <c r="I1086" s="31"/>
      <c r="J1086" s="32">
        <v>1</v>
      </c>
    </row>
    <row r="1087" spans="1:10" x14ac:dyDescent="0.25">
      <c r="A1087" s="29" t="str">
        <f>IF(PickedColonies!J1087=0, "NA",INDEX(Table5[Strain name],(MATCH(PickedColonies!C1087,Table6[Barcode of agar-filled omnitray plate],0)+PickedColonies!J1087-1)))</f>
        <v>GeneArt lib</v>
      </c>
      <c r="B1087" s="29">
        <f>IF(PickedColonies!J1087=0, "NA", INDEX(Table1[Modifications],(MATCH(PickedColonies!C1087,Table6[Barcode of agar-filled omnitray plate],0)+PickedColonies!J1087-1)))</f>
        <v>0</v>
      </c>
      <c r="C1087" s="31" t="s">
        <v>470</v>
      </c>
      <c r="D1087" s="29" t="str">
        <f>IF(PickedColonies!J1087=0, "NA", INDEX(Table4[],(MATCH(PickedColonies!C1087,Table6[Barcode of agar-filled omnitray plate],0)+PickedColonies!J1087-1)))</f>
        <v>A1</v>
      </c>
      <c r="E1087" s="31" t="s">
        <v>829</v>
      </c>
      <c r="F1087" s="29" t="str">
        <f>IF(ISNUMBER(SEARCH("96-well",Import!$B$10)),Sheet1!O1086,Sheet1!P1086)</f>
        <v>N20</v>
      </c>
      <c r="G1087" s="31" t="s">
        <v>561</v>
      </c>
      <c r="H1087" s="31" t="s">
        <v>876</v>
      </c>
      <c r="I1087" s="31"/>
      <c r="J1087" s="32">
        <v>1</v>
      </c>
    </row>
    <row r="1088" spans="1:10" x14ac:dyDescent="0.25">
      <c r="A1088" s="29" t="str">
        <f>IF(PickedColonies!J1088=0, "NA",INDEX(Table5[Strain name],(MATCH(PickedColonies!C1088,Table6[Barcode of agar-filled omnitray plate],0)+PickedColonies!J1088-1)))</f>
        <v>GeneArt lib</v>
      </c>
      <c r="B1088" s="29">
        <f>IF(PickedColonies!J1088=0, "NA", INDEX(Table1[Modifications],(MATCH(PickedColonies!C1088,Table6[Barcode of agar-filled omnitray plate],0)+PickedColonies!J1088-1)))</f>
        <v>0</v>
      </c>
      <c r="C1088" s="31" t="s">
        <v>470</v>
      </c>
      <c r="D1088" s="29" t="str">
        <f>IF(PickedColonies!J1088=0, "NA", INDEX(Table4[],(MATCH(PickedColonies!C1088,Table6[Barcode of agar-filled omnitray plate],0)+PickedColonies!J1088-1)))</f>
        <v>A1</v>
      </c>
      <c r="E1088" s="31" t="s">
        <v>829</v>
      </c>
      <c r="F1088" s="29" t="str">
        <f>IF(ISNUMBER(SEARCH("96-well",Import!$B$10)),Sheet1!O1087,Sheet1!P1087)</f>
        <v>O20</v>
      </c>
      <c r="G1088" s="31" t="s">
        <v>562</v>
      </c>
      <c r="H1088" s="31" t="s">
        <v>876</v>
      </c>
      <c r="I1088" s="31"/>
      <c r="J1088" s="32">
        <v>1</v>
      </c>
    </row>
    <row r="1089" spans="1:10" x14ac:dyDescent="0.25">
      <c r="A1089" s="29" t="str">
        <f>IF(PickedColonies!J1089=0, "NA",INDEX(Table5[Strain name],(MATCH(PickedColonies!C1089,Table6[Barcode of agar-filled omnitray plate],0)+PickedColonies!J1089-1)))</f>
        <v>GeneArt lib</v>
      </c>
      <c r="B1089" s="29">
        <f>IF(PickedColonies!J1089=0, "NA", INDEX(Table1[Modifications],(MATCH(PickedColonies!C1089,Table6[Barcode of agar-filled omnitray plate],0)+PickedColonies!J1089-1)))</f>
        <v>0</v>
      </c>
      <c r="C1089" s="31" t="s">
        <v>470</v>
      </c>
      <c r="D1089" s="29" t="str">
        <f>IF(PickedColonies!J1089=0, "NA", INDEX(Table4[],(MATCH(PickedColonies!C1089,Table6[Barcode of agar-filled omnitray plate],0)+PickedColonies!J1089-1)))</f>
        <v>A1</v>
      </c>
      <c r="E1089" s="31" t="s">
        <v>829</v>
      </c>
      <c r="F1089" s="29" t="str">
        <f>IF(ISNUMBER(SEARCH("96-well",Import!$B$10)),Sheet1!O1088,Sheet1!P1088)</f>
        <v>P20</v>
      </c>
      <c r="G1089" s="31" t="s">
        <v>563</v>
      </c>
      <c r="H1089" s="31" t="s">
        <v>876</v>
      </c>
      <c r="I1089" s="31"/>
      <c r="J1089" s="32">
        <v>1</v>
      </c>
    </row>
    <row r="1090" spans="1:10" x14ac:dyDescent="0.25">
      <c r="A1090" s="29" t="str">
        <f>IF(PickedColonies!J1090=0, "NA",INDEX(Table5[Strain name],(MATCH(PickedColonies!C1090,Table6[Barcode of agar-filled omnitray plate],0)+PickedColonies!J1090-1)))</f>
        <v>GeneArt lib</v>
      </c>
      <c r="B1090" s="29">
        <f>IF(PickedColonies!J1090=0, "NA", INDEX(Table1[Modifications],(MATCH(PickedColonies!C1090,Table6[Barcode of agar-filled omnitray plate],0)+PickedColonies!J1090-1)))</f>
        <v>0</v>
      </c>
      <c r="C1090" s="31" t="s">
        <v>470</v>
      </c>
      <c r="D1090" s="29" t="str">
        <f>IF(PickedColonies!J1090=0, "NA", INDEX(Table4[],(MATCH(PickedColonies!C1090,Table6[Barcode of agar-filled omnitray plate],0)+PickedColonies!J1090-1)))</f>
        <v>A1</v>
      </c>
      <c r="E1090" s="31" t="s">
        <v>829</v>
      </c>
      <c r="F1090" s="29" t="str">
        <f>IF(ISNUMBER(SEARCH("96-well",Import!$B$10)),Sheet1!O1089,Sheet1!P1089)</f>
        <v>A21</v>
      </c>
      <c r="G1090" s="31" t="s">
        <v>565</v>
      </c>
      <c r="H1090" s="31" t="s">
        <v>877</v>
      </c>
      <c r="I1090" s="31"/>
      <c r="J1090" s="32">
        <v>1</v>
      </c>
    </row>
    <row r="1091" spans="1:10" x14ac:dyDescent="0.25">
      <c r="A1091" s="29" t="str">
        <f>IF(PickedColonies!J1091=0, "NA",INDEX(Table5[Strain name],(MATCH(PickedColonies!C1091,Table6[Barcode of agar-filled omnitray plate],0)+PickedColonies!J1091-1)))</f>
        <v>GeneArt lib</v>
      </c>
      <c r="B1091" s="29">
        <f>IF(PickedColonies!J1091=0, "NA", INDEX(Table1[Modifications],(MATCH(PickedColonies!C1091,Table6[Barcode of agar-filled omnitray plate],0)+PickedColonies!J1091-1)))</f>
        <v>0</v>
      </c>
      <c r="C1091" s="31" t="s">
        <v>470</v>
      </c>
      <c r="D1091" s="29" t="str">
        <f>IF(PickedColonies!J1091=0, "NA", INDEX(Table4[],(MATCH(PickedColonies!C1091,Table6[Barcode of agar-filled omnitray plate],0)+PickedColonies!J1091-1)))</f>
        <v>A1</v>
      </c>
      <c r="E1091" s="31" t="s">
        <v>829</v>
      </c>
      <c r="F1091" s="29" t="str">
        <f>IF(ISNUMBER(SEARCH("96-well",Import!$B$10)),Sheet1!O1090,Sheet1!P1090)</f>
        <v>B21</v>
      </c>
      <c r="G1091" s="31" t="s">
        <v>566</v>
      </c>
      <c r="H1091" s="31" t="s">
        <v>877</v>
      </c>
      <c r="I1091" s="31"/>
      <c r="J1091" s="32">
        <v>1</v>
      </c>
    </row>
    <row r="1092" spans="1:10" x14ac:dyDescent="0.25">
      <c r="A1092" s="29" t="str">
        <f>IF(PickedColonies!J1092=0, "NA",INDEX(Table5[Strain name],(MATCH(PickedColonies!C1092,Table6[Barcode of agar-filled omnitray plate],0)+PickedColonies!J1092-1)))</f>
        <v>GeneArt lib</v>
      </c>
      <c r="B1092" s="29">
        <f>IF(PickedColonies!J1092=0, "NA", INDEX(Table1[Modifications],(MATCH(PickedColonies!C1092,Table6[Barcode of agar-filled omnitray plate],0)+PickedColonies!J1092-1)))</f>
        <v>0</v>
      </c>
      <c r="C1092" s="31" t="s">
        <v>470</v>
      </c>
      <c r="D1092" s="29" t="str">
        <f>IF(PickedColonies!J1092=0, "NA", INDEX(Table4[],(MATCH(PickedColonies!C1092,Table6[Barcode of agar-filled omnitray plate],0)+PickedColonies!J1092-1)))</f>
        <v>A1</v>
      </c>
      <c r="E1092" s="31" t="s">
        <v>829</v>
      </c>
      <c r="F1092" s="29" t="str">
        <f>IF(ISNUMBER(SEARCH("96-well",Import!$B$10)),Sheet1!O1091,Sheet1!P1091)</f>
        <v>C21</v>
      </c>
      <c r="G1092" s="31" t="s">
        <v>567</v>
      </c>
      <c r="H1092" s="31" t="s">
        <v>877</v>
      </c>
      <c r="I1092" s="31"/>
      <c r="J1092" s="32">
        <v>1</v>
      </c>
    </row>
    <row r="1093" spans="1:10" x14ac:dyDescent="0.25">
      <c r="A1093" s="29" t="str">
        <f>IF(PickedColonies!J1093=0, "NA",INDEX(Table5[Strain name],(MATCH(PickedColonies!C1093,Table6[Barcode of agar-filled omnitray plate],0)+PickedColonies!J1093-1)))</f>
        <v>GeneArt lib</v>
      </c>
      <c r="B1093" s="29">
        <f>IF(PickedColonies!J1093=0, "NA", INDEX(Table1[Modifications],(MATCH(PickedColonies!C1093,Table6[Barcode of agar-filled omnitray plate],0)+PickedColonies!J1093-1)))</f>
        <v>0</v>
      </c>
      <c r="C1093" s="31" t="s">
        <v>470</v>
      </c>
      <c r="D1093" s="29" t="str">
        <f>IF(PickedColonies!J1093=0, "NA", INDEX(Table4[],(MATCH(PickedColonies!C1093,Table6[Barcode of agar-filled omnitray plate],0)+PickedColonies!J1093-1)))</f>
        <v>A1</v>
      </c>
      <c r="E1093" s="31" t="s">
        <v>829</v>
      </c>
      <c r="F1093" s="29" t="str">
        <f>IF(ISNUMBER(SEARCH("96-well",Import!$B$10)),Sheet1!O1092,Sheet1!P1092)</f>
        <v>D21</v>
      </c>
      <c r="G1093" s="31" t="s">
        <v>568</v>
      </c>
      <c r="H1093" s="31" t="s">
        <v>877</v>
      </c>
      <c r="I1093" s="31"/>
      <c r="J1093" s="32">
        <v>1</v>
      </c>
    </row>
    <row r="1094" spans="1:10" x14ac:dyDescent="0.25">
      <c r="A1094" s="29" t="str">
        <f>IF(PickedColonies!J1094=0, "NA",INDEX(Table5[Strain name],(MATCH(PickedColonies!C1094,Table6[Barcode of agar-filled omnitray plate],0)+PickedColonies!J1094-1)))</f>
        <v>GeneArt lib</v>
      </c>
      <c r="B1094" s="29">
        <f>IF(PickedColonies!J1094=0, "NA", INDEX(Table1[Modifications],(MATCH(PickedColonies!C1094,Table6[Barcode of agar-filled omnitray plate],0)+PickedColonies!J1094-1)))</f>
        <v>0</v>
      </c>
      <c r="C1094" s="31" t="s">
        <v>470</v>
      </c>
      <c r="D1094" s="29" t="str">
        <f>IF(PickedColonies!J1094=0, "NA", INDEX(Table4[],(MATCH(PickedColonies!C1094,Table6[Barcode of agar-filled omnitray plate],0)+PickedColonies!J1094-1)))</f>
        <v>A1</v>
      </c>
      <c r="E1094" s="31" t="s">
        <v>829</v>
      </c>
      <c r="F1094" s="29" t="str">
        <f>IF(ISNUMBER(SEARCH("96-well",Import!$B$10)),Sheet1!O1093,Sheet1!P1093)</f>
        <v>E21</v>
      </c>
      <c r="G1094" s="31" t="s">
        <v>569</v>
      </c>
      <c r="H1094" s="31" t="s">
        <v>877</v>
      </c>
      <c r="I1094" s="31"/>
      <c r="J1094" s="32">
        <v>1</v>
      </c>
    </row>
    <row r="1095" spans="1:10" x14ac:dyDescent="0.25">
      <c r="A1095" s="29" t="str">
        <f>IF(PickedColonies!J1095=0, "NA",INDEX(Table5[Strain name],(MATCH(PickedColonies!C1095,Table6[Barcode of agar-filled omnitray plate],0)+PickedColonies!J1095-1)))</f>
        <v>GeneArt lib</v>
      </c>
      <c r="B1095" s="29">
        <f>IF(PickedColonies!J1095=0, "NA", INDEX(Table1[Modifications],(MATCH(PickedColonies!C1095,Table6[Barcode of agar-filled omnitray plate],0)+PickedColonies!J1095-1)))</f>
        <v>0</v>
      </c>
      <c r="C1095" s="31" t="s">
        <v>470</v>
      </c>
      <c r="D1095" s="29" t="str">
        <f>IF(PickedColonies!J1095=0, "NA", INDEX(Table4[],(MATCH(PickedColonies!C1095,Table6[Barcode of agar-filled omnitray plate],0)+PickedColonies!J1095-1)))</f>
        <v>A1</v>
      </c>
      <c r="E1095" s="31" t="s">
        <v>829</v>
      </c>
      <c r="F1095" s="29" t="str">
        <f>IF(ISNUMBER(SEARCH("96-well",Import!$B$10)),Sheet1!O1094,Sheet1!P1094)</f>
        <v>F21</v>
      </c>
      <c r="G1095" s="31" t="s">
        <v>570</v>
      </c>
      <c r="H1095" s="31" t="s">
        <v>877</v>
      </c>
      <c r="I1095" s="31"/>
      <c r="J1095" s="32">
        <v>1</v>
      </c>
    </row>
    <row r="1096" spans="1:10" x14ac:dyDescent="0.25">
      <c r="A1096" s="29" t="str">
        <f>IF(PickedColonies!J1096=0, "NA",INDEX(Table5[Strain name],(MATCH(PickedColonies!C1096,Table6[Barcode of agar-filled omnitray plate],0)+PickedColonies!J1096-1)))</f>
        <v>GeneArt lib</v>
      </c>
      <c r="B1096" s="29">
        <f>IF(PickedColonies!J1096=0, "NA", INDEX(Table1[Modifications],(MATCH(PickedColonies!C1096,Table6[Barcode of agar-filled omnitray plate],0)+PickedColonies!J1096-1)))</f>
        <v>0</v>
      </c>
      <c r="C1096" s="31" t="s">
        <v>470</v>
      </c>
      <c r="D1096" s="29" t="str">
        <f>IF(PickedColonies!J1096=0, "NA", INDEX(Table4[],(MATCH(PickedColonies!C1096,Table6[Barcode of agar-filled omnitray plate],0)+PickedColonies!J1096-1)))</f>
        <v>A1</v>
      </c>
      <c r="E1096" s="31" t="s">
        <v>829</v>
      </c>
      <c r="F1096" s="29" t="str">
        <f>IF(ISNUMBER(SEARCH("96-well",Import!$B$10)),Sheet1!O1095,Sheet1!P1095)</f>
        <v>G21</v>
      </c>
      <c r="G1096" s="31" t="s">
        <v>571</v>
      </c>
      <c r="H1096" s="31" t="s">
        <v>877</v>
      </c>
      <c r="I1096" s="31"/>
      <c r="J1096" s="32">
        <v>1</v>
      </c>
    </row>
    <row r="1097" spans="1:10" x14ac:dyDescent="0.25">
      <c r="A1097" s="29" t="str">
        <f>IF(PickedColonies!J1097=0, "NA",INDEX(Table5[Strain name],(MATCH(PickedColonies!C1097,Table6[Barcode of agar-filled omnitray plate],0)+PickedColonies!J1097-1)))</f>
        <v>GeneArt lib</v>
      </c>
      <c r="B1097" s="29">
        <f>IF(PickedColonies!J1097=0, "NA", INDEX(Table1[Modifications],(MATCH(PickedColonies!C1097,Table6[Barcode of agar-filled omnitray plate],0)+PickedColonies!J1097-1)))</f>
        <v>0</v>
      </c>
      <c r="C1097" s="31" t="s">
        <v>470</v>
      </c>
      <c r="D1097" s="29" t="str">
        <f>IF(PickedColonies!J1097=0, "NA", INDEX(Table4[],(MATCH(PickedColonies!C1097,Table6[Barcode of agar-filled omnitray plate],0)+PickedColonies!J1097-1)))</f>
        <v>A1</v>
      </c>
      <c r="E1097" s="31" t="s">
        <v>829</v>
      </c>
      <c r="F1097" s="29" t="str">
        <f>IF(ISNUMBER(SEARCH("96-well",Import!$B$10)),Sheet1!O1096,Sheet1!P1096)</f>
        <v>H21</v>
      </c>
      <c r="G1097" s="31" t="s">
        <v>572</v>
      </c>
      <c r="H1097" s="31" t="s">
        <v>877</v>
      </c>
      <c r="I1097" s="31"/>
      <c r="J1097" s="32">
        <v>1</v>
      </c>
    </row>
    <row r="1098" spans="1:10" x14ac:dyDescent="0.25">
      <c r="A1098" s="29" t="str">
        <f>IF(PickedColonies!J1098=0, "NA",INDEX(Table5[Strain name],(MATCH(PickedColonies!C1098,Table6[Barcode of agar-filled omnitray plate],0)+PickedColonies!J1098-1)))</f>
        <v>GeneArt lib</v>
      </c>
      <c r="B1098" s="29">
        <f>IF(PickedColonies!J1098=0, "NA", INDEX(Table1[Modifications],(MATCH(PickedColonies!C1098,Table6[Barcode of agar-filled omnitray plate],0)+PickedColonies!J1098-1)))</f>
        <v>0</v>
      </c>
      <c r="C1098" s="31" t="s">
        <v>470</v>
      </c>
      <c r="D1098" s="29" t="str">
        <f>IF(PickedColonies!J1098=0, "NA", INDEX(Table4[],(MATCH(PickedColonies!C1098,Table6[Barcode of agar-filled omnitray plate],0)+PickedColonies!J1098-1)))</f>
        <v>A1</v>
      </c>
      <c r="E1098" s="31" t="s">
        <v>829</v>
      </c>
      <c r="F1098" s="29" t="str">
        <f>IF(ISNUMBER(SEARCH("96-well",Import!$B$10)),Sheet1!O1097,Sheet1!P1097)</f>
        <v>I21</v>
      </c>
      <c r="G1098" s="31" t="s">
        <v>574</v>
      </c>
      <c r="H1098" s="31" t="s">
        <v>878</v>
      </c>
      <c r="I1098" s="31"/>
      <c r="J1098" s="32">
        <v>1</v>
      </c>
    </row>
    <row r="1099" spans="1:10" x14ac:dyDescent="0.25">
      <c r="A1099" s="29" t="str">
        <f>IF(PickedColonies!J1099=0, "NA",INDEX(Table5[Strain name],(MATCH(PickedColonies!C1099,Table6[Barcode of agar-filled omnitray plate],0)+PickedColonies!J1099-1)))</f>
        <v>GeneArt lib</v>
      </c>
      <c r="B1099" s="29">
        <f>IF(PickedColonies!J1099=0, "NA", INDEX(Table1[Modifications],(MATCH(PickedColonies!C1099,Table6[Barcode of agar-filled omnitray plate],0)+PickedColonies!J1099-1)))</f>
        <v>0</v>
      </c>
      <c r="C1099" s="31" t="s">
        <v>470</v>
      </c>
      <c r="D1099" s="29" t="str">
        <f>IF(PickedColonies!J1099=0, "NA", INDEX(Table4[],(MATCH(PickedColonies!C1099,Table6[Barcode of agar-filled omnitray plate],0)+PickedColonies!J1099-1)))</f>
        <v>A1</v>
      </c>
      <c r="E1099" s="31" t="s">
        <v>829</v>
      </c>
      <c r="F1099" s="29" t="str">
        <f>IF(ISNUMBER(SEARCH("96-well",Import!$B$10)),Sheet1!O1098,Sheet1!P1098)</f>
        <v>J21</v>
      </c>
      <c r="G1099" s="31" t="s">
        <v>575</v>
      </c>
      <c r="H1099" s="31" t="s">
        <v>878</v>
      </c>
      <c r="I1099" s="31"/>
      <c r="J1099" s="32">
        <v>1</v>
      </c>
    </row>
    <row r="1100" spans="1:10" x14ac:dyDescent="0.25">
      <c r="A1100" s="29" t="str">
        <f>IF(PickedColonies!J1100=0, "NA",INDEX(Table5[Strain name],(MATCH(PickedColonies!C1100,Table6[Barcode of agar-filled omnitray plate],0)+PickedColonies!J1100-1)))</f>
        <v>GeneArt lib</v>
      </c>
      <c r="B1100" s="29">
        <f>IF(PickedColonies!J1100=0, "NA", INDEX(Table1[Modifications],(MATCH(PickedColonies!C1100,Table6[Barcode of agar-filled omnitray plate],0)+PickedColonies!J1100-1)))</f>
        <v>0</v>
      </c>
      <c r="C1100" s="31" t="s">
        <v>470</v>
      </c>
      <c r="D1100" s="29" t="str">
        <f>IF(PickedColonies!J1100=0, "NA", INDEX(Table4[],(MATCH(PickedColonies!C1100,Table6[Barcode of agar-filled omnitray plate],0)+PickedColonies!J1100-1)))</f>
        <v>A1</v>
      </c>
      <c r="E1100" s="31" t="s">
        <v>829</v>
      </c>
      <c r="F1100" s="29" t="str">
        <f>IF(ISNUMBER(SEARCH("96-well",Import!$B$10)),Sheet1!O1099,Sheet1!P1099)</f>
        <v>K21</v>
      </c>
      <c r="G1100" s="31" t="s">
        <v>576</v>
      </c>
      <c r="H1100" s="31" t="s">
        <v>878</v>
      </c>
      <c r="I1100" s="31"/>
      <c r="J1100" s="32">
        <v>1</v>
      </c>
    </row>
    <row r="1101" spans="1:10" x14ac:dyDescent="0.25">
      <c r="A1101" s="29" t="str">
        <f>IF(PickedColonies!J1101=0, "NA",INDEX(Table5[Strain name],(MATCH(PickedColonies!C1101,Table6[Barcode of agar-filled omnitray plate],0)+PickedColonies!J1101-1)))</f>
        <v>GeneArt lib</v>
      </c>
      <c r="B1101" s="29">
        <f>IF(PickedColonies!J1101=0, "NA", INDEX(Table1[Modifications],(MATCH(PickedColonies!C1101,Table6[Barcode of agar-filled omnitray plate],0)+PickedColonies!J1101-1)))</f>
        <v>0</v>
      </c>
      <c r="C1101" s="31" t="s">
        <v>470</v>
      </c>
      <c r="D1101" s="29" t="str">
        <f>IF(PickedColonies!J1101=0, "NA", INDEX(Table4[],(MATCH(PickedColonies!C1101,Table6[Barcode of agar-filled omnitray plate],0)+PickedColonies!J1101-1)))</f>
        <v>A1</v>
      </c>
      <c r="E1101" s="31" t="s">
        <v>829</v>
      </c>
      <c r="F1101" s="29" t="str">
        <f>IF(ISNUMBER(SEARCH("96-well",Import!$B$10)),Sheet1!O1100,Sheet1!P1100)</f>
        <v>L21</v>
      </c>
      <c r="G1101" s="31" t="s">
        <v>577</v>
      </c>
      <c r="H1101" s="31" t="s">
        <v>878</v>
      </c>
      <c r="I1101" s="31"/>
      <c r="J1101" s="32">
        <v>1</v>
      </c>
    </row>
    <row r="1102" spans="1:10" x14ac:dyDescent="0.25">
      <c r="A1102" s="29" t="str">
        <f>IF(PickedColonies!J1102=0, "NA",INDEX(Table5[Strain name],(MATCH(PickedColonies!C1102,Table6[Barcode of agar-filled omnitray plate],0)+PickedColonies!J1102-1)))</f>
        <v>GeneArt lib</v>
      </c>
      <c r="B1102" s="29">
        <f>IF(PickedColonies!J1102=0, "NA", INDEX(Table1[Modifications],(MATCH(PickedColonies!C1102,Table6[Barcode of agar-filled omnitray plate],0)+PickedColonies!J1102-1)))</f>
        <v>0</v>
      </c>
      <c r="C1102" s="31" t="s">
        <v>470</v>
      </c>
      <c r="D1102" s="29" t="str">
        <f>IF(PickedColonies!J1102=0, "NA", INDEX(Table4[],(MATCH(PickedColonies!C1102,Table6[Barcode of agar-filled omnitray plate],0)+PickedColonies!J1102-1)))</f>
        <v>A1</v>
      </c>
      <c r="E1102" s="31" t="s">
        <v>829</v>
      </c>
      <c r="F1102" s="29" t="str">
        <f>IF(ISNUMBER(SEARCH("96-well",Import!$B$10)),Sheet1!O1101,Sheet1!P1101)</f>
        <v>M21</v>
      </c>
      <c r="G1102" s="31" t="s">
        <v>578</v>
      </c>
      <c r="H1102" s="31" t="s">
        <v>878</v>
      </c>
      <c r="I1102" s="31"/>
      <c r="J1102" s="32">
        <v>1</v>
      </c>
    </row>
    <row r="1103" spans="1:10" x14ac:dyDescent="0.25">
      <c r="A1103" s="29" t="str">
        <f>IF(PickedColonies!J1103=0, "NA",INDEX(Table5[Strain name],(MATCH(PickedColonies!C1103,Table6[Barcode of agar-filled omnitray plate],0)+PickedColonies!J1103-1)))</f>
        <v>GeneArt lib</v>
      </c>
      <c r="B1103" s="29">
        <f>IF(PickedColonies!J1103=0, "NA", INDEX(Table1[Modifications],(MATCH(PickedColonies!C1103,Table6[Barcode of agar-filled omnitray plate],0)+PickedColonies!J1103-1)))</f>
        <v>0</v>
      </c>
      <c r="C1103" s="31" t="s">
        <v>470</v>
      </c>
      <c r="D1103" s="29" t="str">
        <f>IF(PickedColonies!J1103=0, "NA", INDEX(Table4[],(MATCH(PickedColonies!C1103,Table6[Barcode of agar-filled omnitray plate],0)+PickedColonies!J1103-1)))</f>
        <v>A1</v>
      </c>
      <c r="E1103" s="31" t="s">
        <v>829</v>
      </c>
      <c r="F1103" s="29" t="str">
        <f>IF(ISNUMBER(SEARCH("96-well",Import!$B$10)),Sheet1!O1102,Sheet1!P1102)</f>
        <v>N21</v>
      </c>
      <c r="G1103" s="31" t="s">
        <v>579</v>
      </c>
      <c r="H1103" s="31" t="s">
        <v>878</v>
      </c>
      <c r="I1103" s="31"/>
      <c r="J1103" s="32">
        <v>1</v>
      </c>
    </row>
    <row r="1104" spans="1:10" x14ac:dyDescent="0.25">
      <c r="A1104" s="29" t="str">
        <f>IF(PickedColonies!J1104=0, "NA",INDEX(Table5[Strain name],(MATCH(PickedColonies!C1104,Table6[Barcode of agar-filled omnitray plate],0)+PickedColonies!J1104-1)))</f>
        <v>GeneArt lib</v>
      </c>
      <c r="B1104" s="29">
        <f>IF(PickedColonies!J1104=0, "NA", INDEX(Table1[Modifications],(MATCH(PickedColonies!C1104,Table6[Barcode of agar-filled omnitray plate],0)+PickedColonies!J1104-1)))</f>
        <v>0</v>
      </c>
      <c r="C1104" s="31" t="s">
        <v>470</v>
      </c>
      <c r="D1104" s="29" t="str">
        <f>IF(PickedColonies!J1104=0, "NA", INDEX(Table4[],(MATCH(PickedColonies!C1104,Table6[Barcode of agar-filled omnitray plate],0)+PickedColonies!J1104-1)))</f>
        <v>A1</v>
      </c>
      <c r="E1104" s="31" t="s">
        <v>829</v>
      </c>
      <c r="F1104" s="29" t="str">
        <f>IF(ISNUMBER(SEARCH("96-well",Import!$B$10)),Sheet1!O1103,Sheet1!P1103)</f>
        <v>O21</v>
      </c>
      <c r="G1104" s="31" t="s">
        <v>580</v>
      </c>
      <c r="H1104" s="31" t="s">
        <v>878</v>
      </c>
      <c r="I1104" s="31"/>
      <c r="J1104" s="32">
        <v>1</v>
      </c>
    </row>
    <row r="1105" spans="1:10" x14ac:dyDescent="0.25">
      <c r="A1105" s="29" t="str">
        <f>IF(PickedColonies!J1105=0, "NA",INDEX(Table5[Strain name],(MATCH(PickedColonies!C1105,Table6[Barcode of agar-filled omnitray plate],0)+PickedColonies!J1105-1)))</f>
        <v>GeneArt lib</v>
      </c>
      <c r="B1105" s="29">
        <f>IF(PickedColonies!J1105=0, "NA", INDEX(Table1[Modifications],(MATCH(PickedColonies!C1105,Table6[Barcode of agar-filled omnitray plate],0)+PickedColonies!J1105-1)))</f>
        <v>0</v>
      </c>
      <c r="C1105" s="31" t="s">
        <v>470</v>
      </c>
      <c r="D1105" s="29" t="str">
        <f>IF(PickedColonies!J1105=0, "NA", INDEX(Table4[],(MATCH(PickedColonies!C1105,Table6[Barcode of agar-filled omnitray plate],0)+PickedColonies!J1105-1)))</f>
        <v>A1</v>
      </c>
      <c r="E1105" s="31" t="s">
        <v>829</v>
      </c>
      <c r="F1105" s="29" t="str">
        <f>IF(ISNUMBER(SEARCH("96-well",Import!$B$10)),Sheet1!O1104,Sheet1!P1104)</f>
        <v>P21</v>
      </c>
      <c r="G1105" s="31" t="s">
        <v>581</v>
      </c>
      <c r="H1105" s="31" t="s">
        <v>878</v>
      </c>
      <c r="I1105" s="31"/>
      <c r="J1105" s="32">
        <v>1</v>
      </c>
    </row>
    <row r="1106" spans="1:10" x14ac:dyDescent="0.25">
      <c r="A1106" s="29" t="str">
        <f>IF(PickedColonies!J1106=0, "NA",INDEX(Table5[Strain name],(MATCH(PickedColonies!C1106,Table6[Barcode of agar-filled omnitray plate],0)+PickedColonies!J1106-1)))</f>
        <v>GeneArt lib</v>
      </c>
      <c r="B1106" s="29">
        <f>IF(PickedColonies!J1106=0, "NA", INDEX(Table1[Modifications],(MATCH(PickedColonies!C1106,Table6[Barcode of agar-filled omnitray plate],0)+PickedColonies!J1106-1)))</f>
        <v>0</v>
      </c>
      <c r="C1106" s="31" t="s">
        <v>470</v>
      </c>
      <c r="D1106" s="29" t="str">
        <f>IF(PickedColonies!J1106=0, "NA", INDEX(Table4[],(MATCH(PickedColonies!C1106,Table6[Barcode of agar-filled omnitray plate],0)+PickedColonies!J1106-1)))</f>
        <v>A1</v>
      </c>
      <c r="E1106" s="31" t="s">
        <v>829</v>
      </c>
      <c r="F1106" s="29" t="str">
        <f>IF(ISNUMBER(SEARCH("96-well",Import!$B$10)),Sheet1!O1105,Sheet1!P1105)</f>
        <v>A22</v>
      </c>
      <c r="G1106" s="31" t="s">
        <v>583</v>
      </c>
      <c r="H1106" s="31" t="s">
        <v>879</v>
      </c>
      <c r="I1106" s="31"/>
      <c r="J1106" s="32">
        <v>1</v>
      </c>
    </row>
    <row r="1107" spans="1:10" x14ac:dyDescent="0.25">
      <c r="A1107" s="29" t="str">
        <f>IF(PickedColonies!J1107=0, "NA",INDEX(Table5[Strain name],(MATCH(PickedColonies!C1107,Table6[Barcode of agar-filled omnitray plate],0)+PickedColonies!J1107-1)))</f>
        <v>GeneArt lib</v>
      </c>
      <c r="B1107" s="29">
        <f>IF(PickedColonies!J1107=0, "NA", INDEX(Table1[Modifications],(MATCH(PickedColonies!C1107,Table6[Barcode of agar-filled omnitray plate],0)+PickedColonies!J1107-1)))</f>
        <v>0</v>
      </c>
      <c r="C1107" s="31" t="s">
        <v>470</v>
      </c>
      <c r="D1107" s="29" t="str">
        <f>IF(PickedColonies!J1107=0, "NA", INDEX(Table4[],(MATCH(PickedColonies!C1107,Table6[Barcode of agar-filled omnitray plate],0)+PickedColonies!J1107-1)))</f>
        <v>A1</v>
      </c>
      <c r="E1107" s="31" t="s">
        <v>829</v>
      </c>
      <c r="F1107" s="29" t="str">
        <f>IF(ISNUMBER(SEARCH("96-well",Import!$B$10)),Sheet1!O1106,Sheet1!P1106)</f>
        <v>B22</v>
      </c>
      <c r="G1107" s="31" t="s">
        <v>584</v>
      </c>
      <c r="H1107" s="31" t="s">
        <v>879</v>
      </c>
      <c r="I1107" s="31"/>
      <c r="J1107" s="32">
        <v>1</v>
      </c>
    </row>
    <row r="1108" spans="1:10" x14ac:dyDescent="0.25">
      <c r="A1108" s="29" t="str">
        <f>IF(PickedColonies!J1108=0, "NA",INDEX(Table5[Strain name],(MATCH(PickedColonies!C1108,Table6[Barcode of agar-filled omnitray plate],0)+PickedColonies!J1108-1)))</f>
        <v>GeneArt lib</v>
      </c>
      <c r="B1108" s="29">
        <f>IF(PickedColonies!J1108=0, "NA", INDEX(Table1[Modifications],(MATCH(PickedColonies!C1108,Table6[Barcode of agar-filled omnitray plate],0)+PickedColonies!J1108-1)))</f>
        <v>0</v>
      </c>
      <c r="C1108" s="31" t="s">
        <v>470</v>
      </c>
      <c r="D1108" s="29" t="str">
        <f>IF(PickedColonies!J1108=0, "NA", INDEX(Table4[],(MATCH(PickedColonies!C1108,Table6[Barcode of agar-filled omnitray plate],0)+PickedColonies!J1108-1)))</f>
        <v>A1</v>
      </c>
      <c r="E1108" s="31" t="s">
        <v>829</v>
      </c>
      <c r="F1108" s="29" t="str">
        <f>IF(ISNUMBER(SEARCH("96-well",Import!$B$10)),Sheet1!O1107,Sheet1!P1107)</f>
        <v>C22</v>
      </c>
      <c r="G1108" s="31" t="s">
        <v>585</v>
      </c>
      <c r="H1108" s="31" t="s">
        <v>879</v>
      </c>
      <c r="I1108" s="31"/>
      <c r="J1108" s="32">
        <v>1</v>
      </c>
    </row>
    <row r="1109" spans="1:10" x14ac:dyDescent="0.25">
      <c r="A1109" s="29" t="str">
        <f>IF(PickedColonies!J1109=0, "NA",INDEX(Table5[Strain name],(MATCH(PickedColonies!C1109,Table6[Barcode of agar-filled omnitray plate],0)+PickedColonies!J1109-1)))</f>
        <v>GeneArt lib</v>
      </c>
      <c r="B1109" s="29">
        <f>IF(PickedColonies!J1109=0, "NA", INDEX(Table1[Modifications],(MATCH(PickedColonies!C1109,Table6[Barcode of agar-filled omnitray plate],0)+PickedColonies!J1109-1)))</f>
        <v>0</v>
      </c>
      <c r="C1109" s="31" t="s">
        <v>470</v>
      </c>
      <c r="D1109" s="29" t="str">
        <f>IF(PickedColonies!J1109=0, "NA", INDEX(Table4[],(MATCH(PickedColonies!C1109,Table6[Barcode of agar-filled omnitray plate],0)+PickedColonies!J1109-1)))</f>
        <v>A1</v>
      </c>
      <c r="E1109" s="31" t="s">
        <v>829</v>
      </c>
      <c r="F1109" s="29" t="str">
        <f>IF(ISNUMBER(SEARCH("96-well",Import!$B$10)),Sheet1!O1108,Sheet1!P1108)</f>
        <v>D22</v>
      </c>
      <c r="G1109" s="31" t="s">
        <v>586</v>
      </c>
      <c r="H1109" s="31" t="s">
        <v>879</v>
      </c>
      <c r="I1109" s="31"/>
      <c r="J1109" s="32">
        <v>1</v>
      </c>
    </row>
    <row r="1110" spans="1:10" x14ac:dyDescent="0.25">
      <c r="A1110" s="29" t="str">
        <f>IF(PickedColonies!J1110=0, "NA",INDEX(Table5[Strain name],(MATCH(PickedColonies!C1110,Table6[Barcode of agar-filled omnitray plate],0)+PickedColonies!J1110-1)))</f>
        <v>GeneArt lib</v>
      </c>
      <c r="B1110" s="29">
        <f>IF(PickedColonies!J1110=0, "NA", INDEX(Table1[Modifications],(MATCH(PickedColonies!C1110,Table6[Barcode of agar-filled omnitray plate],0)+PickedColonies!J1110-1)))</f>
        <v>0</v>
      </c>
      <c r="C1110" s="31" t="s">
        <v>470</v>
      </c>
      <c r="D1110" s="29" t="str">
        <f>IF(PickedColonies!J1110=0, "NA", INDEX(Table4[],(MATCH(PickedColonies!C1110,Table6[Barcode of agar-filled omnitray plate],0)+PickedColonies!J1110-1)))</f>
        <v>A1</v>
      </c>
      <c r="E1110" s="31" t="s">
        <v>829</v>
      </c>
      <c r="F1110" s="29" t="str">
        <f>IF(ISNUMBER(SEARCH("96-well",Import!$B$10)),Sheet1!O1109,Sheet1!P1109)</f>
        <v>E22</v>
      </c>
      <c r="G1110" s="31" t="s">
        <v>587</v>
      </c>
      <c r="H1110" s="31" t="s">
        <v>879</v>
      </c>
      <c r="I1110" s="31"/>
      <c r="J1110" s="32">
        <v>1</v>
      </c>
    </row>
    <row r="1111" spans="1:10" x14ac:dyDescent="0.25">
      <c r="A1111" s="29" t="str">
        <f>IF(PickedColonies!J1111=0, "NA",INDEX(Table5[Strain name],(MATCH(PickedColonies!C1111,Table6[Barcode of agar-filled omnitray plate],0)+PickedColonies!J1111-1)))</f>
        <v>GeneArt lib</v>
      </c>
      <c r="B1111" s="29">
        <f>IF(PickedColonies!J1111=0, "NA", INDEX(Table1[Modifications],(MATCH(PickedColonies!C1111,Table6[Barcode of agar-filled omnitray plate],0)+PickedColonies!J1111-1)))</f>
        <v>0</v>
      </c>
      <c r="C1111" s="31" t="s">
        <v>470</v>
      </c>
      <c r="D1111" s="29" t="str">
        <f>IF(PickedColonies!J1111=0, "NA", INDEX(Table4[],(MATCH(PickedColonies!C1111,Table6[Barcode of agar-filled omnitray plate],0)+PickedColonies!J1111-1)))</f>
        <v>A1</v>
      </c>
      <c r="E1111" s="31" t="s">
        <v>829</v>
      </c>
      <c r="F1111" s="29" t="str">
        <f>IF(ISNUMBER(SEARCH("96-well",Import!$B$10)),Sheet1!O1110,Sheet1!P1110)</f>
        <v>F22</v>
      </c>
      <c r="G1111" s="31" t="s">
        <v>588</v>
      </c>
      <c r="H1111" s="31" t="s">
        <v>879</v>
      </c>
      <c r="I1111" s="31"/>
      <c r="J1111" s="32">
        <v>1</v>
      </c>
    </row>
    <row r="1112" spans="1:10" x14ac:dyDescent="0.25">
      <c r="A1112" s="29" t="str">
        <f>IF(PickedColonies!J1112=0, "NA",INDEX(Table5[Strain name],(MATCH(PickedColonies!C1112,Table6[Barcode of agar-filled omnitray plate],0)+PickedColonies!J1112-1)))</f>
        <v>GeneArt lib</v>
      </c>
      <c r="B1112" s="29">
        <f>IF(PickedColonies!J1112=0, "NA", INDEX(Table1[Modifications],(MATCH(PickedColonies!C1112,Table6[Barcode of agar-filled omnitray plate],0)+PickedColonies!J1112-1)))</f>
        <v>0</v>
      </c>
      <c r="C1112" s="31" t="s">
        <v>470</v>
      </c>
      <c r="D1112" s="29" t="str">
        <f>IF(PickedColonies!J1112=0, "NA", INDEX(Table4[],(MATCH(PickedColonies!C1112,Table6[Barcode of agar-filled omnitray plate],0)+PickedColonies!J1112-1)))</f>
        <v>A1</v>
      </c>
      <c r="E1112" s="31" t="s">
        <v>829</v>
      </c>
      <c r="F1112" s="29" t="str">
        <f>IF(ISNUMBER(SEARCH("96-well",Import!$B$10)),Sheet1!O1111,Sheet1!P1111)</f>
        <v>G22</v>
      </c>
      <c r="G1112" s="31" t="s">
        <v>589</v>
      </c>
      <c r="H1112" s="31" t="s">
        <v>879</v>
      </c>
      <c r="I1112" s="31"/>
      <c r="J1112" s="32">
        <v>1</v>
      </c>
    </row>
    <row r="1113" spans="1:10" x14ac:dyDescent="0.25">
      <c r="A1113" s="29" t="str">
        <f>IF(PickedColonies!J1113=0, "NA",INDEX(Table5[Strain name],(MATCH(PickedColonies!C1113,Table6[Barcode of agar-filled omnitray plate],0)+PickedColonies!J1113-1)))</f>
        <v>GeneArt lib</v>
      </c>
      <c r="B1113" s="29">
        <f>IF(PickedColonies!J1113=0, "NA", INDEX(Table1[Modifications],(MATCH(PickedColonies!C1113,Table6[Barcode of agar-filled omnitray plate],0)+PickedColonies!J1113-1)))</f>
        <v>0</v>
      </c>
      <c r="C1113" s="31" t="s">
        <v>470</v>
      </c>
      <c r="D1113" s="29" t="str">
        <f>IF(PickedColonies!J1113=0, "NA", INDEX(Table4[],(MATCH(PickedColonies!C1113,Table6[Barcode of agar-filled omnitray plate],0)+PickedColonies!J1113-1)))</f>
        <v>A1</v>
      </c>
      <c r="E1113" s="31" t="s">
        <v>829</v>
      </c>
      <c r="F1113" s="29" t="str">
        <f>IF(ISNUMBER(SEARCH("96-well",Import!$B$10)),Sheet1!O1112,Sheet1!P1112)</f>
        <v>H22</v>
      </c>
      <c r="G1113" s="31" t="s">
        <v>590</v>
      </c>
      <c r="H1113" s="31" t="s">
        <v>879</v>
      </c>
      <c r="I1113" s="31"/>
      <c r="J1113" s="32">
        <v>1</v>
      </c>
    </row>
    <row r="1114" spans="1:10" x14ac:dyDescent="0.25">
      <c r="A1114" s="29" t="str">
        <f>IF(PickedColonies!J1114=0, "NA",INDEX(Table5[Strain name],(MATCH(PickedColonies!C1114,Table6[Barcode of agar-filled omnitray plate],0)+PickedColonies!J1114-1)))</f>
        <v>GeneArt lib</v>
      </c>
      <c r="B1114" s="29">
        <f>IF(PickedColonies!J1114=0, "NA", INDEX(Table1[Modifications],(MATCH(PickedColonies!C1114,Table6[Barcode of agar-filled omnitray plate],0)+PickedColonies!J1114-1)))</f>
        <v>0</v>
      </c>
      <c r="C1114" s="31" t="s">
        <v>470</v>
      </c>
      <c r="D1114" s="29" t="str">
        <f>IF(PickedColonies!J1114=0, "NA", INDEX(Table4[],(MATCH(PickedColonies!C1114,Table6[Barcode of agar-filled omnitray plate],0)+PickedColonies!J1114-1)))</f>
        <v>A1</v>
      </c>
      <c r="E1114" s="31" t="s">
        <v>829</v>
      </c>
      <c r="F1114" s="29" t="str">
        <f>IF(ISNUMBER(SEARCH("96-well",Import!$B$10)),Sheet1!O1113,Sheet1!P1113)</f>
        <v>I22</v>
      </c>
      <c r="G1114" s="31" t="s">
        <v>592</v>
      </c>
      <c r="H1114" s="31" t="s">
        <v>880</v>
      </c>
      <c r="I1114" s="31"/>
      <c r="J1114" s="32">
        <v>1</v>
      </c>
    </row>
    <row r="1115" spans="1:10" x14ac:dyDescent="0.25">
      <c r="A1115" s="29" t="str">
        <f>IF(PickedColonies!J1115=0, "NA",INDEX(Table5[Strain name],(MATCH(PickedColonies!C1115,Table6[Barcode of agar-filled omnitray plate],0)+PickedColonies!J1115-1)))</f>
        <v>GeneArt lib</v>
      </c>
      <c r="B1115" s="29">
        <f>IF(PickedColonies!J1115=0, "NA", INDEX(Table1[Modifications],(MATCH(PickedColonies!C1115,Table6[Barcode of agar-filled omnitray plate],0)+PickedColonies!J1115-1)))</f>
        <v>0</v>
      </c>
      <c r="C1115" s="31" t="s">
        <v>470</v>
      </c>
      <c r="D1115" s="29" t="str">
        <f>IF(PickedColonies!J1115=0, "NA", INDEX(Table4[],(MATCH(PickedColonies!C1115,Table6[Barcode of agar-filled omnitray plate],0)+PickedColonies!J1115-1)))</f>
        <v>A1</v>
      </c>
      <c r="E1115" s="31" t="s">
        <v>829</v>
      </c>
      <c r="F1115" s="29" t="str">
        <f>IF(ISNUMBER(SEARCH("96-well",Import!$B$10)),Sheet1!O1114,Sheet1!P1114)</f>
        <v>J22</v>
      </c>
      <c r="G1115" s="31" t="s">
        <v>593</v>
      </c>
      <c r="H1115" s="31" t="s">
        <v>880</v>
      </c>
      <c r="I1115" s="31"/>
      <c r="J1115" s="32">
        <v>1</v>
      </c>
    </row>
    <row r="1116" spans="1:10" x14ac:dyDescent="0.25">
      <c r="A1116" s="29" t="str">
        <f>IF(PickedColonies!J1116=0, "NA",INDEX(Table5[Strain name],(MATCH(PickedColonies!C1116,Table6[Barcode of agar-filled omnitray plate],0)+PickedColonies!J1116-1)))</f>
        <v>GeneArt lib</v>
      </c>
      <c r="B1116" s="29">
        <f>IF(PickedColonies!J1116=0, "NA", INDEX(Table1[Modifications],(MATCH(PickedColonies!C1116,Table6[Barcode of agar-filled omnitray plate],0)+PickedColonies!J1116-1)))</f>
        <v>0</v>
      </c>
      <c r="C1116" s="31" t="s">
        <v>470</v>
      </c>
      <c r="D1116" s="29" t="str">
        <f>IF(PickedColonies!J1116=0, "NA", INDEX(Table4[],(MATCH(PickedColonies!C1116,Table6[Barcode of agar-filled omnitray plate],0)+PickedColonies!J1116-1)))</f>
        <v>A1</v>
      </c>
      <c r="E1116" s="31" t="s">
        <v>829</v>
      </c>
      <c r="F1116" s="29" t="str">
        <f>IF(ISNUMBER(SEARCH("96-well",Import!$B$10)),Sheet1!O1115,Sheet1!P1115)</f>
        <v>K22</v>
      </c>
      <c r="G1116" s="31" t="s">
        <v>594</v>
      </c>
      <c r="H1116" s="31" t="s">
        <v>880</v>
      </c>
      <c r="I1116" s="31"/>
      <c r="J1116" s="32">
        <v>1</v>
      </c>
    </row>
    <row r="1117" spans="1:10" x14ac:dyDescent="0.25">
      <c r="A1117" s="29" t="str">
        <f>IF(PickedColonies!J1117=0, "NA",INDEX(Table5[Strain name],(MATCH(PickedColonies!C1117,Table6[Barcode of agar-filled omnitray plate],0)+PickedColonies!J1117-1)))</f>
        <v>GeneArt lib</v>
      </c>
      <c r="B1117" s="29">
        <f>IF(PickedColonies!J1117=0, "NA", INDEX(Table1[Modifications],(MATCH(PickedColonies!C1117,Table6[Barcode of agar-filled omnitray plate],0)+PickedColonies!J1117-1)))</f>
        <v>0</v>
      </c>
      <c r="C1117" s="31" t="s">
        <v>470</v>
      </c>
      <c r="D1117" s="29" t="str">
        <f>IF(PickedColonies!J1117=0, "NA", INDEX(Table4[],(MATCH(PickedColonies!C1117,Table6[Barcode of agar-filled omnitray plate],0)+PickedColonies!J1117-1)))</f>
        <v>A1</v>
      </c>
      <c r="E1117" s="31" t="s">
        <v>829</v>
      </c>
      <c r="F1117" s="29" t="str">
        <f>IF(ISNUMBER(SEARCH("96-well",Import!$B$10)),Sheet1!O1116,Sheet1!P1116)</f>
        <v>L22</v>
      </c>
      <c r="G1117" s="31" t="s">
        <v>595</v>
      </c>
      <c r="H1117" s="31" t="s">
        <v>880</v>
      </c>
      <c r="I1117" s="31"/>
      <c r="J1117" s="32">
        <v>1</v>
      </c>
    </row>
    <row r="1118" spans="1:10" x14ac:dyDescent="0.25">
      <c r="A1118" s="29" t="str">
        <f>IF(PickedColonies!J1118=0, "NA",INDEX(Table5[Strain name],(MATCH(PickedColonies!C1118,Table6[Barcode of agar-filled omnitray plate],0)+PickedColonies!J1118-1)))</f>
        <v>GeneArt lib</v>
      </c>
      <c r="B1118" s="29">
        <f>IF(PickedColonies!J1118=0, "NA", INDEX(Table1[Modifications],(MATCH(PickedColonies!C1118,Table6[Barcode of agar-filled omnitray plate],0)+PickedColonies!J1118-1)))</f>
        <v>0</v>
      </c>
      <c r="C1118" s="31" t="s">
        <v>470</v>
      </c>
      <c r="D1118" s="29" t="str">
        <f>IF(PickedColonies!J1118=0, "NA", INDEX(Table4[],(MATCH(PickedColonies!C1118,Table6[Barcode of agar-filled omnitray plate],0)+PickedColonies!J1118-1)))</f>
        <v>A1</v>
      </c>
      <c r="E1118" s="31" t="s">
        <v>829</v>
      </c>
      <c r="F1118" s="29" t="str">
        <f>IF(ISNUMBER(SEARCH("96-well",Import!$B$10)),Sheet1!O1117,Sheet1!P1117)</f>
        <v>M22</v>
      </c>
      <c r="G1118" s="31" t="s">
        <v>596</v>
      </c>
      <c r="H1118" s="31" t="s">
        <v>880</v>
      </c>
      <c r="I1118" s="31"/>
      <c r="J1118" s="32">
        <v>1</v>
      </c>
    </row>
    <row r="1119" spans="1:10" x14ac:dyDescent="0.25">
      <c r="A1119" s="29" t="str">
        <f>IF(PickedColonies!J1119=0, "NA",INDEX(Table5[Strain name],(MATCH(PickedColonies!C1119,Table6[Barcode of agar-filled omnitray plate],0)+PickedColonies!J1119-1)))</f>
        <v>GeneArt lib</v>
      </c>
      <c r="B1119" s="29">
        <f>IF(PickedColonies!J1119=0, "NA", INDEX(Table1[Modifications],(MATCH(PickedColonies!C1119,Table6[Barcode of agar-filled omnitray plate],0)+PickedColonies!J1119-1)))</f>
        <v>0</v>
      </c>
      <c r="C1119" s="31" t="s">
        <v>470</v>
      </c>
      <c r="D1119" s="29" t="str">
        <f>IF(PickedColonies!J1119=0, "NA", INDEX(Table4[],(MATCH(PickedColonies!C1119,Table6[Barcode of agar-filled omnitray plate],0)+PickedColonies!J1119-1)))</f>
        <v>A1</v>
      </c>
      <c r="E1119" s="31" t="s">
        <v>829</v>
      </c>
      <c r="F1119" s="29" t="str">
        <f>IF(ISNUMBER(SEARCH("96-well",Import!$B$10)),Sheet1!O1118,Sheet1!P1118)</f>
        <v>N22</v>
      </c>
      <c r="G1119" s="31" t="s">
        <v>597</v>
      </c>
      <c r="H1119" s="31" t="s">
        <v>880</v>
      </c>
      <c r="I1119" s="31"/>
      <c r="J1119" s="32">
        <v>1</v>
      </c>
    </row>
    <row r="1120" spans="1:10" x14ac:dyDescent="0.25">
      <c r="A1120" s="29" t="str">
        <f>IF(PickedColonies!J1120=0, "NA",INDEX(Table5[Strain name],(MATCH(PickedColonies!C1120,Table6[Barcode of agar-filled omnitray plate],0)+PickedColonies!J1120-1)))</f>
        <v>GeneArt lib</v>
      </c>
      <c r="B1120" s="29">
        <f>IF(PickedColonies!J1120=0, "NA", INDEX(Table1[Modifications],(MATCH(PickedColonies!C1120,Table6[Barcode of agar-filled omnitray plate],0)+PickedColonies!J1120-1)))</f>
        <v>0</v>
      </c>
      <c r="C1120" s="31" t="s">
        <v>470</v>
      </c>
      <c r="D1120" s="29" t="str">
        <f>IF(PickedColonies!J1120=0, "NA", INDEX(Table4[],(MATCH(PickedColonies!C1120,Table6[Barcode of agar-filled omnitray plate],0)+PickedColonies!J1120-1)))</f>
        <v>A1</v>
      </c>
      <c r="E1120" s="31" t="s">
        <v>829</v>
      </c>
      <c r="F1120" s="29" t="str">
        <f>IF(ISNUMBER(SEARCH("96-well",Import!$B$10)),Sheet1!O1119,Sheet1!P1119)</f>
        <v>O22</v>
      </c>
      <c r="G1120" s="31" t="s">
        <v>598</v>
      </c>
      <c r="H1120" s="31" t="s">
        <v>880</v>
      </c>
      <c r="I1120" s="31"/>
      <c r="J1120" s="32">
        <v>1</v>
      </c>
    </row>
    <row r="1121" spans="1:10" x14ac:dyDescent="0.25">
      <c r="A1121" s="29" t="str">
        <f>IF(PickedColonies!J1121=0, "NA",INDEX(Table5[Strain name],(MATCH(PickedColonies!C1121,Table6[Barcode of agar-filled omnitray plate],0)+PickedColonies!J1121-1)))</f>
        <v>GeneArt lib</v>
      </c>
      <c r="B1121" s="29">
        <f>IF(PickedColonies!J1121=0, "NA", INDEX(Table1[Modifications],(MATCH(PickedColonies!C1121,Table6[Barcode of agar-filled omnitray plate],0)+PickedColonies!J1121-1)))</f>
        <v>0</v>
      </c>
      <c r="C1121" s="31" t="s">
        <v>470</v>
      </c>
      <c r="D1121" s="29" t="str">
        <f>IF(PickedColonies!J1121=0, "NA", INDEX(Table4[],(MATCH(PickedColonies!C1121,Table6[Barcode of agar-filled omnitray plate],0)+PickedColonies!J1121-1)))</f>
        <v>A1</v>
      </c>
      <c r="E1121" s="31" t="s">
        <v>829</v>
      </c>
      <c r="F1121" s="29" t="str">
        <f>IF(ISNUMBER(SEARCH("96-well",Import!$B$10)),Sheet1!O1120,Sheet1!P1120)</f>
        <v>P22</v>
      </c>
      <c r="G1121" s="31" t="s">
        <v>599</v>
      </c>
      <c r="H1121" s="31" t="s">
        <v>880</v>
      </c>
      <c r="I1121" s="31"/>
      <c r="J1121" s="32">
        <v>1</v>
      </c>
    </row>
    <row r="1122" spans="1:10" x14ac:dyDescent="0.25">
      <c r="A1122" s="29" t="str">
        <f>IF(PickedColonies!J1122=0, "NA",INDEX(Table5[Strain name],(MATCH(PickedColonies!C1122,Table6[Barcode of agar-filled omnitray plate],0)+PickedColonies!J1122-1)))</f>
        <v>GeneArt lib</v>
      </c>
      <c r="B1122" s="29">
        <f>IF(PickedColonies!J1122=0, "NA", INDEX(Table1[Modifications],(MATCH(PickedColonies!C1122,Table6[Barcode of agar-filled omnitray plate],0)+PickedColonies!J1122-1)))</f>
        <v>0</v>
      </c>
      <c r="C1122" s="31" t="s">
        <v>470</v>
      </c>
      <c r="D1122" s="29" t="str">
        <f>IF(PickedColonies!J1122=0, "NA", INDEX(Table4[],(MATCH(PickedColonies!C1122,Table6[Barcode of agar-filled omnitray plate],0)+PickedColonies!J1122-1)))</f>
        <v>A1</v>
      </c>
      <c r="E1122" s="31" t="s">
        <v>829</v>
      </c>
      <c r="F1122" s="29" t="str">
        <f>IF(ISNUMBER(SEARCH("96-well",Import!$B$10)),Sheet1!O1121,Sheet1!P1121)</f>
        <v>A23</v>
      </c>
      <c r="G1122" s="31" t="s">
        <v>601</v>
      </c>
      <c r="H1122" s="31" t="s">
        <v>881</v>
      </c>
      <c r="I1122" s="31"/>
      <c r="J1122" s="32">
        <v>1</v>
      </c>
    </row>
    <row r="1123" spans="1:10" x14ac:dyDescent="0.25">
      <c r="A1123" s="29" t="str">
        <f>IF(PickedColonies!J1123=0, "NA",INDEX(Table5[Strain name],(MATCH(PickedColonies!C1123,Table6[Barcode of agar-filled omnitray plate],0)+PickedColonies!J1123-1)))</f>
        <v>GeneArt lib</v>
      </c>
      <c r="B1123" s="29">
        <f>IF(PickedColonies!J1123=0, "NA", INDEX(Table1[Modifications],(MATCH(PickedColonies!C1123,Table6[Barcode of agar-filled omnitray plate],0)+PickedColonies!J1123-1)))</f>
        <v>0</v>
      </c>
      <c r="C1123" s="31" t="s">
        <v>470</v>
      </c>
      <c r="D1123" s="29" t="str">
        <f>IF(PickedColonies!J1123=0, "NA", INDEX(Table4[],(MATCH(PickedColonies!C1123,Table6[Barcode of agar-filled omnitray plate],0)+PickedColonies!J1123-1)))</f>
        <v>A1</v>
      </c>
      <c r="E1123" s="31" t="s">
        <v>829</v>
      </c>
      <c r="F1123" s="29" t="str">
        <f>IF(ISNUMBER(SEARCH("96-well",Import!$B$10)),Sheet1!O1122,Sheet1!P1122)</f>
        <v>B23</v>
      </c>
      <c r="G1123" s="31" t="s">
        <v>602</v>
      </c>
      <c r="H1123" s="31" t="s">
        <v>881</v>
      </c>
      <c r="I1123" s="31"/>
      <c r="J1123" s="32">
        <v>1</v>
      </c>
    </row>
    <row r="1124" spans="1:10" x14ac:dyDescent="0.25">
      <c r="A1124" s="29" t="str">
        <f>IF(PickedColonies!J1124=0, "NA",INDEX(Table5[Strain name],(MATCH(PickedColonies!C1124,Table6[Barcode of agar-filled omnitray plate],0)+PickedColonies!J1124-1)))</f>
        <v>GeneArt lib</v>
      </c>
      <c r="B1124" s="29">
        <f>IF(PickedColonies!J1124=0, "NA", INDEX(Table1[Modifications],(MATCH(PickedColonies!C1124,Table6[Barcode of agar-filled omnitray plate],0)+PickedColonies!J1124-1)))</f>
        <v>0</v>
      </c>
      <c r="C1124" s="31" t="s">
        <v>470</v>
      </c>
      <c r="D1124" s="29" t="str">
        <f>IF(PickedColonies!J1124=0, "NA", INDEX(Table4[],(MATCH(PickedColonies!C1124,Table6[Barcode of agar-filled omnitray plate],0)+PickedColonies!J1124-1)))</f>
        <v>A1</v>
      </c>
      <c r="E1124" s="31" t="s">
        <v>829</v>
      </c>
      <c r="F1124" s="29" t="str">
        <f>IF(ISNUMBER(SEARCH("96-well",Import!$B$10)),Sheet1!O1123,Sheet1!P1123)</f>
        <v>C23</v>
      </c>
      <c r="G1124" s="31" t="s">
        <v>603</v>
      </c>
      <c r="H1124" s="31" t="s">
        <v>881</v>
      </c>
      <c r="I1124" s="31"/>
      <c r="J1124" s="32">
        <v>1</v>
      </c>
    </row>
    <row r="1125" spans="1:10" x14ac:dyDescent="0.25">
      <c r="A1125" s="29" t="str">
        <f>IF(PickedColonies!J1125=0, "NA",INDEX(Table5[Strain name],(MATCH(PickedColonies!C1125,Table6[Barcode of agar-filled omnitray plate],0)+PickedColonies!J1125-1)))</f>
        <v>GeneArt lib</v>
      </c>
      <c r="B1125" s="29">
        <f>IF(PickedColonies!J1125=0, "NA", INDEX(Table1[Modifications],(MATCH(PickedColonies!C1125,Table6[Barcode of agar-filled omnitray plate],0)+PickedColonies!J1125-1)))</f>
        <v>0</v>
      </c>
      <c r="C1125" s="31" t="s">
        <v>470</v>
      </c>
      <c r="D1125" s="29" t="str">
        <f>IF(PickedColonies!J1125=0, "NA", INDEX(Table4[],(MATCH(PickedColonies!C1125,Table6[Barcode of agar-filled omnitray plate],0)+PickedColonies!J1125-1)))</f>
        <v>A1</v>
      </c>
      <c r="E1125" s="31" t="s">
        <v>829</v>
      </c>
      <c r="F1125" s="29" t="str">
        <f>IF(ISNUMBER(SEARCH("96-well",Import!$B$10)),Sheet1!O1124,Sheet1!P1124)</f>
        <v>D23</v>
      </c>
      <c r="G1125" s="31" t="s">
        <v>604</v>
      </c>
      <c r="H1125" s="31" t="s">
        <v>881</v>
      </c>
      <c r="I1125" s="31"/>
      <c r="J1125" s="32">
        <v>1</v>
      </c>
    </row>
    <row r="1126" spans="1:10" x14ac:dyDescent="0.25">
      <c r="A1126" s="29" t="str">
        <f>IF(PickedColonies!J1126=0, "NA",INDEX(Table5[Strain name],(MATCH(PickedColonies!C1126,Table6[Barcode of agar-filled omnitray plate],0)+PickedColonies!J1126-1)))</f>
        <v>GeneArt lib</v>
      </c>
      <c r="B1126" s="29">
        <f>IF(PickedColonies!J1126=0, "NA", INDEX(Table1[Modifications],(MATCH(PickedColonies!C1126,Table6[Barcode of agar-filled omnitray plate],0)+PickedColonies!J1126-1)))</f>
        <v>0</v>
      </c>
      <c r="C1126" s="31" t="s">
        <v>470</v>
      </c>
      <c r="D1126" s="29" t="str">
        <f>IF(PickedColonies!J1126=0, "NA", INDEX(Table4[],(MATCH(PickedColonies!C1126,Table6[Barcode of agar-filled omnitray plate],0)+PickedColonies!J1126-1)))</f>
        <v>A1</v>
      </c>
      <c r="E1126" s="31" t="s">
        <v>829</v>
      </c>
      <c r="F1126" s="29" t="str">
        <f>IF(ISNUMBER(SEARCH("96-well",Import!$B$10)),Sheet1!O1125,Sheet1!P1125)</f>
        <v>E23</v>
      </c>
      <c r="G1126" s="31" t="s">
        <v>605</v>
      </c>
      <c r="H1126" s="31" t="s">
        <v>881</v>
      </c>
      <c r="I1126" s="31"/>
      <c r="J1126" s="32">
        <v>1</v>
      </c>
    </row>
    <row r="1127" spans="1:10" x14ac:dyDescent="0.25">
      <c r="A1127" s="29" t="str">
        <f>IF(PickedColonies!J1127=0, "NA",INDEX(Table5[Strain name],(MATCH(PickedColonies!C1127,Table6[Barcode of agar-filled omnitray plate],0)+PickedColonies!J1127-1)))</f>
        <v>GeneArt lib</v>
      </c>
      <c r="B1127" s="29">
        <f>IF(PickedColonies!J1127=0, "NA", INDEX(Table1[Modifications],(MATCH(PickedColonies!C1127,Table6[Barcode of agar-filled omnitray plate],0)+PickedColonies!J1127-1)))</f>
        <v>0</v>
      </c>
      <c r="C1127" s="31" t="s">
        <v>470</v>
      </c>
      <c r="D1127" s="29" t="str">
        <f>IF(PickedColonies!J1127=0, "NA", INDEX(Table4[],(MATCH(PickedColonies!C1127,Table6[Barcode of agar-filled omnitray plate],0)+PickedColonies!J1127-1)))</f>
        <v>A1</v>
      </c>
      <c r="E1127" s="31" t="s">
        <v>829</v>
      </c>
      <c r="F1127" s="29" t="str">
        <f>IF(ISNUMBER(SEARCH("96-well",Import!$B$10)),Sheet1!O1126,Sheet1!P1126)</f>
        <v>F23</v>
      </c>
      <c r="G1127" s="31" t="s">
        <v>606</v>
      </c>
      <c r="H1127" s="31" t="s">
        <v>881</v>
      </c>
      <c r="I1127" s="31"/>
      <c r="J1127" s="32">
        <v>1</v>
      </c>
    </row>
    <row r="1128" spans="1:10" x14ac:dyDescent="0.25">
      <c r="A1128" s="29" t="str">
        <f>IF(PickedColonies!J1128=0, "NA",INDEX(Table5[Strain name],(MATCH(PickedColonies!C1128,Table6[Barcode of agar-filled omnitray plate],0)+PickedColonies!J1128-1)))</f>
        <v>GeneArt lib</v>
      </c>
      <c r="B1128" s="29">
        <f>IF(PickedColonies!J1128=0, "NA", INDEX(Table1[Modifications],(MATCH(PickedColonies!C1128,Table6[Barcode of agar-filled omnitray plate],0)+PickedColonies!J1128-1)))</f>
        <v>0</v>
      </c>
      <c r="C1128" s="31" t="s">
        <v>470</v>
      </c>
      <c r="D1128" s="29" t="str">
        <f>IF(PickedColonies!J1128=0, "NA", INDEX(Table4[],(MATCH(PickedColonies!C1128,Table6[Barcode of agar-filled omnitray plate],0)+PickedColonies!J1128-1)))</f>
        <v>A1</v>
      </c>
      <c r="E1128" s="31" t="s">
        <v>829</v>
      </c>
      <c r="F1128" s="29" t="str">
        <f>IF(ISNUMBER(SEARCH("96-well",Import!$B$10)),Sheet1!O1127,Sheet1!P1127)</f>
        <v>G23</v>
      </c>
      <c r="G1128" s="31" t="s">
        <v>607</v>
      </c>
      <c r="H1128" s="31" t="s">
        <v>881</v>
      </c>
      <c r="I1128" s="31"/>
      <c r="J1128" s="32">
        <v>1</v>
      </c>
    </row>
    <row r="1129" spans="1:10" x14ac:dyDescent="0.25">
      <c r="A1129" s="29" t="str">
        <f>IF(PickedColonies!J1129=0, "NA",INDEX(Table5[Strain name],(MATCH(PickedColonies!C1129,Table6[Barcode of agar-filled omnitray plate],0)+PickedColonies!J1129-1)))</f>
        <v>GeneArt lib</v>
      </c>
      <c r="B1129" s="29">
        <f>IF(PickedColonies!J1129=0, "NA", INDEX(Table1[Modifications],(MATCH(PickedColonies!C1129,Table6[Barcode of agar-filled omnitray plate],0)+PickedColonies!J1129-1)))</f>
        <v>0</v>
      </c>
      <c r="C1129" s="31" t="s">
        <v>470</v>
      </c>
      <c r="D1129" s="29" t="str">
        <f>IF(PickedColonies!J1129=0, "NA", INDEX(Table4[],(MATCH(PickedColonies!C1129,Table6[Barcode of agar-filled omnitray plate],0)+PickedColonies!J1129-1)))</f>
        <v>A1</v>
      </c>
      <c r="E1129" s="31" t="s">
        <v>829</v>
      </c>
      <c r="F1129" s="29" t="str">
        <f>IF(ISNUMBER(SEARCH("96-well",Import!$B$10)),Sheet1!O1128,Sheet1!P1128)</f>
        <v>H23</v>
      </c>
      <c r="G1129" s="31" t="s">
        <v>608</v>
      </c>
      <c r="H1129" s="31" t="s">
        <v>881</v>
      </c>
      <c r="I1129" s="31"/>
      <c r="J1129" s="32">
        <v>1</v>
      </c>
    </row>
    <row r="1130" spans="1:10" x14ac:dyDescent="0.25">
      <c r="A1130" s="29" t="str">
        <f>IF(PickedColonies!J1130=0, "NA",INDEX(Table5[Strain name],(MATCH(PickedColonies!C1130,Table6[Barcode of agar-filled omnitray plate],0)+PickedColonies!J1130-1)))</f>
        <v>GeneArt lib</v>
      </c>
      <c r="B1130" s="29">
        <f>IF(PickedColonies!J1130=0, "NA", INDEX(Table1[Modifications],(MATCH(PickedColonies!C1130,Table6[Barcode of agar-filled omnitray plate],0)+PickedColonies!J1130-1)))</f>
        <v>0</v>
      </c>
      <c r="C1130" s="31" t="s">
        <v>470</v>
      </c>
      <c r="D1130" s="29" t="str">
        <f>IF(PickedColonies!J1130=0, "NA", INDEX(Table4[],(MATCH(PickedColonies!C1130,Table6[Barcode of agar-filled omnitray plate],0)+PickedColonies!J1130-1)))</f>
        <v>A1</v>
      </c>
      <c r="E1130" s="31" t="s">
        <v>829</v>
      </c>
      <c r="F1130" s="29" t="str">
        <f>IF(ISNUMBER(SEARCH("96-well",Import!$B$10)),Sheet1!O1129,Sheet1!P1129)</f>
        <v>I23</v>
      </c>
      <c r="G1130" s="31" t="s">
        <v>610</v>
      </c>
      <c r="H1130" s="31" t="s">
        <v>882</v>
      </c>
      <c r="I1130" s="31"/>
      <c r="J1130" s="32">
        <v>1</v>
      </c>
    </row>
    <row r="1131" spans="1:10" x14ac:dyDescent="0.25">
      <c r="A1131" s="29" t="str">
        <f>IF(PickedColonies!J1131=0, "NA",INDEX(Table5[Strain name],(MATCH(PickedColonies!C1131,Table6[Barcode of agar-filled omnitray plate],0)+PickedColonies!J1131-1)))</f>
        <v>GeneArt lib</v>
      </c>
      <c r="B1131" s="29">
        <f>IF(PickedColonies!J1131=0, "NA", INDEX(Table1[Modifications],(MATCH(PickedColonies!C1131,Table6[Barcode of agar-filled omnitray plate],0)+PickedColonies!J1131-1)))</f>
        <v>0</v>
      </c>
      <c r="C1131" s="31" t="s">
        <v>470</v>
      </c>
      <c r="D1131" s="29" t="str">
        <f>IF(PickedColonies!J1131=0, "NA", INDEX(Table4[],(MATCH(PickedColonies!C1131,Table6[Barcode of agar-filled omnitray plate],0)+PickedColonies!J1131-1)))</f>
        <v>A1</v>
      </c>
      <c r="E1131" s="31" t="s">
        <v>829</v>
      </c>
      <c r="F1131" s="29" t="str">
        <f>IF(ISNUMBER(SEARCH("96-well",Import!$B$10)),Sheet1!O1130,Sheet1!P1130)</f>
        <v>J23</v>
      </c>
      <c r="G1131" s="31" t="s">
        <v>611</v>
      </c>
      <c r="H1131" s="31" t="s">
        <v>882</v>
      </c>
      <c r="I1131" s="31"/>
      <c r="J1131" s="32">
        <v>1</v>
      </c>
    </row>
    <row r="1132" spans="1:10" x14ac:dyDescent="0.25">
      <c r="A1132" s="29" t="str">
        <f>IF(PickedColonies!J1132=0, "NA",INDEX(Table5[Strain name],(MATCH(PickedColonies!C1132,Table6[Barcode of agar-filled omnitray plate],0)+PickedColonies!J1132-1)))</f>
        <v>GeneArt lib</v>
      </c>
      <c r="B1132" s="29">
        <f>IF(PickedColonies!J1132=0, "NA", INDEX(Table1[Modifications],(MATCH(PickedColonies!C1132,Table6[Barcode of agar-filled omnitray plate],0)+PickedColonies!J1132-1)))</f>
        <v>0</v>
      </c>
      <c r="C1132" s="31" t="s">
        <v>470</v>
      </c>
      <c r="D1132" s="29" t="str">
        <f>IF(PickedColonies!J1132=0, "NA", INDEX(Table4[],(MATCH(PickedColonies!C1132,Table6[Barcode of agar-filled omnitray plate],0)+PickedColonies!J1132-1)))</f>
        <v>A1</v>
      </c>
      <c r="E1132" s="31" t="s">
        <v>829</v>
      </c>
      <c r="F1132" s="29" t="str">
        <f>IF(ISNUMBER(SEARCH("96-well",Import!$B$10)),Sheet1!O1131,Sheet1!P1131)</f>
        <v>K23</v>
      </c>
      <c r="G1132" s="31" t="s">
        <v>612</v>
      </c>
      <c r="H1132" s="31" t="s">
        <v>882</v>
      </c>
      <c r="I1132" s="31"/>
      <c r="J1132" s="32">
        <v>1</v>
      </c>
    </row>
    <row r="1133" spans="1:10" x14ac:dyDescent="0.25">
      <c r="A1133" s="29" t="str">
        <f>IF(PickedColonies!J1133=0, "NA",INDEX(Table5[Strain name],(MATCH(PickedColonies!C1133,Table6[Barcode of agar-filled omnitray plate],0)+PickedColonies!J1133-1)))</f>
        <v>GeneArt lib</v>
      </c>
      <c r="B1133" s="29">
        <f>IF(PickedColonies!J1133=0, "NA", INDEX(Table1[Modifications],(MATCH(PickedColonies!C1133,Table6[Barcode of agar-filled omnitray plate],0)+PickedColonies!J1133-1)))</f>
        <v>0</v>
      </c>
      <c r="C1133" s="31" t="s">
        <v>470</v>
      </c>
      <c r="D1133" s="29" t="str">
        <f>IF(PickedColonies!J1133=0, "NA", INDEX(Table4[],(MATCH(PickedColonies!C1133,Table6[Barcode of agar-filled omnitray plate],0)+PickedColonies!J1133-1)))</f>
        <v>A1</v>
      </c>
      <c r="E1133" s="31" t="s">
        <v>829</v>
      </c>
      <c r="F1133" s="29" t="str">
        <f>IF(ISNUMBER(SEARCH("96-well",Import!$B$10)),Sheet1!O1132,Sheet1!P1132)</f>
        <v>L23</v>
      </c>
      <c r="G1133" s="31" t="s">
        <v>613</v>
      </c>
      <c r="H1133" s="31" t="s">
        <v>882</v>
      </c>
      <c r="I1133" s="31"/>
      <c r="J1133" s="32">
        <v>1</v>
      </c>
    </row>
    <row r="1134" spans="1:10" x14ac:dyDescent="0.25">
      <c r="A1134" s="29" t="str">
        <f>IF(PickedColonies!J1134=0, "NA",INDEX(Table5[Strain name],(MATCH(PickedColonies!C1134,Table6[Barcode of agar-filled omnitray plate],0)+PickedColonies!J1134-1)))</f>
        <v>GeneArt lib</v>
      </c>
      <c r="B1134" s="29">
        <f>IF(PickedColonies!J1134=0, "NA", INDEX(Table1[Modifications],(MATCH(PickedColonies!C1134,Table6[Barcode of agar-filled omnitray plate],0)+PickedColonies!J1134-1)))</f>
        <v>0</v>
      </c>
      <c r="C1134" s="31" t="s">
        <v>470</v>
      </c>
      <c r="D1134" s="29" t="str">
        <f>IF(PickedColonies!J1134=0, "NA", INDEX(Table4[],(MATCH(PickedColonies!C1134,Table6[Barcode of agar-filled omnitray plate],0)+PickedColonies!J1134-1)))</f>
        <v>A1</v>
      </c>
      <c r="E1134" s="31" t="s">
        <v>829</v>
      </c>
      <c r="F1134" s="29" t="str">
        <f>IF(ISNUMBER(SEARCH("96-well",Import!$B$10)),Sheet1!O1133,Sheet1!P1133)</f>
        <v>M23</v>
      </c>
      <c r="G1134" s="31" t="s">
        <v>614</v>
      </c>
      <c r="H1134" s="31" t="s">
        <v>882</v>
      </c>
      <c r="I1134" s="31"/>
      <c r="J1134" s="32">
        <v>1</v>
      </c>
    </row>
    <row r="1135" spans="1:10" x14ac:dyDescent="0.25">
      <c r="A1135" s="29" t="str">
        <f>IF(PickedColonies!J1135=0, "NA",INDEX(Table5[Strain name],(MATCH(PickedColonies!C1135,Table6[Barcode of agar-filled omnitray plate],0)+PickedColonies!J1135-1)))</f>
        <v>GeneArt lib</v>
      </c>
      <c r="B1135" s="29">
        <f>IF(PickedColonies!J1135=0, "NA", INDEX(Table1[Modifications],(MATCH(PickedColonies!C1135,Table6[Barcode of agar-filled omnitray plate],0)+PickedColonies!J1135-1)))</f>
        <v>0</v>
      </c>
      <c r="C1135" s="31" t="s">
        <v>470</v>
      </c>
      <c r="D1135" s="29" t="str">
        <f>IF(PickedColonies!J1135=0, "NA", INDEX(Table4[],(MATCH(PickedColonies!C1135,Table6[Barcode of agar-filled omnitray plate],0)+PickedColonies!J1135-1)))</f>
        <v>A1</v>
      </c>
      <c r="E1135" s="31" t="s">
        <v>829</v>
      </c>
      <c r="F1135" s="29" t="str">
        <f>IF(ISNUMBER(SEARCH("96-well",Import!$B$10)),Sheet1!O1134,Sheet1!P1134)</f>
        <v>N23</v>
      </c>
      <c r="G1135" s="31" t="s">
        <v>615</v>
      </c>
      <c r="H1135" s="31" t="s">
        <v>882</v>
      </c>
      <c r="I1135" s="31"/>
      <c r="J1135" s="32">
        <v>1</v>
      </c>
    </row>
    <row r="1136" spans="1:10" x14ac:dyDescent="0.25">
      <c r="A1136" s="29" t="str">
        <f>IF(PickedColonies!J1136=0, "NA",INDEX(Table5[Strain name],(MATCH(PickedColonies!C1136,Table6[Barcode of agar-filled omnitray plate],0)+PickedColonies!J1136-1)))</f>
        <v>GeneArt lib</v>
      </c>
      <c r="B1136" s="29">
        <f>IF(PickedColonies!J1136=0, "NA", INDEX(Table1[Modifications],(MATCH(PickedColonies!C1136,Table6[Barcode of agar-filled omnitray plate],0)+PickedColonies!J1136-1)))</f>
        <v>0</v>
      </c>
      <c r="C1136" s="31" t="s">
        <v>470</v>
      </c>
      <c r="D1136" s="29" t="str">
        <f>IF(PickedColonies!J1136=0, "NA", INDEX(Table4[],(MATCH(PickedColonies!C1136,Table6[Barcode of agar-filled omnitray plate],0)+PickedColonies!J1136-1)))</f>
        <v>A1</v>
      </c>
      <c r="E1136" s="31" t="s">
        <v>829</v>
      </c>
      <c r="F1136" s="29" t="str">
        <f>IF(ISNUMBER(SEARCH("96-well",Import!$B$10)),Sheet1!O1135,Sheet1!P1135)</f>
        <v>O23</v>
      </c>
      <c r="G1136" s="31" t="s">
        <v>616</v>
      </c>
      <c r="H1136" s="31" t="s">
        <v>882</v>
      </c>
      <c r="I1136" s="31"/>
      <c r="J1136" s="32">
        <v>1</v>
      </c>
    </row>
    <row r="1137" spans="1:10" x14ac:dyDescent="0.25">
      <c r="A1137" s="29" t="str">
        <f>IF(PickedColonies!J1137=0, "NA",INDEX(Table5[Strain name],(MATCH(PickedColonies!C1137,Table6[Barcode of agar-filled omnitray plate],0)+PickedColonies!J1137-1)))</f>
        <v>GeneArt lib</v>
      </c>
      <c r="B1137" s="29">
        <f>IF(PickedColonies!J1137=0, "NA", INDEX(Table1[Modifications],(MATCH(PickedColonies!C1137,Table6[Barcode of agar-filled omnitray plate],0)+PickedColonies!J1137-1)))</f>
        <v>0</v>
      </c>
      <c r="C1137" s="31" t="s">
        <v>470</v>
      </c>
      <c r="D1137" s="29" t="str">
        <f>IF(PickedColonies!J1137=0, "NA", INDEX(Table4[],(MATCH(PickedColonies!C1137,Table6[Barcode of agar-filled omnitray plate],0)+PickedColonies!J1137-1)))</f>
        <v>A1</v>
      </c>
      <c r="E1137" s="31" t="s">
        <v>829</v>
      </c>
      <c r="F1137" s="29" t="str">
        <f>IF(ISNUMBER(SEARCH("96-well",Import!$B$10)),Sheet1!O1136,Sheet1!P1136)</f>
        <v>P23</v>
      </c>
      <c r="G1137" s="31" t="s">
        <v>617</v>
      </c>
      <c r="H1137" s="31" t="s">
        <v>882</v>
      </c>
      <c r="I1137" s="31"/>
      <c r="J1137" s="32">
        <v>1</v>
      </c>
    </row>
    <row r="1138" spans="1:10" x14ac:dyDescent="0.25">
      <c r="A1138" s="29" t="str">
        <f>IF(PickedColonies!J1138=0, "NA",INDEX(Table5[Strain name],(MATCH(PickedColonies!C1138,Table6[Barcode of agar-filled omnitray plate],0)+PickedColonies!J1138-1)))</f>
        <v>GeneArt lib</v>
      </c>
      <c r="B1138" s="29">
        <f>IF(PickedColonies!J1138=0, "NA", INDEX(Table1[Modifications],(MATCH(PickedColonies!C1138,Table6[Barcode of agar-filled omnitray plate],0)+PickedColonies!J1138-1)))</f>
        <v>0</v>
      </c>
      <c r="C1138" s="31" t="s">
        <v>470</v>
      </c>
      <c r="D1138" s="29" t="str">
        <f>IF(PickedColonies!J1138=0, "NA", INDEX(Table4[],(MATCH(PickedColonies!C1138,Table6[Barcode of agar-filled omnitray plate],0)+PickedColonies!J1138-1)))</f>
        <v>A1</v>
      </c>
      <c r="E1138" s="31" t="s">
        <v>829</v>
      </c>
      <c r="F1138" s="29" t="str">
        <f>IF(ISNUMBER(SEARCH("96-well",Import!$B$10)),Sheet1!O1137,Sheet1!P1137)</f>
        <v>A24</v>
      </c>
      <c r="G1138" s="31" t="s">
        <v>619</v>
      </c>
      <c r="H1138" s="31" t="s">
        <v>883</v>
      </c>
      <c r="I1138" s="31"/>
      <c r="J1138" s="32">
        <v>1</v>
      </c>
    </row>
    <row r="1139" spans="1:10" x14ac:dyDescent="0.25">
      <c r="A1139" s="29" t="str">
        <f>IF(PickedColonies!J1139=0, "NA",INDEX(Table5[Strain name],(MATCH(PickedColonies!C1139,Table6[Barcode of agar-filled omnitray plate],0)+PickedColonies!J1139-1)))</f>
        <v>GeneArt lib</v>
      </c>
      <c r="B1139" s="29">
        <f>IF(PickedColonies!J1139=0, "NA", INDEX(Table1[Modifications],(MATCH(PickedColonies!C1139,Table6[Barcode of agar-filled omnitray plate],0)+PickedColonies!J1139-1)))</f>
        <v>0</v>
      </c>
      <c r="C1139" s="31" t="s">
        <v>470</v>
      </c>
      <c r="D1139" s="29" t="str">
        <f>IF(PickedColonies!J1139=0, "NA", INDEX(Table4[],(MATCH(PickedColonies!C1139,Table6[Barcode of agar-filled omnitray plate],0)+PickedColonies!J1139-1)))</f>
        <v>A1</v>
      </c>
      <c r="E1139" s="31" t="s">
        <v>829</v>
      </c>
      <c r="F1139" s="29" t="str">
        <f>IF(ISNUMBER(SEARCH("96-well",Import!$B$10)),Sheet1!O1138,Sheet1!P1138)</f>
        <v>B24</v>
      </c>
      <c r="G1139" s="31" t="s">
        <v>620</v>
      </c>
      <c r="H1139" s="31" t="s">
        <v>883</v>
      </c>
      <c r="I1139" s="31"/>
      <c r="J1139" s="32">
        <v>1</v>
      </c>
    </row>
    <row r="1140" spans="1:10" x14ac:dyDescent="0.25">
      <c r="A1140" s="29" t="str">
        <f>IF(PickedColonies!J1140=0, "NA",INDEX(Table5[Strain name],(MATCH(PickedColonies!C1140,Table6[Barcode of agar-filled omnitray plate],0)+PickedColonies!J1140-1)))</f>
        <v>GeneArt lib</v>
      </c>
      <c r="B1140" s="29">
        <f>IF(PickedColonies!J1140=0, "NA", INDEX(Table1[Modifications],(MATCH(PickedColonies!C1140,Table6[Barcode of agar-filled omnitray plate],0)+PickedColonies!J1140-1)))</f>
        <v>0</v>
      </c>
      <c r="C1140" s="31" t="s">
        <v>470</v>
      </c>
      <c r="D1140" s="29" t="str">
        <f>IF(PickedColonies!J1140=0, "NA", INDEX(Table4[],(MATCH(PickedColonies!C1140,Table6[Barcode of agar-filled omnitray plate],0)+PickedColonies!J1140-1)))</f>
        <v>A1</v>
      </c>
      <c r="E1140" s="31" t="s">
        <v>829</v>
      </c>
      <c r="F1140" s="29" t="str">
        <f>IF(ISNUMBER(SEARCH("96-well",Import!$B$10)),Sheet1!O1139,Sheet1!P1139)</f>
        <v>C24</v>
      </c>
      <c r="G1140" s="31" t="s">
        <v>621</v>
      </c>
      <c r="H1140" s="31" t="s">
        <v>883</v>
      </c>
      <c r="I1140" s="31"/>
      <c r="J1140" s="32">
        <v>1</v>
      </c>
    </row>
    <row r="1141" spans="1:10" x14ac:dyDescent="0.25">
      <c r="A1141" s="29" t="str">
        <f>IF(PickedColonies!J1141=0, "NA",INDEX(Table5[Strain name],(MATCH(PickedColonies!C1141,Table6[Barcode of agar-filled omnitray plate],0)+PickedColonies!J1141-1)))</f>
        <v>GeneArt lib</v>
      </c>
      <c r="B1141" s="29">
        <f>IF(PickedColonies!J1141=0, "NA", INDEX(Table1[Modifications],(MATCH(PickedColonies!C1141,Table6[Barcode of agar-filled omnitray plate],0)+PickedColonies!J1141-1)))</f>
        <v>0</v>
      </c>
      <c r="C1141" s="31" t="s">
        <v>470</v>
      </c>
      <c r="D1141" s="29" t="str">
        <f>IF(PickedColonies!J1141=0, "NA", INDEX(Table4[],(MATCH(PickedColonies!C1141,Table6[Barcode of agar-filled omnitray plate],0)+PickedColonies!J1141-1)))</f>
        <v>A1</v>
      </c>
      <c r="E1141" s="31" t="s">
        <v>829</v>
      </c>
      <c r="F1141" s="29" t="str">
        <f>IF(ISNUMBER(SEARCH("96-well",Import!$B$10)),Sheet1!O1140,Sheet1!P1140)</f>
        <v>D24</v>
      </c>
      <c r="G1141" s="31" t="s">
        <v>622</v>
      </c>
      <c r="H1141" s="31" t="s">
        <v>883</v>
      </c>
      <c r="I1141" s="31"/>
      <c r="J1141" s="32">
        <v>1</v>
      </c>
    </row>
    <row r="1142" spans="1:10" x14ac:dyDescent="0.25">
      <c r="A1142" s="29" t="str">
        <f>IF(PickedColonies!J1142=0, "NA",INDEX(Table5[Strain name],(MATCH(PickedColonies!C1142,Table6[Barcode of agar-filled omnitray plate],0)+PickedColonies!J1142-1)))</f>
        <v>NA</v>
      </c>
      <c r="B1142" s="29" t="str">
        <f>IF(PickedColonies!J1142=0, "NA", INDEX(Table1[Modifications],(MATCH(PickedColonies!C1142,Table6[Barcode of agar-filled omnitray plate],0)+PickedColonies!J1142-1)))</f>
        <v>NA</v>
      </c>
      <c r="C1142" s="31" t="s">
        <v>480</v>
      </c>
      <c r="D1142" s="29" t="str">
        <f>IF(PickedColonies!J1142=0, "NA", INDEX(Table4[],(MATCH(PickedColonies!C1142,Table6[Barcode of agar-filled omnitray plate],0)+PickedColonies!J1142-1)))</f>
        <v>NA</v>
      </c>
      <c r="E1142" s="31" t="s">
        <v>829</v>
      </c>
      <c r="F1142" s="29" t="str">
        <f>IF(ISNUMBER(SEARCH("96-well",Import!$B$10)),Sheet1!O1141,Sheet1!P1141)</f>
        <v>E24</v>
      </c>
      <c r="G1142" s="31" t="s">
        <v>482</v>
      </c>
      <c r="H1142" s="31" t="s">
        <v>884</v>
      </c>
      <c r="I1142" s="31"/>
      <c r="J1142" s="32">
        <v>0</v>
      </c>
    </row>
    <row r="1143" spans="1:10" x14ac:dyDescent="0.25">
      <c r="A1143" s="29" t="str">
        <f>IF(PickedColonies!J1143=0, "NA",INDEX(Table5[Strain name],(MATCH(PickedColonies!C1143,Table6[Barcode of agar-filled omnitray plate],0)+PickedColonies!J1143-1)))</f>
        <v>NA</v>
      </c>
      <c r="B1143" s="29" t="str">
        <f>IF(PickedColonies!J1143=0, "NA", INDEX(Table1[Modifications],(MATCH(PickedColonies!C1143,Table6[Barcode of agar-filled omnitray plate],0)+PickedColonies!J1143-1)))</f>
        <v>NA</v>
      </c>
      <c r="C1143" s="31" t="s">
        <v>480</v>
      </c>
      <c r="D1143" s="29" t="str">
        <f>IF(PickedColonies!J1143=0, "NA", INDEX(Table4[],(MATCH(PickedColonies!C1143,Table6[Barcode of agar-filled omnitray plate],0)+PickedColonies!J1143-1)))</f>
        <v>NA</v>
      </c>
      <c r="E1143" s="31" t="s">
        <v>829</v>
      </c>
      <c r="F1143" s="29" t="str">
        <f>IF(ISNUMBER(SEARCH("96-well",Import!$B$10)),Sheet1!O1142,Sheet1!P1142)</f>
        <v>F24</v>
      </c>
      <c r="G1143" s="31" t="s">
        <v>482</v>
      </c>
      <c r="H1143" s="31" t="s">
        <v>884</v>
      </c>
      <c r="I1143" s="31"/>
      <c r="J1143" s="32">
        <v>0</v>
      </c>
    </row>
    <row r="1144" spans="1:10" x14ac:dyDescent="0.25">
      <c r="A1144" s="29" t="str">
        <f>IF(PickedColonies!J1144=0, "NA",INDEX(Table5[Strain name],(MATCH(PickedColonies!C1144,Table6[Barcode of agar-filled omnitray plate],0)+PickedColonies!J1144-1)))</f>
        <v>NA</v>
      </c>
      <c r="B1144" s="29" t="str">
        <f>IF(PickedColonies!J1144=0, "NA", INDEX(Table1[Modifications],(MATCH(PickedColonies!C1144,Table6[Barcode of agar-filled omnitray plate],0)+PickedColonies!J1144-1)))</f>
        <v>NA</v>
      </c>
      <c r="C1144" s="31" t="s">
        <v>480</v>
      </c>
      <c r="D1144" s="29" t="str">
        <f>IF(PickedColonies!J1144=0, "NA", INDEX(Table4[],(MATCH(PickedColonies!C1144,Table6[Barcode of agar-filled omnitray plate],0)+PickedColonies!J1144-1)))</f>
        <v>NA</v>
      </c>
      <c r="E1144" s="31" t="s">
        <v>829</v>
      </c>
      <c r="F1144" s="29" t="str">
        <f>IF(ISNUMBER(SEARCH("96-well",Import!$B$10)),Sheet1!O1143,Sheet1!P1143)</f>
        <v>G24</v>
      </c>
      <c r="G1144" s="31" t="s">
        <v>482</v>
      </c>
      <c r="H1144" s="31" t="s">
        <v>884</v>
      </c>
      <c r="I1144" s="31"/>
      <c r="J1144" s="32">
        <v>0</v>
      </c>
    </row>
    <row r="1145" spans="1:10" x14ac:dyDescent="0.25">
      <c r="A1145" s="29" t="str">
        <f>IF(PickedColonies!J1145=0, "NA",INDEX(Table5[Strain name],(MATCH(PickedColonies!C1145,Table6[Barcode of agar-filled omnitray plate],0)+PickedColonies!J1145-1)))</f>
        <v>NA</v>
      </c>
      <c r="B1145" s="29" t="str">
        <f>IF(PickedColonies!J1145=0, "NA", INDEX(Table1[Modifications],(MATCH(PickedColonies!C1145,Table6[Barcode of agar-filled omnitray plate],0)+PickedColonies!J1145-1)))</f>
        <v>NA</v>
      </c>
      <c r="C1145" s="31" t="s">
        <v>480</v>
      </c>
      <c r="D1145" s="29" t="str">
        <f>IF(PickedColonies!J1145=0, "NA", INDEX(Table4[],(MATCH(PickedColonies!C1145,Table6[Barcode of agar-filled omnitray plate],0)+PickedColonies!J1145-1)))</f>
        <v>NA</v>
      </c>
      <c r="E1145" s="31" t="s">
        <v>829</v>
      </c>
      <c r="F1145" s="29" t="str">
        <f>IF(ISNUMBER(SEARCH("96-well",Import!$B$10)),Sheet1!O1144,Sheet1!P1144)</f>
        <v>H24</v>
      </c>
      <c r="G1145" s="31" t="s">
        <v>482</v>
      </c>
      <c r="H1145" s="31" t="s">
        <v>884</v>
      </c>
      <c r="I1145" s="31"/>
      <c r="J1145" s="32">
        <v>0</v>
      </c>
    </row>
    <row r="1146" spans="1:10" x14ac:dyDescent="0.25">
      <c r="A1146" s="29" t="str">
        <f>IF(PickedColonies!J1146=0, "NA",INDEX(Table5[Strain name],(MATCH(PickedColonies!C1146,Table6[Barcode of agar-filled omnitray plate],0)+PickedColonies!J1146-1)))</f>
        <v>NA</v>
      </c>
      <c r="B1146" s="29" t="str">
        <f>IF(PickedColonies!J1146=0, "NA", INDEX(Table1[Modifications],(MATCH(PickedColonies!C1146,Table6[Barcode of agar-filled omnitray plate],0)+PickedColonies!J1146-1)))</f>
        <v>NA</v>
      </c>
      <c r="C1146" s="31" t="s">
        <v>480</v>
      </c>
      <c r="D1146" s="29" t="str">
        <f>IF(PickedColonies!J1146=0, "NA", INDEX(Table4[],(MATCH(PickedColonies!C1146,Table6[Barcode of agar-filled omnitray plate],0)+PickedColonies!J1146-1)))</f>
        <v>NA</v>
      </c>
      <c r="E1146" s="31" t="s">
        <v>829</v>
      </c>
      <c r="F1146" s="29" t="str">
        <f>IF(ISNUMBER(SEARCH("96-well",Import!$B$10)),Sheet1!O1145,Sheet1!P1145)</f>
        <v>I24</v>
      </c>
      <c r="G1146" s="31" t="s">
        <v>482</v>
      </c>
      <c r="H1146" s="31" t="s">
        <v>884</v>
      </c>
      <c r="I1146" s="31"/>
      <c r="J1146" s="32">
        <v>0</v>
      </c>
    </row>
    <row r="1147" spans="1:10" x14ac:dyDescent="0.25">
      <c r="A1147" s="29" t="str">
        <f>IF(PickedColonies!J1147=0, "NA",INDEX(Table5[Strain name],(MATCH(PickedColonies!C1147,Table6[Barcode of agar-filled omnitray plate],0)+PickedColonies!J1147-1)))</f>
        <v>NA</v>
      </c>
      <c r="B1147" s="29" t="str">
        <f>IF(PickedColonies!J1147=0, "NA", INDEX(Table1[Modifications],(MATCH(PickedColonies!C1147,Table6[Barcode of agar-filled omnitray plate],0)+PickedColonies!J1147-1)))</f>
        <v>NA</v>
      </c>
      <c r="C1147" s="31" t="s">
        <v>480</v>
      </c>
      <c r="D1147" s="29" t="str">
        <f>IF(PickedColonies!J1147=0, "NA", INDEX(Table4[],(MATCH(PickedColonies!C1147,Table6[Barcode of agar-filled omnitray plate],0)+PickedColonies!J1147-1)))</f>
        <v>NA</v>
      </c>
      <c r="E1147" s="31" t="s">
        <v>829</v>
      </c>
      <c r="F1147" s="29" t="str">
        <f>IF(ISNUMBER(SEARCH("96-well",Import!$B$10)),Sheet1!O1146,Sheet1!P1146)</f>
        <v>J24</v>
      </c>
      <c r="G1147" s="31" t="s">
        <v>482</v>
      </c>
      <c r="H1147" s="31" t="s">
        <v>884</v>
      </c>
      <c r="I1147" s="31"/>
      <c r="J1147" s="32">
        <v>0</v>
      </c>
    </row>
    <row r="1148" spans="1:10" x14ac:dyDescent="0.25">
      <c r="A1148" s="29" t="str">
        <f>IF(PickedColonies!J1148=0, "NA",INDEX(Table5[Strain name],(MATCH(PickedColonies!C1148,Table6[Barcode of agar-filled omnitray plate],0)+PickedColonies!J1148-1)))</f>
        <v>NA</v>
      </c>
      <c r="B1148" s="29" t="str">
        <f>IF(PickedColonies!J1148=0, "NA", INDEX(Table1[Modifications],(MATCH(PickedColonies!C1148,Table6[Barcode of agar-filled omnitray plate],0)+PickedColonies!J1148-1)))</f>
        <v>NA</v>
      </c>
      <c r="C1148" s="31" t="s">
        <v>480</v>
      </c>
      <c r="D1148" s="29" t="str">
        <f>IF(PickedColonies!J1148=0, "NA", INDEX(Table4[],(MATCH(PickedColonies!C1148,Table6[Barcode of agar-filled omnitray plate],0)+PickedColonies!J1148-1)))</f>
        <v>NA</v>
      </c>
      <c r="E1148" s="31" t="s">
        <v>829</v>
      </c>
      <c r="F1148" s="29" t="str">
        <f>IF(ISNUMBER(SEARCH("96-well",Import!$B$10)),Sheet1!O1147,Sheet1!P1147)</f>
        <v>K24</v>
      </c>
      <c r="G1148" s="31" t="s">
        <v>482</v>
      </c>
      <c r="H1148" s="31" t="s">
        <v>884</v>
      </c>
      <c r="I1148" s="31"/>
      <c r="J1148" s="32">
        <v>0</v>
      </c>
    </row>
    <row r="1149" spans="1:10" x14ac:dyDescent="0.25">
      <c r="A1149" s="29" t="str">
        <f>IF(PickedColonies!J1149=0, "NA",INDEX(Table5[Strain name],(MATCH(PickedColonies!C1149,Table6[Barcode of agar-filled omnitray plate],0)+PickedColonies!J1149-1)))</f>
        <v>NA</v>
      </c>
      <c r="B1149" s="29" t="str">
        <f>IF(PickedColonies!J1149=0, "NA", INDEX(Table1[Modifications],(MATCH(PickedColonies!C1149,Table6[Barcode of agar-filled omnitray plate],0)+PickedColonies!J1149-1)))</f>
        <v>NA</v>
      </c>
      <c r="C1149" s="31" t="s">
        <v>480</v>
      </c>
      <c r="D1149" s="29" t="str">
        <f>IF(PickedColonies!J1149=0, "NA", INDEX(Table4[],(MATCH(PickedColonies!C1149,Table6[Barcode of agar-filled omnitray plate],0)+PickedColonies!J1149-1)))</f>
        <v>NA</v>
      </c>
      <c r="E1149" s="31" t="s">
        <v>829</v>
      </c>
      <c r="F1149" s="29" t="str">
        <f>IF(ISNUMBER(SEARCH("96-well",Import!$B$10)),Sheet1!O1148,Sheet1!P1148)</f>
        <v>L24</v>
      </c>
      <c r="G1149" s="31" t="s">
        <v>482</v>
      </c>
      <c r="H1149" s="31" t="s">
        <v>884</v>
      </c>
      <c r="I1149" s="31"/>
      <c r="J1149" s="32">
        <v>0</v>
      </c>
    </row>
    <row r="1150" spans="1:10" x14ac:dyDescent="0.25">
      <c r="A1150" s="29" t="str">
        <f>IF(PickedColonies!J1150=0, "NA",INDEX(Table5[Strain name],(MATCH(PickedColonies!C1150,Table6[Barcode of agar-filled omnitray plate],0)+PickedColonies!J1150-1)))</f>
        <v>NA</v>
      </c>
      <c r="B1150" s="29" t="str">
        <f>IF(PickedColonies!J1150=0, "NA", INDEX(Table1[Modifications],(MATCH(PickedColonies!C1150,Table6[Barcode of agar-filled omnitray plate],0)+PickedColonies!J1150-1)))</f>
        <v>NA</v>
      </c>
      <c r="C1150" s="31" t="s">
        <v>480</v>
      </c>
      <c r="D1150" s="29" t="str">
        <f>IF(PickedColonies!J1150=0, "NA", INDEX(Table4[],(MATCH(PickedColonies!C1150,Table6[Barcode of agar-filled omnitray plate],0)+PickedColonies!J1150-1)))</f>
        <v>NA</v>
      </c>
      <c r="E1150" s="31" t="s">
        <v>829</v>
      </c>
      <c r="F1150" s="29" t="str">
        <f>IF(ISNUMBER(SEARCH("96-well",Import!$B$10)),Sheet1!O1149,Sheet1!P1149)</f>
        <v>M24</v>
      </c>
      <c r="G1150" s="31" t="s">
        <v>482</v>
      </c>
      <c r="H1150" s="31" t="s">
        <v>884</v>
      </c>
      <c r="I1150" s="31"/>
      <c r="J1150" s="32">
        <v>0</v>
      </c>
    </row>
    <row r="1151" spans="1:10" x14ac:dyDescent="0.25">
      <c r="A1151" s="29" t="str">
        <f>IF(PickedColonies!J1151=0, "NA",INDEX(Table5[Strain name],(MATCH(PickedColonies!C1151,Table6[Barcode of agar-filled omnitray plate],0)+PickedColonies!J1151-1)))</f>
        <v>NA</v>
      </c>
      <c r="B1151" s="29" t="str">
        <f>IF(PickedColonies!J1151=0, "NA", INDEX(Table1[Modifications],(MATCH(PickedColonies!C1151,Table6[Barcode of agar-filled omnitray plate],0)+PickedColonies!J1151-1)))</f>
        <v>NA</v>
      </c>
      <c r="C1151" s="31" t="s">
        <v>480</v>
      </c>
      <c r="D1151" s="29" t="str">
        <f>IF(PickedColonies!J1151=0, "NA", INDEX(Table4[],(MATCH(PickedColonies!C1151,Table6[Barcode of agar-filled omnitray plate],0)+PickedColonies!J1151-1)))</f>
        <v>NA</v>
      </c>
      <c r="E1151" s="31" t="s">
        <v>829</v>
      </c>
      <c r="F1151" s="29" t="str">
        <f>IF(ISNUMBER(SEARCH("96-well",Import!$B$10)),Sheet1!O1150,Sheet1!P1150)</f>
        <v>N24</v>
      </c>
      <c r="G1151" s="31" t="s">
        <v>482</v>
      </c>
      <c r="H1151" s="31" t="s">
        <v>884</v>
      </c>
      <c r="I1151" s="31"/>
      <c r="J1151" s="32">
        <v>0</v>
      </c>
    </row>
    <row r="1152" spans="1:10" x14ac:dyDescent="0.25">
      <c r="A1152" s="29" t="str">
        <f>IF(PickedColonies!J1152=0, "NA",INDEX(Table5[Strain name],(MATCH(PickedColonies!C1152,Table6[Barcode of agar-filled omnitray plate],0)+PickedColonies!J1152-1)))</f>
        <v>NA</v>
      </c>
      <c r="B1152" s="29" t="str">
        <f>IF(PickedColonies!J1152=0, "NA", INDEX(Table1[Modifications],(MATCH(PickedColonies!C1152,Table6[Barcode of agar-filled omnitray plate],0)+PickedColonies!J1152-1)))</f>
        <v>NA</v>
      </c>
      <c r="C1152" s="31" t="s">
        <v>480</v>
      </c>
      <c r="D1152" s="29" t="str">
        <f>IF(PickedColonies!J1152=0, "NA", INDEX(Table4[],(MATCH(PickedColonies!C1152,Table6[Barcode of agar-filled omnitray plate],0)+PickedColonies!J1152-1)))</f>
        <v>NA</v>
      </c>
      <c r="E1152" s="31" t="s">
        <v>829</v>
      </c>
      <c r="F1152" s="29" t="str">
        <f>IF(ISNUMBER(SEARCH("96-well",Import!$B$10)),Sheet1!O1151,Sheet1!P1151)</f>
        <v>O24</v>
      </c>
      <c r="G1152" s="31" t="s">
        <v>482</v>
      </c>
      <c r="H1152" s="31" t="s">
        <v>884</v>
      </c>
      <c r="I1152" s="31"/>
      <c r="J1152" s="32">
        <v>0</v>
      </c>
    </row>
    <row r="1153" spans="1:10" x14ac:dyDescent="0.25">
      <c r="A1153" s="29" t="str">
        <f>IF(PickedColonies!J1153=0, "NA",INDEX(Table5[Strain name],(MATCH(PickedColonies!C1153,Table6[Barcode of agar-filled omnitray plate],0)+PickedColonies!J1153-1)))</f>
        <v>NA</v>
      </c>
      <c r="B1153" s="29" t="str">
        <f>IF(PickedColonies!J1153=0, "NA", INDEX(Table1[Modifications],(MATCH(PickedColonies!C1153,Table6[Barcode of agar-filled omnitray plate],0)+PickedColonies!J1153-1)))</f>
        <v>NA</v>
      </c>
      <c r="C1153" s="31" t="s">
        <v>480</v>
      </c>
      <c r="D1153" s="29" t="str">
        <f>IF(PickedColonies!J1153=0, "NA", INDEX(Table4[],(MATCH(PickedColonies!C1153,Table6[Barcode of agar-filled omnitray plate],0)+PickedColonies!J1153-1)))</f>
        <v>NA</v>
      </c>
      <c r="E1153" s="31" t="s">
        <v>829</v>
      </c>
      <c r="F1153" s="29" t="str">
        <f>IF(ISNUMBER(SEARCH("96-well",Import!$B$10)),Sheet1!O1152,Sheet1!P1152)</f>
        <v>P24</v>
      </c>
      <c r="G1153" s="31" t="s">
        <v>482</v>
      </c>
      <c r="H1153" s="31" t="s">
        <v>884</v>
      </c>
      <c r="I1153" s="31"/>
      <c r="J1153" s="32">
        <v>0</v>
      </c>
    </row>
    <row r="1154" spans="1:10" x14ac:dyDescent="0.25">
      <c r="A1154" s="29" t="str">
        <f>IF(PickedColonies!J1154=0, "NA",INDEX(Table5[Strain name],(MATCH(PickedColonies!C1154,Table6[Barcode of agar-filled omnitray plate],0)+PickedColonies!J1154-1)))</f>
        <v>NA</v>
      </c>
      <c r="B1154" s="29" t="str">
        <f>IF(PickedColonies!J1154=0, "NA", INDEX(Table1[Modifications],(MATCH(PickedColonies!C1154,Table6[Barcode of agar-filled omnitray plate],0)+PickedColonies!J1154-1)))</f>
        <v>NA</v>
      </c>
      <c r="C1154" s="31" t="s">
        <v>480</v>
      </c>
      <c r="D1154" s="29" t="str">
        <f>IF(PickedColonies!J1154=0, "NA", INDEX(Table4[],(MATCH(PickedColonies!C1154,Table6[Barcode of agar-filled omnitray plate],0)+PickedColonies!J1154-1)))</f>
        <v>NA</v>
      </c>
      <c r="E1154" s="31" t="s">
        <v>886</v>
      </c>
      <c r="F1154" s="42" t="str">
        <f>IF(ISNUMBER(SEARCH("96-well",Import!$B$10)),Sheet1!O1153,Sheet1!P1153)</f>
        <v>A1</v>
      </c>
      <c r="G1154" s="31" t="s">
        <v>482</v>
      </c>
      <c r="H1154" s="31" t="s">
        <v>885</v>
      </c>
      <c r="I1154" s="31"/>
      <c r="J1154" s="32">
        <v>0</v>
      </c>
    </row>
    <row r="1155" spans="1:10" x14ac:dyDescent="0.25">
      <c r="A1155" s="29" t="str">
        <f>IF(PickedColonies!J1155=0, "NA",INDEX(Table5[Strain name],(MATCH(PickedColonies!C1155,Table6[Barcode of agar-filled omnitray plate],0)+PickedColonies!J1155-1)))</f>
        <v>NA</v>
      </c>
      <c r="B1155" s="29" t="str">
        <f>IF(PickedColonies!J1155=0, "NA", INDEX(Table1[Modifications],(MATCH(PickedColonies!C1155,Table6[Barcode of agar-filled omnitray plate],0)+PickedColonies!J1155-1)))</f>
        <v>NA</v>
      </c>
      <c r="C1155" s="31" t="s">
        <v>480</v>
      </c>
      <c r="D1155" s="29" t="str">
        <f>IF(PickedColonies!J1155=0, "NA", INDEX(Table4[],(MATCH(PickedColonies!C1155,Table6[Barcode of agar-filled omnitray plate],0)+PickedColonies!J1155-1)))</f>
        <v>NA</v>
      </c>
      <c r="E1155" s="31" t="s">
        <v>886</v>
      </c>
      <c r="F1155" s="42" t="str">
        <f>IF(ISNUMBER(SEARCH("96-well",Import!$B$10)),Sheet1!O1154,Sheet1!P1154)</f>
        <v>B1</v>
      </c>
      <c r="G1155" s="31" t="s">
        <v>482</v>
      </c>
      <c r="H1155" s="31" t="s">
        <v>885</v>
      </c>
      <c r="I1155" s="31"/>
      <c r="J1155" s="32">
        <v>0</v>
      </c>
    </row>
    <row r="1156" spans="1:10" x14ac:dyDescent="0.25">
      <c r="A1156" s="29" t="str">
        <f>IF(PickedColonies!J1156=0, "NA",INDEX(Table5[Strain name],(MATCH(PickedColonies!C1156,Table6[Barcode of agar-filled omnitray plate],0)+PickedColonies!J1156-1)))</f>
        <v>NA</v>
      </c>
      <c r="B1156" s="29" t="str">
        <f>IF(PickedColonies!J1156=0, "NA", INDEX(Table1[Modifications],(MATCH(PickedColonies!C1156,Table6[Barcode of agar-filled omnitray plate],0)+PickedColonies!J1156-1)))</f>
        <v>NA</v>
      </c>
      <c r="C1156" s="31" t="s">
        <v>480</v>
      </c>
      <c r="D1156" s="29" t="str">
        <f>IF(PickedColonies!J1156=0, "NA", INDEX(Table4[],(MATCH(PickedColonies!C1156,Table6[Barcode of agar-filled omnitray plate],0)+PickedColonies!J1156-1)))</f>
        <v>NA</v>
      </c>
      <c r="E1156" s="31" t="s">
        <v>886</v>
      </c>
      <c r="F1156" s="42" t="str">
        <f>IF(ISNUMBER(SEARCH("96-well",Import!$B$10)),Sheet1!O1155,Sheet1!P1155)</f>
        <v>C1</v>
      </c>
      <c r="G1156" s="31" t="s">
        <v>482</v>
      </c>
      <c r="H1156" s="31" t="s">
        <v>885</v>
      </c>
      <c r="I1156" s="31"/>
      <c r="J1156" s="32">
        <v>0</v>
      </c>
    </row>
    <row r="1157" spans="1:10" x14ac:dyDescent="0.25">
      <c r="A1157" s="29" t="str">
        <f>IF(PickedColonies!J1157=0, "NA",INDEX(Table5[Strain name],(MATCH(PickedColonies!C1157,Table6[Barcode of agar-filled omnitray plate],0)+PickedColonies!J1157-1)))</f>
        <v>NA</v>
      </c>
      <c r="B1157" s="29" t="str">
        <f>IF(PickedColonies!J1157=0, "NA", INDEX(Table1[Modifications],(MATCH(PickedColonies!C1157,Table6[Barcode of agar-filled omnitray plate],0)+PickedColonies!J1157-1)))</f>
        <v>NA</v>
      </c>
      <c r="C1157" s="31" t="s">
        <v>480</v>
      </c>
      <c r="D1157" s="29" t="str">
        <f>IF(PickedColonies!J1157=0, "NA", INDEX(Table4[],(MATCH(PickedColonies!C1157,Table6[Barcode of agar-filled omnitray plate],0)+PickedColonies!J1157-1)))</f>
        <v>NA</v>
      </c>
      <c r="E1157" s="31" t="s">
        <v>886</v>
      </c>
      <c r="F1157" s="42" t="str">
        <f>IF(ISNUMBER(SEARCH("96-well",Import!$B$10)),Sheet1!O1156,Sheet1!P1156)</f>
        <v>D1</v>
      </c>
      <c r="G1157" s="31" t="s">
        <v>482</v>
      </c>
      <c r="H1157" s="31" t="s">
        <v>885</v>
      </c>
      <c r="I1157" s="31"/>
      <c r="J1157" s="32">
        <v>0</v>
      </c>
    </row>
    <row r="1158" spans="1:10" x14ac:dyDescent="0.25">
      <c r="A1158" s="29" t="str">
        <f>IF(PickedColonies!J1158=0, "NA",INDEX(Table5[Strain name],(MATCH(PickedColonies!C1158,Table6[Barcode of agar-filled omnitray plate],0)+PickedColonies!J1158-1)))</f>
        <v>NA</v>
      </c>
      <c r="B1158" s="29" t="str">
        <f>IF(PickedColonies!J1158=0, "NA", INDEX(Table1[Modifications],(MATCH(PickedColonies!C1158,Table6[Barcode of agar-filled omnitray plate],0)+PickedColonies!J1158-1)))</f>
        <v>NA</v>
      </c>
      <c r="C1158" s="31" t="s">
        <v>480</v>
      </c>
      <c r="D1158" s="29" t="str">
        <f>IF(PickedColonies!J1158=0, "NA", INDEX(Table4[],(MATCH(PickedColonies!C1158,Table6[Barcode of agar-filled omnitray plate],0)+PickedColonies!J1158-1)))</f>
        <v>NA</v>
      </c>
      <c r="E1158" s="31" t="s">
        <v>886</v>
      </c>
      <c r="F1158" s="42" t="str">
        <f>IF(ISNUMBER(SEARCH("96-well",Import!$B$10)),Sheet1!O1157,Sheet1!P1157)</f>
        <v>E1</v>
      </c>
      <c r="G1158" s="31" t="s">
        <v>482</v>
      </c>
      <c r="H1158" s="31" t="s">
        <v>885</v>
      </c>
      <c r="I1158" s="31"/>
      <c r="J1158" s="32">
        <v>0</v>
      </c>
    </row>
    <row r="1159" spans="1:10" x14ac:dyDescent="0.25">
      <c r="A1159" s="29" t="str">
        <f>IF(PickedColonies!J1159=0, "NA",INDEX(Table5[Strain name],(MATCH(PickedColonies!C1159,Table6[Barcode of agar-filled omnitray plate],0)+PickedColonies!J1159-1)))</f>
        <v>NA</v>
      </c>
      <c r="B1159" s="29" t="str">
        <f>IF(PickedColonies!J1159=0, "NA", INDEX(Table1[Modifications],(MATCH(PickedColonies!C1159,Table6[Barcode of agar-filled omnitray plate],0)+PickedColonies!J1159-1)))</f>
        <v>NA</v>
      </c>
      <c r="C1159" s="31" t="s">
        <v>480</v>
      </c>
      <c r="D1159" s="29" t="str">
        <f>IF(PickedColonies!J1159=0, "NA", INDEX(Table4[],(MATCH(PickedColonies!C1159,Table6[Barcode of agar-filled omnitray plate],0)+PickedColonies!J1159-1)))</f>
        <v>NA</v>
      </c>
      <c r="E1159" s="31" t="s">
        <v>886</v>
      </c>
      <c r="F1159" s="42" t="str">
        <f>IF(ISNUMBER(SEARCH("96-well",Import!$B$10)),Sheet1!O1158,Sheet1!P1158)</f>
        <v>F1</v>
      </c>
      <c r="G1159" s="31" t="s">
        <v>482</v>
      </c>
      <c r="H1159" s="31" t="s">
        <v>885</v>
      </c>
      <c r="I1159" s="31"/>
      <c r="J1159" s="32">
        <v>0</v>
      </c>
    </row>
    <row r="1160" spans="1:10" x14ac:dyDescent="0.25">
      <c r="A1160" s="29" t="str">
        <f>IF(PickedColonies!J1160=0, "NA",INDEX(Table5[Strain name],(MATCH(PickedColonies!C1160,Table6[Barcode of agar-filled omnitray plate],0)+PickedColonies!J1160-1)))</f>
        <v>NA</v>
      </c>
      <c r="B1160" s="29" t="str">
        <f>IF(PickedColonies!J1160=0, "NA", INDEX(Table1[Modifications],(MATCH(PickedColonies!C1160,Table6[Barcode of agar-filled omnitray plate],0)+PickedColonies!J1160-1)))</f>
        <v>NA</v>
      </c>
      <c r="C1160" s="31" t="s">
        <v>480</v>
      </c>
      <c r="D1160" s="29" t="str">
        <f>IF(PickedColonies!J1160=0, "NA", INDEX(Table4[],(MATCH(PickedColonies!C1160,Table6[Barcode of agar-filled omnitray plate],0)+PickedColonies!J1160-1)))</f>
        <v>NA</v>
      </c>
      <c r="E1160" s="31" t="s">
        <v>886</v>
      </c>
      <c r="F1160" s="42" t="str">
        <f>IF(ISNUMBER(SEARCH("96-well",Import!$B$10)),Sheet1!O1159,Sheet1!P1159)</f>
        <v>G1</v>
      </c>
      <c r="G1160" s="31" t="s">
        <v>482</v>
      </c>
      <c r="H1160" s="31" t="s">
        <v>885</v>
      </c>
      <c r="I1160" s="31"/>
      <c r="J1160" s="32">
        <v>0</v>
      </c>
    </row>
    <row r="1161" spans="1:10" x14ac:dyDescent="0.25">
      <c r="A1161" s="29" t="str">
        <f>IF(PickedColonies!J1161=0, "NA",INDEX(Table5[Strain name],(MATCH(PickedColonies!C1161,Table6[Barcode of agar-filled omnitray plate],0)+PickedColonies!J1161-1)))</f>
        <v>NA</v>
      </c>
      <c r="B1161" s="29" t="str">
        <f>IF(PickedColonies!J1161=0, "NA", INDEX(Table1[Modifications],(MATCH(PickedColonies!C1161,Table6[Barcode of agar-filled omnitray plate],0)+PickedColonies!J1161-1)))</f>
        <v>NA</v>
      </c>
      <c r="C1161" s="31" t="s">
        <v>480</v>
      </c>
      <c r="D1161" s="29" t="str">
        <f>IF(PickedColonies!J1161=0, "NA", INDEX(Table4[],(MATCH(PickedColonies!C1161,Table6[Barcode of agar-filled omnitray plate],0)+PickedColonies!J1161-1)))</f>
        <v>NA</v>
      </c>
      <c r="E1161" s="31" t="s">
        <v>886</v>
      </c>
      <c r="F1161" s="42" t="str">
        <f>IF(ISNUMBER(SEARCH("96-well",Import!$B$10)),Sheet1!O1160,Sheet1!P1160)</f>
        <v>H1</v>
      </c>
      <c r="G1161" s="31" t="s">
        <v>482</v>
      </c>
      <c r="H1161" s="31" t="s">
        <v>885</v>
      </c>
      <c r="I1161" s="31"/>
      <c r="J1161" s="32">
        <v>0</v>
      </c>
    </row>
    <row r="1162" spans="1:10" x14ac:dyDescent="0.25">
      <c r="A1162" s="29" t="str">
        <f>IF(PickedColonies!J1162=0, "NA",INDEX(Table5[Strain name],(MATCH(PickedColonies!C1162,Table6[Barcode of agar-filled omnitray plate],0)+PickedColonies!J1162-1)))</f>
        <v>NA</v>
      </c>
      <c r="B1162" s="29" t="str">
        <f>IF(PickedColonies!J1162=0, "NA", INDEX(Table1[Modifications],(MATCH(PickedColonies!C1162,Table6[Barcode of agar-filled omnitray plate],0)+PickedColonies!J1162-1)))</f>
        <v>NA</v>
      </c>
      <c r="C1162" s="31" t="s">
        <v>480</v>
      </c>
      <c r="D1162" s="29" t="str">
        <f>IF(PickedColonies!J1162=0, "NA", INDEX(Table4[],(MATCH(PickedColonies!C1162,Table6[Barcode of agar-filled omnitray plate],0)+PickedColonies!J1162-1)))</f>
        <v>NA</v>
      </c>
      <c r="E1162" s="31" t="s">
        <v>886</v>
      </c>
      <c r="F1162" s="42" t="str">
        <f>IF(ISNUMBER(SEARCH("96-well",Import!$B$10)),Sheet1!O1161,Sheet1!P1161)</f>
        <v>I1</v>
      </c>
      <c r="G1162" s="31" t="s">
        <v>482</v>
      </c>
      <c r="H1162" s="31" t="s">
        <v>885</v>
      </c>
      <c r="I1162" s="31"/>
      <c r="J1162" s="32">
        <v>0</v>
      </c>
    </row>
    <row r="1163" spans="1:10" x14ac:dyDescent="0.25">
      <c r="A1163" s="29" t="str">
        <f>IF(PickedColonies!J1163=0, "NA",INDEX(Table5[Strain name],(MATCH(PickedColonies!C1163,Table6[Barcode of agar-filled omnitray plate],0)+PickedColonies!J1163-1)))</f>
        <v>NA</v>
      </c>
      <c r="B1163" s="29" t="str">
        <f>IF(PickedColonies!J1163=0, "NA", INDEX(Table1[Modifications],(MATCH(PickedColonies!C1163,Table6[Barcode of agar-filled omnitray plate],0)+PickedColonies!J1163-1)))</f>
        <v>NA</v>
      </c>
      <c r="C1163" s="31" t="s">
        <v>480</v>
      </c>
      <c r="D1163" s="29" t="str">
        <f>IF(PickedColonies!J1163=0, "NA", INDEX(Table4[],(MATCH(PickedColonies!C1163,Table6[Barcode of agar-filled omnitray plate],0)+PickedColonies!J1163-1)))</f>
        <v>NA</v>
      </c>
      <c r="E1163" s="31" t="s">
        <v>886</v>
      </c>
      <c r="F1163" s="42" t="str">
        <f>IF(ISNUMBER(SEARCH("96-well",Import!$B$10)),Sheet1!O1162,Sheet1!P1162)</f>
        <v>J1</v>
      </c>
      <c r="G1163" s="31" t="s">
        <v>482</v>
      </c>
      <c r="H1163" s="31" t="s">
        <v>885</v>
      </c>
      <c r="I1163" s="31"/>
      <c r="J1163" s="32">
        <v>0</v>
      </c>
    </row>
    <row r="1164" spans="1:10" x14ac:dyDescent="0.25">
      <c r="A1164" s="29" t="str">
        <f>IF(PickedColonies!J1164=0, "NA",INDEX(Table5[Strain name],(MATCH(PickedColonies!C1164,Table6[Barcode of agar-filled omnitray plate],0)+PickedColonies!J1164-1)))</f>
        <v>NA</v>
      </c>
      <c r="B1164" s="29" t="str">
        <f>IF(PickedColonies!J1164=0, "NA", INDEX(Table1[Modifications],(MATCH(PickedColonies!C1164,Table6[Barcode of agar-filled omnitray plate],0)+PickedColonies!J1164-1)))</f>
        <v>NA</v>
      </c>
      <c r="C1164" s="31" t="s">
        <v>480</v>
      </c>
      <c r="D1164" s="29" t="str">
        <f>IF(PickedColonies!J1164=0, "NA", INDEX(Table4[],(MATCH(PickedColonies!C1164,Table6[Barcode of agar-filled omnitray plate],0)+PickedColonies!J1164-1)))</f>
        <v>NA</v>
      </c>
      <c r="E1164" s="31" t="s">
        <v>886</v>
      </c>
      <c r="F1164" s="42" t="str">
        <f>IF(ISNUMBER(SEARCH("96-well",Import!$B$10)),Sheet1!O1163,Sheet1!P1163)</f>
        <v>K1</v>
      </c>
      <c r="G1164" s="31" t="s">
        <v>482</v>
      </c>
      <c r="H1164" s="31" t="s">
        <v>885</v>
      </c>
      <c r="I1164" s="31"/>
      <c r="J1164" s="32">
        <v>0</v>
      </c>
    </row>
    <row r="1165" spans="1:10" x14ac:dyDescent="0.25">
      <c r="A1165" s="29" t="str">
        <f>IF(PickedColonies!J1165=0, "NA",INDEX(Table5[Strain name],(MATCH(PickedColonies!C1165,Table6[Barcode of agar-filled omnitray plate],0)+PickedColonies!J1165-1)))</f>
        <v>NA</v>
      </c>
      <c r="B1165" s="29" t="str">
        <f>IF(PickedColonies!J1165=0, "NA", INDEX(Table1[Modifications],(MATCH(PickedColonies!C1165,Table6[Barcode of agar-filled omnitray plate],0)+PickedColonies!J1165-1)))</f>
        <v>NA</v>
      </c>
      <c r="C1165" s="31" t="s">
        <v>480</v>
      </c>
      <c r="D1165" s="29" t="str">
        <f>IF(PickedColonies!J1165=0, "NA", INDEX(Table4[],(MATCH(PickedColonies!C1165,Table6[Barcode of agar-filled omnitray plate],0)+PickedColonies!J1165-1)))</f>
        <v>NA</v>
      </c>
      <c r="E1165" s="31" t="s">
        <v>886</v>
      </c>
      <c r="F1165" s="42" t="str">
        <f>IF(ISNUMBER(SEARCH("96-well",Import!$B$10)),Sheet1!O1164,Sheet1!P1164)</f>
        <v>L1</v>
      </c>
      <c r="G1165" s="31" t="s">
        <v>482</v>
      </c>
      <c r="H1165" s="31" t="s">
        <v>885</v>
      </c>
      <c r="I1165" s="31"/>
      <c r="J1165" s="32">
        <v>0</v>
      </c>
    </row>
    <row r="1166" spans="1:10" x14ac:dyDescent="0.25">
      <c r="A1166" s="29" t="str">
        <f>IF(PickedColonies!J1166=0, "NA",INDEX(Table5[Strain name],(MATCH(PickedColonies!C1166,Table6[Barcode of agar-filled omnitray plate],0)+PickedColonies!J1166-1)))</f>
        <v>GeneArt lib</v>
      </c>
      <c r="B1166" s="29">
        <f>IF(PickedColonies!J1166=0, "NA", INDEX(Table1[Modifications],(MATCH(PickedColonies!C1166,Table6[Barcode of agar-filled omnitray plate],0)+PickedColonies!J1166-1)))</f>
        <v>0</v>
      </c>
      <c r="C1166" s="31" t="s">
        <v>470</v>
      </c>
      <c r="D1166" s="29" t="str">
        <f>IF(PickedColonies!J1166=0, "NA", INDEX(Table4[],(MATCH(PickedColonies!C1166,Table6[Barcode of agar-filled omnitray plate],0)+PickedColonies!J1166-1)))</f>
        <v>A1</v>
      </c>
      <c r="E1166" s="31" t="s">
        <v>886</v>
      </c>
      <c r="F1166" s="42" t="str">
        <f>IF(ISNUMBER(SEARCH("96-well",Import!$B$10)),Sheet1!O1165,Sheet1!P1165)</f>
        <v>M1</v>
      </c>
      <c r="G1166" s="31" t="s">
        <v>623</v>
      </c>
      <c r="H1166" s="31" t="s">
        <v>887</v>
      </c>
      <c r="I1166" s="31"/>
      <c r="J1166" s="32">
        <v>1</v>
      </c>
    </row>
    <row r="1167" spans="1:10" x14ac:dyDescent="0.25">
      <c r="A1167" s="29" t="str">
        <f>IF(PickedColonies!J1167=0, "NA",INDEX(Table5[Strain name],(MATCH(PickedColonies!C1167,Table6[Barcode of agar-filled omnitray plate],0)+PickedColonies!J1167-1)))</f>
        <v>GeneArt lib</v>
      </c>
      <c r="B1167" s="29">
        <f>IF(PickedColonies!J1167=0, "NA", INDEX(Table1[Modifications],(MATCH(PickedColonies!C1167,Table6[Barcode of agar-filled omnitray plate],0)+PickedColonies!J1167-1)))</f>
        <v>0</v>
      </c>
      <c r="C1167" s="31" t="s">
        <v>470</v>
      </c>
      <c r="D1167" s="29" t="str">
        <f>IF(PickedColonies!J1167=0, "NA", INDEX(Table4[],(MATCH(PickedColonies!C1167,Table6[Barcode of agar-filled omnitray plate],0)+PickedColonies!J1167-1)))</f>
        <v>A1</v>
      </c>
      <c r="E1167" s="31" t="s">
        <v>886</v>
      </c>
      <c r="F1167" s="42" t="str">
        <f>IF(ISNUMBER(SEARCH("96-well",Import!$B$10)),Sheet1!O1166,Sheet1!P1166)</f>
        <v>N1</v>
      </c>
      <c r="G1167" s="31" t="s">
        <v>624</v>
      </c>
      <c r="H1167" s="31" t="s">
        <v>887</v>
      </c>
      <c r="I1167" s="31"/>
      <c r="J1167" s="32">
        <v>1</v>
      </c>
    </row>
    <row r="1168" spans="1:10" x14ac:dyDescent="0.25">
      <c r="A1168" s="29" t="str">
        <f>IF(PickedColonies!J1168=0, "NA",INDEX(Table5[Strain name],(MATCH(PickedColonies!C1168,Table6[Barcode of agar-filled omnitray plate],0)+PickedColonies!J1168-1)))</f>
        <v>GeneArt lib</v>
      </c>
      <c r="B1168" s="29">
        <f>IF(PickedColonies!J1168=0, "NA", INDEX(Table1[Modifications],(MATCH(PickedColonies!C1168,Table6[Barcode of agar-filled omnitray plate],0)+PickedColonies!J1168-1)))</f>
        <v>0</v>
      </c>
      <c r="C1168" s="31" t="s">
        <v>470</v>
      </c>
      <c r="D1168" s="29" t="str">
        <f>IF(PickedColonies!J1168=0, "NA", INDEX(Table4[],(MATCH(PickedColonies!C1168,Table6[Barcode of agar-filled omnitray plate],0)+PickedColonies!J1168-1)))</f>
        <v>A1</v>
      </c>
      <c r="E1168" s="31" t="s">
        <v>886</v>
      </c>
      <c r="F1168" s="42" t="str">
        <f>IF(ISNUMBER(SEARCH("96-well",Import!$B$10)),Sheet1!O1167,Sheet1!P1167)</f>
        <v>O1</v>
      </c>
      <c r="G1168" s="31" t="s">
        <v>625</v>
      </c>
      <c r="H1168" s="31" t="s">
        <v>887</v>
      </c>
      <c r="I1168" s="31"/>
      <c r="J1168" s="32">
        <v>1</v>
      </c>
    </row>
    <row r="1169" spans="1:10" x14ac:dyDescent="0.25">
      <c r="A1169" s="29" t="str">
        <f>IF(PickedColonies!J1169=0, "NA",INDEX(Table5[Strain name],(MATCH(PickedColonies!C1169,Table6[Barcode of agar-filled omnitray plate],0)+PickedColonies!J1169-1)))</f>
        <v>GeneArt lib</v>
      </c>
      <c r="B1169" s="29">
        <f>IF(PickedColonies!J1169=0, "NA", INDEX(Table1[Modifications],(MATCH(PickedColonies!C1169,Table6[Barcode of agar-filled omnitray plate],0)+PickedColonies!J1169-1)))</f>
        <v>0</v>
      </c>
      <c r="C1169" s="31" t="s">
        <v>470</v>
      </c>
      <c r="D1169" s="29" t="str">
        <f>IF(PickedColonies!J1169=0, "NA", INDEX(Table4[],(MATCH(PickedColonies!C1169,Table6[Barcode of agar-filled omnitray plate],0)+PickedColonies!J1169-1)))</f>
        <v>A1</v>
      </c>
      <c r="E1169" s="31" t="s">
        <v>886</v>
      </c>
      <c r="F1169" s="42" t="str">
        <f>IF(ISNUMBER(SEARCH("96-well",Import!$B$10)),Sheet1!O1168,Sheet1!P1168)</f>
        <v>P1</v>
      </c>
      <c r="G1169" s="31" t="s">
        <v>626</v>
      </c>
      <c r="H1169" s="31" t="s">
        <v>887</v>
      </c>
      <c r="I1169" s="31"/>
      <c r="J1169" s="32">
        <v>1</v>
      </c>
    </row>
    <row r="1170" spans="1:10" x14ac:dyDescent="0.25">
      <c r="A1170" s="29" t="str">
        <f>IF(PickedColonies!J1170=0, "NA",INDEX(Table5[Strain name],(MATCH(PickedColonies!C1170,Table6[Barcode of agar-filled omnitray plate],0)+PickedColonies!J1170-1)))</f>
        <v>GeneArt lib</v>
      </c>
      <c r="B1170" s="29">
        <f>IF(PickedColonies!J1170=0, "NA", INDEX(Table1[Modifications],(MATCH(PickedColonies!C1170,Table6[Barcode of agar-filled omnitray plate],0)+PickedColonies!J1170-1)))</f>
        <v>0</v>
      </c>
      <c r="C1170" s="31" t="s">
        <v>470</v>
      </c>
      <c r="D1170" s="29" t="str">
        <f>IF(PickedColonies!J1170=0, "NA", INDEX(Table4[],(MATCH(PickedColonies!C1170,Table6[Barcode of agar-filled omnitray plate],0)+PickedColonies!J1170-1)))</f>
        <v>A1</v>
      </c>
      <c r="E1170" s="31" t="s">
        <v>886</v>
      </c>
      <c r="F1170" s="42" t="str">
        <f>IF(ISNUMBER(SEARCH("96-well",Import!$B$10)),Sheet1!O1169,Sheet1!P1169)</f>
        <v>A2</v>
      </c>
      <c r="G1170" s="31" t="s">
        <v>628</v>
      </c>
      <c r="H1170" s="31" t="s">
        <v>887</v>
      </c>
      <c r="I1170" s="31"/>
      <c r="J1170" s="32">
        <v>1</v>
      </c>
    </row>
    <row r="1171" spans="1:10" x14ac:dyDescent="0.25">
      <c r="A1171" s="29" t="str">
        <f>IF(PickedColonies!J1171=0, "NA",INDEX(Table5[Strain name],(MATCH(PickedColonies!C1171,Table6[Barcode of agar-filled omnitray plate],0)+PickedColonies!J1171-1)))</f>
        <v>GeneArt lib</v>
      </c>
      <c r="B1171" s="29">
        <f>IF(PickedColonies!J1171=0, "NA", INDEX(Table1[Modifications],(MATCH(PickedColonies!C1171,Table6[Barcode of agar-filled omnitray plate],0)+PickedColonies!J1171-1)))</f>
        <v>0</v>
      </c>
      <c r="C1171" s="31" t="s">
        <v>470</v>
      </c>
      <c r="D1171" s="29" t="str">
        <f>IF(PickedColonies!J1171=0, "NA", INDEX(Table4[],(MATCH(PickedColonies!C1171,Table6[Barcode of agar-filled omnitray plate],0)+PickedColonies!J1171-1)))</f>
        <v>A1</v>
      </c>
      <c r="E1171" s="31" t="s">
        <v>886</v>
      </c>
      <c r="F1171" s="42" t="str">
        <f>IF(ISNUMBER(SEARCH("96-well",Import!$B$10)),Sheet1!O1170,Sheet1!P1170)</f>
        <v>B2</v>
      </c>
      <c r="G1171" s="31" t="s">
        <v>629</v>
      </c>
      <c r="H1171" s="31" t="s">
        <v>887</v>
      </c>
      <c r="I1171" s="31"/>
      <c r="J1171" s="32">
        <v>1</v>
      </c>
    </row>
    <row r="1172" spans="1:10" x14ac:dyDescent="0.25">
      <c r="A1172" s="29" t="str">
        <f>IF(PickedColonies!J1172=0, "NA",INDEX(Table5[Strain name],(MATCH(PickedColonies!C1172,Table6[Barcode of agar-filled omnitray plate],0)+PickedColonies!J1172-1)))</f>
        <v>GeneArt lib</v>
      </c>
      <c r="B1172" s="29">
        <f>IF(PickedColonies!J1172=0, "NA", INDEX(Table1[Modifications],(MATCH(PickedColonies!C1172,Table6[Barcode of agar-filled omnitray plate],0)+PickedColonies!J1172-1)))</f>
        <v>0</v>
      </c>
      <c r="C1172" s="31" t="s">
        <v>470</v>
      </c>
      <c r="D1172" s="29" t="str">
        <f>IF(PickedColonies!J1172=0, "NA", INDEX(Table4[],(MATCH(PickedColonies!C1172,Table6[Barcode of agar-filled omnitray plate],0)+PickedColonies!J1172-1)))</f>
        <v>A1</v>
      </c>
      <c r="E1172" s="31" t="s">
        <v>886</v>
      </c>
      <c r="F1172" s="42" t="str">
        <f>IF(ISNUMBER(SEARCH("96-well",Import!$B$10)),Sheet1!O1171,Sheet1!P1171)</f>
        <v>C2</v>
      </c>
      <c r="G1172" s="31" t="s">
        <v>630</v>
      </c>
      <c r="H1172" s="31" t="s">
        <v>887</v>
      </c>
      <c r="I1172" s="31"/>
      <c r="J1172" s="32">
        <v>1</v>
      </c>
    </row>
    <row r="1173" spans="1:10" x14ac:dyDescent="0.25">
      <c r="A1173" s="29" t="str">
        <f>IF(PickedColonies!J1173=0, "NA",INDEX(Table5[Strain name],(MATCH(PickedColonies!C1173,Table6[Barcode of agar-filled omnitray plate],0)+PickedColonies!J1173-1)))</f>
        <v>GeneArt lib</v>
      </c>
      <c r="B1173" s="29">
        <f>IF(PickedColonies!J1173=0, "NA", INDEX(Table1[Modifications],(MATCH(PickedColonies!C1173,Table6[Barcode of agar-filled omnitray plate],0)+PickedColonies!J1173-1)))</f>
        <v>0</v>
      </c>
      <c r="C1173" s="31" t="s">
        <v>470</v>
      </c>
      <c r="D1173" s="29" t="str">
        <f>IF(PickedColonies!J1173=0, "NA", INDEX(Table4[],(MATCH(PickedColonies!C1173,Table6[Barcode of agar-filled omnitray plate],0)+PickedColonies!J1173-1)))</f>
        <v>A1</v>
      </c>
      <c r="E1173" s="31" t="s">
        <v>886</v>
      </c>
      <c r="F1173" s="42" t="str">
        <f>IF(ISNUMBER(SEARCH("96-well",Import!$B$10)),Sheet1!O1172,Sheet1!P1172)</f>
        <v>D2</v>
      </c>
      <c r="G1173" s="31" t="s">
        <v>631</v>
      </c>
      <c r="H1173" s="31" t="s">
        <v>887</v>
      </c>
      <c r="I1173" s="31"/>
      <c r="J1173" s="32">
        <v>1</v>
      </c>
    </row>
    <row r="1174" spans="1:10" x14ac:dyDescent="0.25">
      <c r="A1174" s="29" t="str">
        <f>IF(PickedColonies!J1174=0, "NA",INDEX(Table5[Strain name],(MATCH(PickedColonies!C1174,Table6[Barcode of agar-filled omnitray plate],0)+PickedColonies!J1174-1)))</f>
        <v>GeneArt lib</v>
      </c>
      <c r="B1174" s="29">
        <f>IF(PickedColonies!J1174=0, "NA", INDEX(Table1[Modifications],(MATCH(PickedColonies!C1174,Table6[Barcode of agar-filled omnitray plate],0)+PickedColonies!J1174-1)))</f>
        <v>0</v>
      </c>
      <c r="C1174" s="31" t="s">
        <v>470</v>
      </c>
      <c r="D1174" s="29" t="str">
        <f>IF(PickedColonies!J1174=0, "NA", INDEX(Table4[],(MATCH(PickedColonies!C1174,Table6[Barcode of agar-filled omnitray plate],0)+PickedColonies!J1174-1)))</f>
        <v>A1</v>
      </c>
      <c r="E1174" s="31" t="s">
        <v>886</v>
      </c>
      <c r="F1174" s="42" t="str">
        <f>IF(ISNUMBER(SEARCH("96-well",Import!$B$10)),Sheet1!O1173,Sheet1!P1173)</f>
        <v>E2</v>
      </c>
      <c r="G1174" s="31" t="s">
        <v>632</v>
      </c>
      <c r="H1174" s="31" t="s">
        <v>888</v>
      </c>
      <c r="I1174" s="31"/>
      <c r="J1174" s="32">
        <v>1</v>
      </c>
    </row>
    <row r="1175" spans="1:10" x14ac:dyDescent="0.25">
      <c r="A1175" s="29" t="str">
        <f>IF(PickedColonies!J1175=0, "NA",INDEX(Table5[Strain name],(MATCH(PickedColonies!C1175,Table6[Barcode of agar-filled omnitray plate],0)+PickedColonies!J1175-1)))</f>
        <v>GeneArt lib</v>
      </c>
      <c r="B1175" s="29">
        <f>IF(PickedColonies!J1175=0, "NA", INDEX(Table1[Modifications],(MATCH(PickedColonies!C1175,Table6[Barcode of agar-filled omnitray plate],0)+PickedColonies!J1175-1)))</f>
        <v>0</v>
      </c>
      <c r="C1175" s="31" t="s">
        <v>470</v>
      </c>
      <c r="D1175" s="29" t="str">
        <f>IF(PickedColonies!J1175=0, "NA", INDEX(Table4[],(MATCH(PickedColonies!C1175,Table6[Barcode of agar-filled omnitray plate],0)+PickedColonies!J1175-1)))</f>
        <v>A1</v>
      </c>
      <c r="E1175" s="31" t="s">
        <v>886</v>
      </c>
      <c r="F1175" s="42" t="str">
        <f>IF(ISNUMBER(SEARCH("96-well",Import!$B$10)),Sheet1!O1174,Sheet1!P1174)</f>
        <v>F2</v>
      </c>
      <c r="G1175" s="31" t="s">
        <v>633</v>
      </c>
      <c r="H1175" s="31" t="s">
        <v>888</v>
      </c>
      <c r="I1175" s="31"/>
      <c r="J1175" s="32">
        <v>1</v>
      </c>
    </row>
    <row r="1176" spans="1:10" x14ac:dyDescent="0.25">
      <c r="A1176" s="29" t="str">
        <f>IF(PickedColonies!J1176=0, "NA",INDEX(Table5[Strain name],(MATCH(PickedColonies!C1176,Table6[Barcode of agar-filled omnitray plate],0)+PickedColonies!J1176-1)))</f>
        <v>GeneArt lib</v>
      </c>
      <c r="B1176" s="29">
        <f>IF(PickedColonies!J1176=0, "NA", INDEX(Table1[Modifications],(MATCH(PickedColonies!C1176,Table6[Barcode of agar-filled omnitray plate],0)+PickedColonies!J1176-1)))</f>
        <v>0</v>
      </c>
      <c r="C1176" s="31" t="s">
        <v>470</v>
      </c>
      <c r="D1176" s="29" t="str">
        <f>IF(PickedColonies!J1176=0, "NA", INDEX(Table4[],(MATCH(PickedColonies!C1176,Table6[Barcode of agar-filled omnitray plate],0)+PickedColonies!J1176-1)))</f>
        <v>A1</v>
      </c>
      <c r="E1176" s="31" t="s">
        <v>886</v>
      </c>
      <c r="F1176" s="42" t="str">
        <f>IF(ISNUMBER(SEARCH("96-well",Import!$B$10)),Sheet1!O1175,Sheet1!P1175)</f>
        <v>G2</v>
      </c>
      <c r="G1176" s="31" t="s">
        <v>634</v>
      </c>
      <c r="H1176" s="31" t="s">
        <v>888</v>
      </c>
      <c r="I1176" s="31"/>
      <c r="J1176" s="32">
        <v>1</v>
      </c>
    </row>
    <row r="1177" spans="1:10" x14ac:dyDescent="0.25">
      <c r="A1177" s="29" t="str">
        <f>IF(PickedColonies!J1177=0, "NA",INDEX(Table5[Strain name],(MATCH(PickedColonies!C1177,Table6[Barcode of agar-filled omnitray plate],0)+PickedColonies!J1177-1)))</f>
        <v>GeneArt lib</v>
      </c>
      <c r="B1177" s="29">
        <f>IF(PickedColonies!J1177=0, "NA", INDEX(Table1[Modifications],(MATCH(PickedColonies!C1177,Table6[Barcode of agar-filled omnitray plate],0)+PickedColonies!J1177-1)))</f>
        <v>0</v>
      </c>
      <c r="C1177" s="31" t="s">
        <v>470</v>
      </c>
      <c r="D1177" s="29" t="str">
        <f>IF(PickedColonies!J1177=0, "NA", INDEX(Table4[],(MATCH(PickedColonies!C1177,Table6[Barcode of agar-filled omnitray plate],0)+PickedColonies!J1177-1)))</f>
        <v>A1</v>
      </c>
      <c r="E1177" s="31" t="s">
        <v>886</v>
      </c>
      <c r="F1177" s="42" t="str">
        <f>IF(ISNUMBER(SEARCH("96-well",Import!$B$10)),Sheet1!O1176,Sheet1!P1176)</f>
        <v>H2</v>
      </c>
      <c r="G1177" s="31" t="s">
        <v>635</v>
      </c>
      <c r="H1177" s="31" t="s">
        <v>888</v>
      </c>
      <c r="I1177" s="31"/>
      <c r="J1177" s="32">
        <v>1</v>
      </c>
    </row>
    <row r="1178" spans="1:10" x14ac:dyDescent="0.25">
      <c r="A1178" s="29" t="str">
        <f>IF(PickedColonies!J1178=0, "NA",INDEX(Table5[Strain name],(MATCH(PickedColonies!C1178,Table6[Barcode of agar-filled omnitray plate],0)+PickedColonies!J1178-1)))</f>
        <v>GeneArt lib</v>
      </c>
      <c r="B1178" s="29">
        <f>IF(PickedColonies!J1178=0, "NA", INDEX(Table1[Modifications],(MATCH(PickedColonies!C1178,Table6[Barcode of agar-filled omnitray plate],0)+PickedColonies!J1178-1)))</f>
        <v>0</v>
      </c>
      <c r="C1178" s="31" t="s">
        <v>470</v>
      </c>
      <c r="D1178" s="29" t="str">
        <f>IF(PickedColonies!J1178=0, "NA", INDEX(Table4[],(MATCH(PickedColonies!C1178,Table6[Barcode of agar-filled omnitray plate],0)+PickedColonies!J1178-1)))</f>
        <v>A1</v>
      </c>
      <c r="E1178" s="31" t="s">
        <v>886</v>
      </c>
      <c r="F1178" s="42" t="str">
        <f>IF(ISNUMBER(SEARCH("96-well",Import!$B$10)),Sheet1!O1177,Sheet1!P1177)</f>
        <v>I2</v>
      </c>
      <c r="G1178" s="31" t="s">
        <v>637</v>
      </c>
      <c r="H1178" s="31" t="s">
        <v>888</v>
      </c>
      <c r="I1178" s="31"/>
      <c r="J1178" s="32">
        <v>1</v>
      </c>
    </row>
    <row r="1179" spans="1:10" x14ac:dyDescent="0.25">
      <c r="A1179" s="29" t="str">
        <f>IF(PickedColonies!J1179=0, "NA",INDEX(Table5[Strain name],(MATCH(PickedColonies!C1179,Table6[Barcode of agar-filled omnitray plate],0)+PickedColonies!J1179-1)))</f>
        <v>GeneArt lib</v>
      </c>
      <c r="B1179" s="29">
        <f>IF(PickedColonies!J1179=0, "NA", INDEX(Table1[Modifications],(MATCH(PickedColonies!C1179,Table6[Barcode of agar-filled omnitray plate],0)+PickedColonies!J1179-1)))</f>
        <v>0</v>
      </c>
      <c r="C1179" s="31" t="s">
        <v>470</v>
      </c>
      <c r="D1179" s="29" t="str">
        <f>IF(PickedColonies!J1179=0, "NA", INDEX(Table4[],(MATCH(PickedColonies!C1179,Table6[Barcode of agar-filled omnitray plate],0)+PickedColonies!J1179-1)))</f>
        <v>A1</v>
      </c>
      <c r="E1179" s="31" t="s">
        <v>886</v>
      </c>
      <c r="F1179" s="42" t="str">
        <f>IF(ISNUMBER(SEARCH("96-well",Import!$B$10)),Sheet1!O1178,Sheet1!P1178)</f>
        <v>J2</v>
      </c>
      <c r="G1179" s="31" t="s">
        <v>638</v>
      </c>
      <c r="H1179" s="31" t="s">
        <v>888</v>
      </c>
      <c r="I1179" s="31"/>
      <c r="J1179" s="32">
        <v>1</v>
      </c>
    </row>
    <row r="1180" spans="1:10" x14ac:dyDescent="0.25">
      <c r="A1180" s="29" t="str">
        <f>IF(PickedColonies!J1180=0, "NA",INDEX(Table5[Strain name],(MATCH(PickedColonies!C1180,Table6[Barcode of agar-filled omnitray plate],0)+PickedColonies!J1180-1)))</f>
        <v>GeneArt lib</v>
      </c>
      <c r="B1180" s="29">
        <f>IF(PickedColonies!J1180=0, "NA", INDEX(Table1[Modifications],(MATCH(PickedColonies!C1180,Table6[Barcode of agar-filled omnitray plate],0)+PickedColonies!J1180-1)))</f>
        <v>0</v>
      </c>
      <c r="C1180" s="31" t="s">
        <v>470</v>
      </c>
      <c r="D1180" s="29" t="str">
        <f>IF(PickedColonies!J1180=0, "NA", INDEX(Table4[],(MATCH(PickedColonies!C1180,Table6[Barcode of agar-filled omnitray plate],0)+PickedColonies!J1180-1)))</f>
        <v>A1</v>
      </c>
      <c r="E1180" s="31" t="s">
        <v>886</v>
      </c>
      <c r="F1180" s="42" t="str">
        <f>IF(ISNUMBER(SEARCH("96-well",Import!$B$10)),Sheet1!O1179,Sheet1!P1179)</f>
        <v>K2</v>
      </c>
      <c r="G1180" s="31" t="s">
        <v>639</v>
      </c>
      <c r="H1180" s="31" t="s">
        <v>888</v>
      </c>
      <c r="I1180" s="31"/>
      <c r="J1180" s="32">
        <v>1</v>
      </c>
    </row>
    <row r="1181" spans="1:10" x14ac:dyDescent="0.25">
      <c r="A1181" s="29" t="str">
        <f>IF(PickedColonies!J1181=0, "NA",INDEX(Table5[Strain name],(MATCH(PickedColonies!C1181,Table6[Barcode of agar-filled omnitray plate],0)+PickedColonies!J1181-1)))</f>
        <v>GeneArt lib</v>
      </c>
      <c r="B1181" s="29">
        <f>IF(PickedColonies!J1181=0, "NA", INDEX(Table1[Modifications],(MATCH(PickedColonies!C1181,Table6[Barcode of agar-filled omnitray plate],0)+PickedColonies!J1181-1)))</f>
        <v>0</v>
      </c>
      <c r="C1181" s="31" t="s">
        <v>470</v>
      </c>
      <c r="D1181" s="29" t="str">
        <f>IF(PickedColonies!J1181=0, "NA", INDEX(Table4[],(MATCH(PickedColonies!C1181,Table6[Barcode of agar-filled omnitray plate],0)+PickedColonies!J1181-1)))</f>
        <v>A1</v>
      </c>
      <c r="E1181" s="31" t="s">
        <v>886</v>
      </c>
      <c r="F1181" s="42" t="str">
        <f>IF(ISNUMBER(SEARCH("96-well",Import!$B$10)),Sheet1!O1180,Sheet1!P1180)</f>
        <v>L2</v>
      </c>
      <c r="G1181" s="31" t="s">
        <v>640</v>
      </c>
      <c r="H1181" s="31" t="s">
        <v>888</v>
      </c>
      <c r="I1181" s="31"/>
      <c r="J1181" s="32">
        <v>1</v>
      </c>
    </row>
    <row r="1182" spans="1:10" x14ac:dyDescent="0.25">
      <c r="A1182" s="29" t="str">
        <f>IF(PickedColonies!J1182=0, "NA",INDEX(Table5[Strain name],(MATCH(PickedColonies!C1182,Table6[Barcode of agar-filled omnitray plate],0)+PickedColonies!J1182-1)))</f>
        <v>GeneArt lib</v>
      </c>
      <c r="B1182" s="29">
        <f>IF(PickedColonies!J1182=0, "NA", INDEX(Table1[Modifications],(MATCH(PickedColonies!C1182,Table6[Barcode of agar-filled omnitray plate],0)+PickedColonies!J1182-1)))</f>
        <v>0</v>
      </c>
      <c r="C1182" s="31" t="s">
        <v>470</v>
      </c>
      <c r="D1182" s="29" t="str">
        <f>IF(PickedColonies!J1182=0, "NA", INDEX(Table4[],(MATCH(PickedColonies!C1182,Table6[Barcode of agar-filled omnitray plate],0)+PickedColonies!J1182-1)))</f>
        <v>A1</v>
      </c>
      <c r="E1182" s="31" t="s">
        <v>886</v>
      </c>
      <c r="F1182" s="42" t="str">
        <f>IF(ISNUMBER(SEARCH("96-well",Import!$B$10)),Sheet1!O1181,Sheet1!P1181)</f>
        <v>M2</v>
      </c>
      <c r="G1182" s="31" t="s">
        <v>641</v>
      </c>
      <c r="H1182" s="31" t="s">
        <v>889</v>
      </c>
      <c r="I1182" s="31"/>
      <c r="J1182" s="32">
        <v>1</v>
      </c>
    </row>
    <row r="1183" spans="1:10" x14ac:dyDescent="0.25">
      <c r="A1183" s="29" t="str">
        <f>IF(PickedColonies!J1183=0, "NA",INDEX(Table5[Strain name],(MATCH(PickedColonies!C1183,Table6[Barcode of agar-filled omnitray plate],0)+PickedColonies!J1183-1)))</f>
        <v>GeneArt lib</v>
      </c>
      <c r="B1183" s="29">
        <f>IF(PickedColonies!J1183=0, "NA", INDEX(Table1[Modifications],(MATCH(PickedColonies!C1183,Table6[Barcode of agar-filled omnitray plate],0)+PickedColonies!J1183-1)))</f>
        <v>0</v>
      </c>
      <c r="C1183" s="31" t="s">
        <v>470</v>
      </c>
      <c r="D1183" s="29" t="str">
        <f>IF(PickedColonies!J1183=0, "NA", INDEX(Table4[],(MATCH(PickedColonies!C1183,Table6[Barcode of agar-filled omnitray plate],0)+PickedColonies!J1183-1)))</f>
        <v>A1</v>
      </c>
      <c r="E1183" s="31" t="s">
        <v>886</v>
      </c>
      <c r="F1183" s="42" t="str">
        <f>IF(ISNUMBER(SEARCH("96-well",Import!$B$10)),Sheet1!O1182,Sheet1!P1182)</f>
        <v>N2</v>
      </c>
      <c r="G1183" s="31" t="s">
        <v>642</v>
      </c>
      <c r="H1183" s="31" t="s">
        <v>889</v>
      </c>
      <c r="I1183" s="31"/>
      <c r="J1183" s="32">
        <v>1</v>
      </c>
    </row>
    <row r="1184" spans="1:10" x14ac:dyDescent="0.25">
      <c r="A1184" s="29" t="str">
        <f>IF(PickedColonies!J1184=0, "NA",INDEX(Table5[Strain name],(MATCH(PickedColonies!C1184,Table6[Barcode of agar-filled omnitray plate],0)+PickedColonies!J1184-1)))</f>
        <v>GeneArt lib</v>
      </c>
      <c r="B1184" s="29">
        <f>IF(PickedColonies!J1184=0, "NA", INDEX(Table1[Modifications],(MATCH(PickedColonies!C1184,Table6[Barcode of agar-filled omnitray plate],0)+PickedColonies!J1184-1)))</f>
        <v>0</v>
      </c>
      <c r="C1184" s="31" t="s">
        <v>470</v>
      </c>
      <c r="D1184" s="29" t="str">
        <f>IF(PickedColonies!J1184=0, "NA", INDEX(Table4[],(MATCH(PickedColonies!C1184,Table6[Barcode of agar-filled omnitray plate],0)+PickedColonies!J1184-1)))</f>
        <v>A1</v>
      </c>
      <c r="E1184" s="31" t="s">
        <v>886</v>
      </c>
      <c r="F1184" s="42" t="str">
        <f>IF(ISNUMBER(SEARCH("96-well",Import!$B$10)),Sheet1!O1183,Sheet1!P1183)</f>
        <v>O2</v>
      </c>
      <c r="G1184" s="31" t="s">
        <v>643</v>
      </c>
      <c r="H1184" s="31" t="s">
        <v>889</v>
      </c>
      <c r="I1184" s="31"/>
      <c r="J1184" s="32">
        <v>1</v>
      </c>
    </row>
    <row r="1185" spans="1:10" x14ac:dyDescent="0.25">
      <c r="A1185" s="29" t="str">
        <f>IF(PickedColonies!J1185=0, "NA",INDEX(Table5[Strain name],(MATCH(PickedColonies!C1185,Table6[Barcode of agar-filled omnitray plate],0)+PickedColonies!J1185-1)))</f>
        <v>GeneArt lib</v>
      </c>
      <c r="B1185" s="29">
        <f>IF(PickedColonies!J1185=0, "NA", INDEX(Table1[Modifications],(MATCH(PickedColonies!C1185,Table6[Barcode of agar-filled omnitray plate],0)+PickedColonies!J1185-1)))</f>
        <v>0</v>
      </c>
      <c r="C1185" s="31" t="s">
        <v>470</v>
      </c>
      <c r="D1185" s="29" t="str">
        <f>IF(PickedColonies!J1185=0, "NA", INDEX(Table4[],(MATCH(PickedColonies!C1185,Table6[Barcode of agar-filled omnitray plate],0)+PickedColonies!J1185-1)))</f>
        <v>A1</v>
      </c>
      <c r="E1185" s="31" t="s">
        <v>886</v>
      </c>
      <c r="F1185" s="42" t="str">
        <f>IF(ISNUMBER(SEARCH("96-well",Import!$B$10)),Sheet1!O1184,Sheet1!P1184)</f>
        <v>P2</v>
      </c>
      <c r="G1185" s="31" t="s">
        <v>644</v>
      </c>
      <c r="H1185" s="31" t="s">
        <v>889</v>
      </c>
      <c r="I1185" s="31"/>
      <c r="J1185" s="32">
        <v>1</v>
      </c>
    </row>
    <row r="1186" spans="1:10" x14ac:dyDescent="0.25">
      <c r="A1186" s="29" t="str">
        <f>IF(PickedColonies!J1186=0, "NA",INDEX(Table5[Strain name],(MATCH(PickedColonies!C1186,Table6[Barcode of agar-filled omnitray plate],0)+PickedColonies!J1186-1)))</f>
        <v>GeneArt lib</v>
      </c>
      <c r="B1186" s="29">
        <f>IF(PickedColonies!J1186=0, "NA", INDEX(Table1[Modifications],(MATCH(PickedColonies!C1186,Table6[Barcode of agar-filled omnitray plate],0)+PickedColonies!J1186-1)))</f>
        <v>0</v>
      </c>
      <c r="C1186" s="31" t="s">
        <v>470</v>
      </c>
      <c r="D1186" s="29" t="str">
        <f>IF(PickedColonies!J1186=0, "NA", INDEX(Table4[],(MATCH(PickedColonies!C1186,Table6[Barcode of agar-filled omnitray plate],0)+PickedColonies!J1186-1)))</f>
        <v>A1</v>
      </c>
      <c r="E1186" s="31" t="s">
        <v>886</v>
      </c>
      <c r="F1186" s="42" t="str">
        <f>IF(ISNUMBER(SEARCH("96-well",Import!$B$10)),Sheet1!O1185,Sheet1!P1185)</f>
        <v>A3</v>
      </c>
      <c r="G1186" s="31" t="s">
        <v>646</v>
      </c>
      <c r="H1186" s="31" t="s">
        <v>889</v>
      </c>
      <c r="I1186" s="31"/>
      <c r="J1186" s="32">
        <v>1</v>
      </c>
    </row>
    <row r="1187" spans="1:10" x14ac:dyDescent="0.25">
      <c r="A1187" s="29" t="str">
        <f>IF(PickedColonies!J1187=0, "NA",INDEX(Table5[Strain name],(MATCH(PickedColonies!C1187,Table6[Barcode of agar-filled omnitray plate],0)+PickedColonies!J1187-1)))</f>
        <v>GeneArt lib</v>
      </c>
      <c r="B1187" s="29">
        <f>IF(PickedColonies!J1187=0, "NA", INDEX(Table1[Modifications],(MATCH(PickedColonies!C1187,Table6[Barcode of agar-filled omnitray plate],0)+PickedColonies!J1187-1)))</f>
        <v>0</v>
      </c>
      <c r="C1187" s="31" t="s">
        <v>470</v>
      </c>
      <c r="D1187" s="29" t="str">
        <f>IF(PickedColonies!J1187=0, "NA", INDEX(Table4[],(MATCH(PickedColonies!C1187,Table6[Barcode of agar-filled omnitray plate],0)+PickedColonies!J1187-1)))</f>
        <v>A1</v>
      </c>
      <c r="E1187" s="31" t="s">
        <v>886</v>
      </c>
      <c r="F1187" s="42" t="str">
        <f>IF(ISNUMBER(SEARCH("96-well",Import!$B$10)),Sheet1!O1186,Sheet1!P1186)</f>
        <v>B3</v>
      </c>
      <c r="G1187" s="31" t="s">
        <v>647</v>
      </c>
      <c r="H1187" s="31" t="s">
        <v>889</v>
      </c>
      <c r="I1187" s="31"/>
      <c r="J1187" s="32">
        <v>1</v>
      </c>
    </row>
    <row r="1188" spans="1:10" x14ac:dyDescent="0.25">
      <c r="A1188" s="29" t="str">
        <f>IF(PickedColonies!J1188=0, "NA",INDEX(Table5[Strain name],(MATCH(PickedColonies!C1188,Table6[Barcode of agar-filled omnitray plate],0)+PickedColonies!J1188-1)))</f>
        <v>GeneArt lib</v>
      </c>
      <c r="B1188" s="29">
        <f>IF(PickedColonies!J1188=0, "NA", INDEX(Table1[Modifications],(MATCH(PickedColonies!C1188,Table6[Barcode of agar-filled omnitray plate],0)+PickedColonies!J1188-1)))</f>
        <v>0</v>
      </c>
      <c r="C1188" s="31" t="s">
        <v>470</v>
      </c>
      <c r="D1188" s="29" t="str">
        <f>IF(PickedColonies!J1188=0, "NA", INDEX(Table4[],(MATCH(PickedColonies!C1188,Table6[Barcode of agar-filled omnitray plate],0)+PickedColonies!J1188-1)))</f>
        <v>A1</v>
      </c>
      <c r="E1188" s="31" t="s">
        <v>886</v>
      </c>
      <c r="F1188" s="42" t="str">
        <f>IF(ISNUMBER(SEARCH("96-well",Import!$B$10)),Sheet1!O1187,Sheet1!P1187)</f>
        <v>C3</v>
      </c>
      <c r="G1188" s="31" t="s">
        <v>648</v>
      </c>
      <c r="H1188" s="31" t="s">
        <v>889</v>
      </c>
      <c r="I1188" s="31"/>
      <c r="J1188" s="32">
        <v>1</v>
      </c>
    </row>
    <row r="1189" spans="1:10" x14ac:dyDescent="0.25">
      <c r="A1189" s="29" t="str">
        <f>IF(PickedColonies!J1189=0, "NA",INDEX(Table5[Strain name],(MATCH(PickedColonies!C1189,Table6[Barcode of agar-filled omnitray plate],0)+PickedColonies!J1189-1)))</f>
        <v>GeneArt lib</v>
      </c>
      <c r="B1189" s="29">
        <f>IF(PickedColonies!J1189=0, "NA", INDEX(Table1[Modifications],(MATCH(PickedColonies!C1189,Table6[Barcode of agar-filled omnitray plate],0)+PickedColonies!J1189-1)))</f>
        <v>0</v>
      </c>
      <c r="C1189" s="31" t="s">
        <v>470</v>
      </c>
      <c r="D1189" s="29" t="str">
        <f>IF(PickedColonies!J1189=0, "NA", INDEX(Table4[],(MATCH(PickedColonies!C1189,Table6[Barcode of agar-filled omnitray plate],0)+PickedColonies!J1189-1)))</f>
        <v>A1</v>
      </c>
      <c r="E1189" s="31" t="s">
        <v>886</v>
      </c>
      <c r="F1189" s="42" t="str">
        <f>IF(ISNUMBER(SEARCH("96-well",Import!$B$10)),Sheet1!O1188,Sheet1!P1188)</f>
        <v>D3</v>
      </c>
      <c r="G1189" s="31" t="s">
        <v>649</v>
      </c>
      <c r="H1189" s="31" t="s">
        <v>889</v>
      </c>
      <c r="I1189" s="31"/>
      <c r="J1189" s="32">
        <v>1</v>
      </c>
    </row>
    <row r="1190" spans="1:10" x14ac:dyDescent="0.25">
      <c r="A1190" s="29" t="str">
        <f>IF(PickedColonies!J1190=0, "NA",INDEX(Table5[Strain name],(MATCH(PickedColonies!C1190,Table6[Barcode of agar-filled omnitray plate],0)+PickedColonies!J1190-1)))</f>
        <v>GeneArt lib</v>
      </c>
      <c r="B1190" s="29">
        <f>IF(PickedColonies!J1190=0, "NA", INDEX(Table1[Modifications],(MATCH(PickedColonies!C1190,Table6[Barcode of agar-filled omnitray plate],0)+PickedColonies!J1190-1)))</f>
        <v>0</v>
      </c>
      <c r="C1190" s="31" t="s">
        <v>470</v>
      </c>
      <c r="D1190" s="29" t="str">
        <f>IF(PickedColonies!J1190=0, "NA", INDEX(Table4[],(MATCH(PickedColonies!C1190,Table6[Barcode of agar-filled omnitray plate],0)+PickedColonies!J1190-1)))</f>
        <v>A1</v>
      </c>
      <c r="E1190" s="31" t="s">
        <v>886</v>
      </c>
      <c r="F1190" s="42" t="str">
        <f>IF(ISNUMBER(SEARCH("96-well",Import!$B$10)),Sheet1!O1189,Sheet1!P1189)</f>
        <v>E3</v>
      </c>
      <c r="G1190" s="31" t="s">
        <v>650</v>
      </c>
      <c r="H1190" s="31" t="s">
        <v>890</v>
      </c>
      <c r="I1190" s="31"/>
      <c r="J1190" s="32">
        <v>1</v>
      </c>
    </row>
    <row r="1191" spans="1:10" x14ac:dyDescent="0.25">
      <c r="A1191" s="29" t="str">
        <f>IF(PickedColonies!J1191=0, "NA",INDEX(Table5[Strain name],(MATCH(PickedColonies!C1191,Table6[Barcode of agar-filled omnitray plate],0)+PickedColonies!J1191-1)))</f>
        <v>GeneArt lib</v>
      </c>
      <c r="B1191" s="29">
        <f>IF(PickedColonies!J1191=0, "NA", INDEX(Table1[Modifications],(MATCH(PickedColonies!C1191,Table6[Barcode of agar-filled omnitray plate],0)+PickedColonies!J1191-1)))</f>
        <v>0</v>
      </c>
      <c r="C1191" s="31" t="s">
        <v>470</v>
      </c>
      <c r="D1191" s="29" t="str">
        <f>IF(PickedColonies!J1191=0, "NA", INDEX(Table4[],(MATCH(PickedColonies!C1191,Table6[Barcode of agar-filled omnitray plate],0)+PickedColonies!J1191-1)))</f>
        <v>A1</v>
      </c>
      <c r="E1191" s="31" t="s">
        <v>886</v>
      </c>
      <c r="F1191" s="42" t="str">
        <f>IF(ISNUMBER(SEARCH("96-well",Import!$B$10)),Sheet1!O1190,Sheet1!P1190)</f>
        <v>F3</v>
      </c>
      <c r="G1191" s="31" t="s">
        <v>651</v>
      </c>
      <c r="H1191" s="31" t="s">
        <v>890</v>
      </c>
      <c r="I1191" s="31"/>
      <c r="J1191" s="32">
        <v>1</v>
      </c>
    </row>
    <row r="1192" spans="1:10" x14ac:dyDescent="0.25">
      <c r="A1192" s="29" t="str">
        <f>IF(PickedColonies!J1192=0, "NA",INDEX(Table5[Strain name],(MATCH(PickedColonies!C1192,Table6[Barcode of agar-filled omnitray plate],0)+PickedColonies!J1192-1)))</f>
        <v>GeneArt lib</v>
      </c>
      <c r="B1192" s="29">
        <f>IF(PickedColonies!J1192=0, "NA", INDEX(Table1[Modifications],(MATCH(PickedColonies!C1192,Table6[Barcode of agar-filled omnitray plate],0)+PickedColonies!J1192-1)))</f>
        <v>0</v>
      </c>
      <c r="C1192" s="31" t="s">
        <v>470</v>
      </c>
      <c r="D1192" s="29" t="str">
        <f>IF(PickedColonies!J1192=0, "NA", INDEX(Table4[],(MATCH(PickedColonies!C1192,Table6[Barcode of agar-filled omnitray plate],0)+PickedColonies!J1192-1)))</f>
        <v>A1</v>
      </c>
      <c r="E1192" s="31" t="s">
        <v>886</v>
      </c>
      <c r="F1192" s="42" t="str">
        <f>IF(ISNUMBER(SEARCH("96-well",Import!$B$10)),Sheet1!O1191,Sheet1!P1191)</f>
        <v>G3</v>
      </c>
      <c r="G1192" s="31" t="s">
        <v>652</v>
      </c>
      <c r="H1192" s="31" t="s">
        <v>890</v>
      </c>
      <c r="I1192" s="31"/>
      <c r="J1192" s="32">
        <v>1</v>
      </c>
    </row>
    <row r="1193" spans="1:10" x14ac:dyDescent="0.25">
      <c r="A1193" s="29" t="str">
        <f>IF(PickedColonies!J1193=0, "NA",INDEX(Table5[Strain name],(MATCH(PickedColonies!C1193,Table6[Barcode of agar-filled omnitray plate],0)+PickedColonies!J1193-1)))</f>
        <v>GeneArt lib</v>
      </c>
      <c r="B1193" s="29">
        <f>IF(PickedColonies!J1193=0, "NA", INDEX(Table1[Modifications],(MATCH(PickedColonies!C1193,Table6[Barcode of agar-filled omnitray plate],0)+PickedColonies!J1193-1)))</f>
        <v>0</v>
      </c>
      <c r="C1193" s="31" t="s">
        <v>470</v>
      </c>
      <c r="D1193" s="29" t="str">
        <f>IF(PickedColonies!J1193=0, "NA", INDEX(Table4[],(MATCH(PickedColonies!C1193,Table6[Barcode of agar-filled omnitray plate],0)+PickedColonies!J1193-1)))</f>
        <v>A1</v>
      </c>
      <c r="E1193" s="31" t="s">
        <v>886</v>
      </c>
      <c r="F1193" s="42" t="str">
        <f>IF(ISNUMBER(SEARCH("96-well",Import!$B$10)),Sheet1!O1192,Sheet1!P1192)</f>
        <v>H3</v>
      </c>
      <c r="G1193" s="31" t="s">
        <v>653</v>
      </c>
      <c r="H1193" s="31" t="s">
        <v>890</v>
      </c>
      <c r="I1193" s="31"/>
      <c r="J1193" s="32">
        <v>1</v>
      </c>
    </row>
    <row r="1194" spans="1:10" x14ac:dyDescent="0.25">
      <c r="A1194" s="29" t="str">
        <f>IF(PickedColonies!J1194=0, "NA",INDEX(Table5[Strain name],(MATCH(PickedColonies!C1194,Table6[Barcode of agar-filled omnitray plate],0)+PickedColonies!J1194-1)))</f>
        <v>GeneArt lib</v>
      </c>
      <c r="B1194" s="29">
        <f>IF(PickedColonies!J1194=0, "NA", INDEX(Table1[Modifications],(MATCH(PickedColonies!C1194,Table6[Barcode of agar-filled omnitray plate],0)+PickedColonies!J1194-1)))</f>
        <v>0</v>
      </c>
      <c r="C1194" s="31" t="s">
        <v>470</v>
      </c>
      <c r="D1194" s="29" t="str">
        <f>IF(PickedColonies!J1194=0, "NA", INDEX(Table4[],(MATCH(PickedColonies!C1194,Table6[Barcode of agar-filled omnitray plate],0)+PickedColonies!J1194-1)))</f>
        <v>A1</v>
      </c>
      <c r="E1194" s="31" t="s">
        <v>886</v>
      </c>
      <c r="F1194" s="42" t="str">
        <f>IF(ISNUMBER(SEARCH("96-well",Import!$B$10)),Sheet1!O1193,Sheet1!P1193)</f>
        <v>I3</v>
      </c>
      <c r="G1194" s="31" t="s">
        <v>655</v>
      </c>
      <c r="H1194" s="31" t="s">
        <v>890</v>
      </c>
      <c r="I1194" s="31"/>
      <c r="J1194" s="32">
        <v>1</v>
      </c>
    </row>
    <row r="1195" spans="1:10" x14ac:dyDescent="0.25">
      <c r="A1195" s="29" t="str">
        <f>IF(PickedColonies!J1195=0, "NA",INDEX(Table5[Strain name],(MATCH(PickedColonies!C1195,Table6[Barcode of agar-filled omnitray plate],0)+PickedColonies!J1195-1)))</f>
        <v>GeneArt lib</v>
      </c>
      <c r="B1195" s="29">
        <f>IF(PickedColonies!J1195=0, "NA", INDEX(Table1[Modifications],(MATCH(PickedColonies!C1195,Table6[Barcode of agar-filled omnitray plate],0)+PickedColonies!J1195-1)))</f>
        <v>0</v>
      </c>
      <c r="C1195" s="31" t="s">
        <v>470</v>
      </c>
      <c r="D1195" s="29" t="str">
        <f>IF(PickedColonies!J1195=0, "NA", INDEX(Table4[],(MATCH(PickedColonies!C1195,Table6[Barcode of agar-filled omnitray plate],0)+PickedColonies!J1195-1)))</f>
        <v>A1</v>
      </c>
      <c r="E1195" s="31" t="s">
        <v>886</v>
      </c>
      <c r="F1195" s="42" t="str">
        <f>IF(ISNUMBER(SEARCH("96-well",Import!$B$10)),Sheet1!O1194,Sheet1!P1194)</f>
        <v>J3</v>
      </c>
      <c r="G1195" s="31" t="s">
        <v>656</v>
      </c>
      <c r="H1195" s="31" t="s">
        <v>890</v>
      </c>
      <c r="I1195" s="31"/>
      <c r="J1195" s="32">
        <v>1</v>
      </c>
    </row>
    <row r="1196" spans="1:10" x14ac:dyDescent="0.25">
      <c r="A1196" s="29" t="str">
        <f>IF(PickedColonies!J1196=0, "NA",INDEX(Table5[Strain name],(MATCH(PickedColonies!C1196,Table6[Barcode of agar-filled omnitray plate],0)+PickedColonies!J1196-1)))</f>
        <v>GeneArt lib</v>
      </c>
      <c r="B1196" s="29">
        <f>IF(PickedColonies!J1196=0, "NA", INDEX(Table1[Modifications],(MATCH(PickedColonies!C1196,Table6[Barcode of agar-filled omnitray plate],0)+PickedColonies!J1196-1)))</f>
        <v>0</v>
      </c>
      <c r="C1196" s="31" t="s">
        <v>470</v>
      </c>
      <c r="D1196" s="29" t="str">
        <f>IF(PickedColonies!J1196=0, "NA", INDEX(Table4[],(MATCH(PickedColonies!C1196,Table6[Barcode of agar-filled omnitray plate],0)+PickedColonies!J1196-1)))</f>
        <v>A1</v>
      </c>
      <c r="E1196" s="31" t="s">
        <v>886</v>
      </c>
      <c r="F1196" s="42" t="str">
        <f>IF(ISNUMBER(SEARCH("96-well",Import!$B$10)),Sheet1!O1195,Sheet1!P1195)</f>
        <v>K3</v>
      </c>
      <c r="G1196" s="31" t="s">
        <v>657</v>
      </c>
      <c r="H1196" s="31" t="s">
        <v>890</v>
      </c>
      <c r="I1196" s="31"/>
      <c r="J1196" s="32">
        <v>1</v>
      </c>
    </row>
    <row r="1197" spans="1:10" x14ac:dyDescent="0.25">
      <c r="A1197" s="29" t="str">
        <f>IF(PickedColonies!J1197=0, "NA",INDEX(Table5[Strain name],(MATCH(PickedColonies!C1197,Table6[Barcode of agar-filled omnitray plate],0)+PickedColonies!J1197-1)))</f>
        <v>GeneArt lib</v>
      </c>
      <c r="B1197" s="29">
        <f>IF(PickedColonies!J1197=0, "NA", INDEX(Table1[Modifications],(MATCH(PickedColonies!C1197,Table6[Barcode of agar-filled omnitray plate],0)+PickedColonies!J1197-1)))</f>
        <v>0</v>
      </c>
      <c r="C1197" s="31" t="s">
        <v>470</v>
      </c>
      <c r="D1197" s="29" t="str">
        <f>IF(PickedColonies!J1197=0, "NA", INDEX(Table4[],(MATCH(PickedColonies!C1197,Table6[Barcode of agar-filled omnitray plate],0)+PickedColonies!J1197-1)))</f>
        <v>A1</v>
      </c>
      <c r="E1197" s="31" t="s">
        <v>886</v>
      </c>
      <c r="F1197" s="42" t="str">
        <f>IF(ISNUMBER(SEARCH("96-well",Import!$B$10)),Sheet1!O1196,Sheet1!P1196)</f>
        <v>L3</v>
      </c>
      <c r="G1197" s="31" t="s">
        <v>658</v>
      </c>
      <c r="H1197" s="31" t="s">
        <v>890</v>
      </c>
      <c r="I1197" s="31"/>
      <c r="J1197" s="32">
        <v>1</v>
      </c>
    </row>
    <row r="1198" spans="1:10" x14ac:dyDescent="0.25">
      <c r="A1198" s="29" t="str">
        <f>IF(PickedColonies!J1198=0, "NA",INDEX(Table5[Strain name],(MATCH(PickedColonies!C1198,Table6[Barcode of agar-filled omnitray plate],0)+PickedColonies!J1198-1)))</f>
        <v>GeneArt lib</v>
      </c>
      <c r="B1198" s="29">
        <f>IF(PickedColonies!J1198=0, "NA", INDEX(Table1[Modifications],(MATCH(PickedColonies!C1198,Table6[Barcode of agar-filled omnitray plate],0)+PickedColonies!J1198-1)))</f>
        <v>0</v>
      </c>
      <c r="C1198" s="31" t="s">
        <v>470</v>
      </c>
      <c r="D1198" s="29" t="str">
        <f>IF(PickedColonies!J1198=0, "NA", INDEX(Table4[],(MATCH(PickedColonies!C1198,Table6[Barcode of agar-filled omnitray plate],0)+PickedColonies!J1198-1)))</f>
        <v>A1</v>
      </c>
      <c r="E1198" s="31" t="s">
        <v>886</v>
      </c>
      <c r="F1198" s="42" t="str">
        <f>IF(ISNUMBER(SEARCH("96-well",Import!$B$10)),Sheet1!O1197,Sheet1!P1197)</f>
        <v>M3</v>
      </c>
      <c r="G1198" s="31" t="s">
        <v>659</v>
      </c>
      <c r="H1198" s="31" t="s">
        <v>891</v>
      </c>
      <c r="I1198" s="31"/>
      <c r="J1198" s="32">
        <v>1</v>
      </c>
    </row>
    <row r="1199" spans="1:10" x14ac:dyDescent="0.25">
      <c r="A1199" s="29" t="str">
        <f>IF(PickedColonies!J1199=0, "NA",INDEX(Table5[Strain name],(MATCH(PickedColonies!C1199,Table6[Barcode of agar-filled omnitray plate],0)+PickedColonies!J1199-1)))</f>
        <v>GeneArt lib</v>
      </c>
      <c r="B1199" s="29">
        <f>IF(PickedColonies!J1199=0, "NA", INDEX(Table1[Modifications],(MATCH(PickedColonies!C1199,Table6[Barcode of agar-filled omnitray plate],0)+PickedColonies!J1199-1)))</f>
        <v>0</v>
      </c>
      <c r="C1199" s="31" t="s">
        <v>470</v>
      </c>
      <c r="D1199" s="29" t="str">
        <f>IF(PickedColonies!J1199=0, "NA", INDEX(Table4[],(MATCH(PickedColonies!C1199,Table6[Barcode of agar-filled omnitray plate],0)+PickedColonies!J1199-1)))</f>
        <v>A1</v>
      </c>
      <c r="E1199" s="31" t="s">
        <v>886</v>
      </c>
      <c r="F1199" s="42" t="str">
        <f>IF(ISNUMBER(SEARCH("96-well",Import!$B$10)),Sheet1!O1198,Sheet1!P1198)</f>
        <v>N3</v>
      </c>
      <c r="G1199" s="31" t="s">
        <v>660</v>
      </c>
      <c r="H1199" s="31" t="s">
        <v>891</v>
      </c>
      <c r="I1199" s="31"/>
      <c r="J1199" s="32">
        <v>1</v>
      </c>
    </row>
    <row r="1200" spans="1:10" x14ac:dyDescent="0.25">
      <c r="A1200" s="29" t="str">
        <f>IF(PickedColonies!J1200=0, "NA",INDEX(Table5[Strain name],(MATCH(PickedColonies!C1200,Table6[Barcode of agar-filled omnitray plate],0)+PickedColonies!J1200-1)))</f>
        <v>GeneArt lib</v>
      </c>
      <c r="B1200" s="29">
        <f>IF(PickedColonies!J1200=0, "NA", INDEX(Table1[Modifications],(MATCH(PickedColonies!C1200,Table6[Barcode of agar-filled omnitray plate],0)+PickedColonies!J1200-1)))</f>
        <v>0</v>
      </c>
      <c r="C1200" s="31" t="s">
        <v>470</v>
      </c>
      <c r="D1200" s="29" t="str">
        <f>IF(PickedColonies!J1200=0, "NA", INDEX(Table4[],(MATCH(PickedColonies!C1200,Table6[Barcode of agar-filled omnitray plate],0)+PickedColonies!J1200-1)))</f>
        <v>A1</v>
      </c>
      <c r="E1200" s="31" t="s">
        <v>886</v>
      </c>
      <c r="F1200" s="42" t="str">
        <f>IF(ISNUMBER(SEARCH("96-well",Import!$B$10)),Sheet1!O1199,Sheet1!P1199)</f>
        <v>O3</v>
      </c>
      <c r="G1200" s="31" t="s">
        <v>661</v>
      </c>
      <c r="H1200" s="31" t="s">
        <v>891</v>
      </c>
      <c r="I1200" s="31"/>
      <c r="J1200" s="32">
        <v>1</v>
      </c>
    </row>
    <row r="1201" spans="1:10" x14ac:dyDescent="0.25">
      <c r="A1201" s="29" t="str">
        <f>IF(PickedColonies!J1201=0, "NA",INDEX(Table5[Strain name],(MATCH(PickedColonies!C1201,Table6[Barcode of agar-filled omnitray plate],0)+PickedColonies!J1201-1)))</f>
        <v>GeneArt lib</v>
      </c>
      <c r="B1201" s="29">
        <f>IF(PickedColonies!J1201=0, "NA", INDEX(Table1[Modifications],(MATCH(PickedColonies!C1201,Table6[Barcode of agar-filled omnitray plate],0)+PickedColonies!J1201-1)))</f>
        <v>0</v>
      </c>
      <c r="C1201" s="31" t="s">
        <v>470</v>
      </c>
      <c r="D1201" s="29" t="str">
        <f>IF(PickedColonies!J1201=0, "NA", INDEX(Table4[],(MATCH(PickedColonies!C1201,Table6[Barcode of agar-filled omnitray plate],0)+PickedColonies!J1201-1)))</f>
        <v>A1</v>
      </c>
      <c r="E1201" s="31" t="s">
        <v>886</v>
      </c>
      <c r="F1201" s="42" t="str">
        <f>IF(ISNUMBER(SEARCH("96-well",Import!$B$10)),Sheet1!O1200,Sheet1!P1200)</f>
        <v>P3</v>
      </c>
      <c r="G1201" s="31" t="s">
        <v>662</v>
      </c>
      <c r="H1201" s="31" t="s">
        <v>891</v>
      </c>
      <c r="I1201" s="31"/>
      <c r="J1201" s="32">
        <v>1</v>
      </c>
    </row>
    <row r="1202" spans="1:10" x14ac:dyDescent="0.25">
      <c r="A1202" s="29" t="str">
        <f>IF(PickedColonies!J1202=0, "NA",INDEX(Table5[Strain name],(MATCH(PickedColonies!C1202,Table6[Barcode of agar-filled omnitray plate],0)+PickedColonies!J1202-1)))</f>
        <v>GeneArt lib</v>
      </c>
      <c r="B1202" s="29">
        <f>IF(PickedColonies!J1202=0, "NA", INDEX(Table1[Modifications],(MATCH(PickedColonies!C1202,Table6[Barcode of agar-filled omnitray plate],0)+PickedColonies!J1202-1)))</f>
        <v>0</v>
      </c>
      <c r="C1202" s="31" t="s">
        <v>470</v>
      </c>
      <c r="D1202" s="29" t="str">
        <f>IF(PickedColonies!J1202=0, "NA", INDEX(Table4[],(MATCH(PickedColonies!C1202,Table6[Barcode of agar-filled omnitray plate],0)+PickedColonies!J1202-1)))</f>
        <v>A1</v>
      </c>
      <c r="E1202" s="31" t="s">
        <v>886</v>
      </c>
      <c r="F1202" s="42" t="str">
        <f>IF(ISNUMBER(SEARCH("96-well",Import!$B$10)),Sheet1!O1201,Sheet1!P1201)</f>
        <v>A4</v>
      </c>
      <c r="G1202" s="31" t="s">
        <v>664</v>
      </c>
      <c r="H1202" s="31" t="s">
        <v>891</v>
      </c>
      <c r="I1202" s="31"/>
      <c r="J1202" s="32">
        <v>1</v>
      </c>
    </row>
    <row r="1203" spans="1:10" x14ac:dyDescent="0.25">
      <c r="A1203" s="29" t="str">
        <f>IF(PickedColonies!J1203=0, "NA",INDEX(Table5[Strain name],(MATCH(PickedColonies!C1203,Table6[Barcode of agar-filled omnitray plate],0)+PickedColonies!J1203-1)))</f>
        <v>GeneArt lib</v>
      </c>
      <c r="B1203" s="29">
        <f>IF(PickedColonies!J1203=0, "NA", INDEX(Table1[Modifications],(MATCH(PickedColonies!C1203,Table6[Barcode of agar-filled omnitray plate],0)+PickedColonies!J1203-1)))</f>
        <v>0</v>
      </c>
      <c r="C1203" s="31" t="s">
        <v>470</v>
      </c>
      <c r="D1203" s="29" t="str">
        <f>IF(PickedColonies!J1203=0, "NA", INDEX(Table4[],(MATCH(PickedColonies!C1203,Table6[Barcode of agar-filled omnitray plate],0)+PickedColonies!J1203-1)))</f>
        <v>A1</v>
      </c>
      <c r="E1203" s="31" t="s">
        <v>886</v>
      </c>
      <c r="F1203" s="42" t="str">
        <f>IF(ISNUMBER(SEARCH("96-well",Import!$B$10)),Sheet1!O1202,Sheet1!P1202)</f>
        <v>B4</v>
      </c>
      <c r="G1203" s="31" t="s">
        <v>665</v>
      </c>
      <c r="H1203" s="31" t="s">
        <v>891</v>
      </c>
      <c r="I1203" s="31"/>
      <c r="J1203" s="32">
        <v>1</v>
      </c>
    </row>
    <row r="1204" spans="1:10" x14ac:dyDescent="0.25">
      <c r="A1204" s="29" t="str">
        <f>IF(PickedColonies!J1204=0, "NA",INDEX(Table5[Strain name],(MATCH(PickedColonies!C1204,Table6[Barcode of agar-filled omnitray plate],0)+PickedColonies!J1204-1)))</f>
        <v>GeneArt lib</v>
      </c>
      <c r="B1204" s="29">
        <f>IF(PickedColonies!J1204=0, "NA", INDEX(Table1[Modifications],(MATCH(PickedColonies!C1204,Table6[Barcode of agar-filled omnitray plate],0)+PickedColonies!J1204-1)))</f>
        <v>0</v>
      </c>
      <c r="C1204" s="31" t="s">
        <v>470</v>
      </c>
      <c r="D1204" s="29" t="str">
        <f>IF(PickedColonies!J1204=0, "NA", INDEX(Table4[],(MATCH(PickedColonies!C1204,Table6[Barcode of agar-filled omnitray plate],0)+PickedColonies!J1204-1)))</f>
        <v>A1</v>
      </c>
      <c r="E1204" s="31" t="s">
        <v>886</v>
      </c>
      <c r="F1204" s="42" t="str">
        <f>IF(ISNUMBER(SEARCH("96-well",Import!$B$10)),Sheet1!O1203,Sheet1!P1203)</f>
        <v>C4</v>
      </c>
      <c r="G1204" s="31" t="s">
        <v>666</v>
      </c>
      <c r="H1204" s="31" t="s">
        <v>891</v>
      </c>
      <c r="I1204" s="31"/>
      <c r="J1204" s="32">
        <v>1</v>
      </c>
    </row>
    <row r="1205" spans="1:10" x14ac:dyDescent="0.25">
      <c r="A1205" s="29" t="str">
        <f>IF(PickedColonies!J1205=0, "NA",INDEX(Table5[Strain name],(MATCH(PickedColonies!C1205,Table6[Barcode of agar-filled omnitray plate],0)+PickedColonies!J1205-1)))</f>
        <v>GeneArt lib</v>
      </c>
      <c r="B1205" s="29">
        <f>IF(PickedColonies!J1205=0, "NA", INDEX(Table1[Modifications],(MATCH(PickedColonies!C1205,Table6[Barcode of agar-filled omnitray plate],0)+PickedColonies!J1205-1)))</f>
        <v>0</v>
      </c>
      <c r="C1205" s="31" t="s">
        <v>470</v>
      </c>
      <c r="D1205" s="29" t="str">
        <f>IF(PickedColonies!J1205=0, "NA", INDEX(Table4[],(MATCH(PickedColonies!C1205,Table6[Barcode of agar-filled omnitray plate],0)+PickedColonies!J1205-1)))</f>
        <v>A1</v>
      </c>
      <c r="E1205" s="31" t="s">
        <v>886</v>
      </c>
      <c r="F1205" s="42" t="str">
        <f>IF(ISNUMBER(SEARCH("96-well",Import!$B$10)),Sheet1!O1204,Sheet1!P1204)</f>
        <v>D4</v>
      </c>
      <c r="G1205" s="31" t="s">
        <v>667</v>
      </c>
      <c r="H1205" s="31" t="s">
        <v>891</v>
      </c>
      <c r="I1205" s="31"/>
      <c r="J1205" s="32">
        <v>1</v>
      </c>
    </row>
    <row r="1206" spans="1:10" x14ac:dyDescent="0.25">
      <c r="A1206" s="29" t="str">
        <f>IF(PickedColonies!J1206=0, "NA",INDEX(Table5[Strain name],(MATCH(PickedColonies!C1206,Table6[Barcode of agar-filled omnitray plate],0)+PickedColonies!J1206-1)))</f>
        <v>GeneArt lib</v>
      </c>
      <c r="B1206" s="29">
        <f>IF(PickedColonies!J1206=0, "NA", INDEX(Table1[Modifications],(MATCH(PickedColonies!C1206,Table6[Barcode of agar-filled omnitray plate],0)+PickedColonies!J1206-1)))</f>
        <v>0</v>
      </c>
      <c r="C1206" s="31" t="s">
        <v>470</v>
      </c>
      <c r="D1206" s="29" t="str">
        <f>IF(PickedColonies!J1206=0, "NA", INDEX(Table4[],(MATCH(PickedColonies!C1206,Table6[Barcode of agar-filled omnitray plate],0)+PickedColonies!J1206-1)))</f>
        <v>A1</v>
      </c>
      <c r="E1206" s="31" t="s">
        <v>886</v>
      </c>
      <c r="F1206" s="42" t="str">
        <f>IF(ISNUMBER(SEARCH("96-well",Import!$B$10)),Sheet1!O1205,Sheet1!P1205)</f>
        <v>E4</v>
      </c>
      <c r="G1206" s="31" t="s">
        <v>668</v>
      </c>
      <c r="H1206" s="31" t="s">
        <v>892</v>
      </c>
      <c r="I1206" s="31"/>
      <c r="J1206" s="32">
        <v>1</v>
      </c>
    </row>
    <row r="1207" spans="1:10" x14ac:dyDescent="0.25">
      <c r="A1207" s="29" t="str">
        <f>IF(PickedColonies!J1207=0, "NA",INDEX(Table5[Strain name],(MATCH(PickedColonies!C1207,Table6[Barcode of agar-filled omnitray plate],0)+PickedColonies!J1207-1)))</f>
        <v>GeneArt lib</v>
      </c>
      <c r="B1207" s="29">
        <f>IF(PickedColonies!J1207=0, "NA", INDEX(Table1[Modifications],(MATCH(PickedColonies!C1207,Table6[Barcode of agar-filled omnitray plate],0)+PickedColonies!J1207-1)))</f>
        <v>0</v>
      </c>
      <c r="C1207" s="31" t="s">
        <v>470</v>
      </c>
      <c r="D1207" s="29" t="str">
        <f>IF(PickedColonies!J1207=0, "NA", INDEX(Table4[],(MATCH(PickedColonies!C1207,Table6[Barcode of agar-filled omnitray plate],0)+PickedColonies!J1207-1)))</f>
        <v>A1</v>
      </c>
      <c r="E1207" s="31" t="s">
        <v>886</v>
      </c>
      <c r="F1207" s="42" t="str">
        <f>IF(ISNUMBER(SEARCH("96-well",Import!$B$10)),Sheet1!O1206,Sheet1!P1206)</f>
        <v>F4</v>
      </c>
      <c r="G1207" s="31" t="s">
        <v>669</v>
      </c>
      <c r="H1207" s="31" t="s">
        <v>892</v>
      </c>
      <c r="I1207" s="31"/>
      <c r="J1207" s="32">
        <v>1</v>
      </c>
    </row>
    <row r="1208" spans="1:10" x14ac:dyDescent="0.25">
      <c r="A1208" s="29" t="str">
        <f>IF(PickedColonies!J1208=0, "NA",INDEX(Table5[Strain name],(MATCH(PickedColonies!C1208,Table6[Barcode of agar-filled omnitray plate],0)+PickedColonies!J1208-1)))</f>
        <v>GeneArt lib</v>
      </c>
      <c r="B1208" s="29">
        <f>IF(PickedColonies!J1208=0, "NA", INDEX(Table1[Modifications],(MATCH(PickedColonies!C1208,Table6[Barcode of agar-filled omnitray plate],0)+PickedColonies!J1208-1)))</f>
        <v>0</v>
      </c>
      <c r="C1208" s="31" t="s">
        <v>470</v>
      </c>
      <c r="D1208" s="29" t="str">
        <f>IF(PickedColonies!J1208=0, "NA", INDEX(Table4[],(MATCH(PickedColonies!C1208,Table6[Barcode of agar-filled omnitray plate],0)+PickedColonies!J1208-1)))</f>
        <v>A1</v>
      </c>
      <c r="E1208" s="31" t="s">
        <v>886</v>
      </c>
      <c r="F1208" s="42" t="str">
        <f>IF(ISNUMBER(SEARCH("96-well",Import!$B$10)),Sheet1!O1207,Sheet1!P1207)</f>
        <v>G4</v>
      </c>
      <c r="G1208" s="31" t="s">
        <v>670</v>
      </c>
      <c r="H1208" s="31" t="s">
        <v>892</v>
      </c>
      <c r="I1208" s="31"/>
      <c r="J1208" s="32">
        <v>1</v>
      </c>
    </row>
    <row r="1209" spans="1:10" x14ac:dyDescent="0.25">
      <c r="A1209" s="29" t="str">
        <f>IF(PickedColonies!J1209=0, "NA",INDEX(Table5[Strain name],(MATCH(PickedColonies!C1209,Table6[Barcode of agar-filled omnitray plate],0)+PickedColonies!J1209-1)))</f>
        <v>GeneArt lib</v>
      </c>
      <c r="B1209" s="29">
        <f>IF(PickedColonies!J1209=0, "NA", INDEX(Table1[Modifications],(MATCH(PickedColonies!C1209,Table6[Barcode of agar-filled omnitray plate],0)+PickedColonies!J1209-1)))</f>
        <v>0</v>
      </c>
      <c r="C1209" s="31" t="s">
        <v>470</v>
      </c>
      <c r="D1209" s="29" t="str">
        <f>IF(PickedColonies!J1209=0, "NA", INDEX(Table4[],(MATCH(PickedColonies!C1209,Table6[Barcode of agar-filled omnitray plate],0)+PickedColonies!J1209-1)))</f>
        <v>A1</v>
      </c>
      <c r="E1209" s="31" t="s">
        <v>886</v>
      </c>
      <c r="F1209" s="42" t="str">
        <f>IF(ISNUMBER(SEARCH("96-well",Import!$B$10)),Sheet1!O1208,Sheet1!P1208)</f>
        <v>H4</v>
      </c>
      <c r="G1209" s="31" t="s">
        <v>671</v>
      </c>
      <c r="H1209" s="31" t="s">
        <v>892</v>
      </c>
      <c r="I1209" s="31"/>
      <c r="J1209" s="32">
        <v>1</v>
      </c>
    </row>
    <row r="1210" spans="1:10" x14ac:dyDescent="0.25">
      <c r="A1210" s="29" t="str">
        <f>IF(PickedColonies!J1210=0, "NA",INDEX(Table5[Strain name],(MATCH(PickedColonies!C1210,Table6[Barcode of agar-filled omnitray plate],0)+PickedColonies!J1210-1)))</f>
        <v>GeneArt lib</v>
      </c>
      <c r="B1210" s="29">
        <f>IF(PickedColonies!J1210=0, "NA", INDEX(Table1[Modifications],(MATCH(PickedColonies!C1210,Table6[Barcode of agar-filled omnitray plate],0)+PickedColonies!J1210-1)))</f>
        <v>0</v>
      </c>
      <c r="C1210" s="31" t="s">
        <v>470</v>
      </c>
      <c r="D1210" s="29" t="str">
        <f>IF(PickedColonies!J1210=0, "NA", INDEX(Table4[],(MATCH(PickedColonies!C1210,Table6[Barcode of agar-filled omnitray plate],0)+PickedColonies!J1210-1)))</f>
        <v>A1</v>
      </c>
      <c r="E1210" s="31" t="s">
        <v>886</v>
      </c>
      <c r="F1210" s="42" t="str">
        <f>IF(ISNUMBER(SEARCH("96-well",Import!$B$10)),Sheet1!O1209,Sheet1!P1209)</f>
        <v>I4</v>
      </c>
      <c r="G1210" s="31" t="s">
        <v>673</v>
      </c>
      <c r="H1210" s="31" t="s">
        <v>892</v>
      </c>
      <c r="I1210" s="31"/>
      <c r="J1210" s="32">
        <v>1</v>
      </c>
    </row>
    <row r="1211" spans="1:10" x14ac:dyDescent="0.25">
      <c r="A1211" s="29" t="str">
        <f>IF(PickedColonies!J1211=0, "NA",INDEX(Table5[Strain name],(MATCH(PickedColonies!C1211,Table6[Barcode of agar-filled omnitray plate],0)+PickedColonies!J1211-1)))</f>
        <v>GeneArt lib</v>
      </c>
      <c r="B1211" s="29">
        <f>IF(PickedColonies!J1211=0, "NA", INDEX(Table1[Modifications],(MATCH(PickedColonies!C1211,Table6[Barcode of agar-filled omnitray plate],0)+PickedColonies!J1211-1)))</f>
        <v>0</v>
      </c>
      <c r="C1211" s="31" t="s">
        <v>470</v>
      </c>
      <c r="D1211" s="29" t="str">
        <f>IF(PickedColonies!J1211=0, "NA", INDEX(Table4[],(MATCH(PickedColonies!C1211,Table6[Barcode of agar-filled omnitray plate],0)+PickedColonies!J1211-1)))</f>
        <v>A1</v>
      </c>
      <c r="E1211" s="31" t="s">
        <v>886</v>
      </c>
      <c r="F1211" s="42" t="str">
        <f>IF(ISNUMBER(SEARCH("96-well",Import!$B$10)),Sheet1!O1210,Sheet1!P1210)</f>
        <v>J4</v>
      </c>
      <c r="G1211" s="31" t="s">
        <v>674</v>
      </c>
      <c r="H1211" s="31" t="s">
        <v>892</v>
      </c>
      <c r="I1211" s="31"/>
      <c r="J1211" s="32">
        <v>1</v>
      </c>
    </row>
    <row r="1212" spans="1:10" x14ac:dyDescent="0.25">
      <c r="A1212" s="29" t="str">
        <f>IF(PickedColonies!J1212=0, "NA",INDEX(Table5[Strain name],(MATCH(PickedColonies!C1212,Table6[Barcode of agar-filled omnitray plate],0)+PickedColonies!J1212-1)))</f>
        <v>GeneArt lib</v>
      </c>
      <c r="B1212" s="29">
        <f>IF(PickedColonies!J1212=0, "NA", INDEX(Table1[Modifications],(MATCH(PickedColonies!C1212,Table6[Barcode of agar-filled omnitray plate],0)+PickedColonies!J1212-1)))</f>
        <v>0</v>
      </c>
      <c r="C1212" s="31" t="s">
        <v>470</v>
      </c>
      <c r="D1212" s="29" t="str">
        <f>IF(PickedColonies!J1212=0, "NA", INDEX(Table4[],(MATCH(PickedColonies!C1212,Table6[Barcode of agar-filled omnitray plate],0)+PickedColonies!J1212-1)))</f>
        <v>A1</v>
      </c>
      <c r="E1212" s="31" t="s">
        <v>886</v>
      </c>
      <c r="F1212" s="42" t="str">
        <f>IF(ISNUMBER(SEARCH("96-well",Import!$B$10)),Sheet1!O1211,Sheet1!P1211)</f>
        <v>K4</v>
      </c>
      <c r="G1212" s="31" t="s">
        <v>675</v>
      </c>
      <c r="H1212" s="31" t="s">
        <v>892</v>
      </c>
      <c r="I1212" s="31"/>
      <c r="J1212" s="32">
        <v>1</v>
      </c>
    </row>
    <row r="1213" spans="1:10" x14ac:dyDescent="0.25">
      <c r="A1213" s="29" t="str">
        <f>IF(PickedColonies!J1213=0, "NA",INDEX(Table5[Strain name],(MATCH(PickedColonies!C1213,Table6[Barcode of agar-filled omnitray plate],0)+PickedColonies!J1213-1)))</f>
        <v>GeneArt lib</v>
      </c>
      <c r="B1213" s="29">
        <f>IF(PickedColonies!J1213=0, "NA", INDEX(Table1[Modifications],(MATCH(PickedColonies!C1213,Table6[Barcode of agar-filled omnitray plate],0)+PickedColonies!J1213-1)))</f>
        <v>0</v>
      </c>
      <c r="C1213" s="31" t="s">
        <v>470</v>
      </c>
      <c r="D1213" s="29" t="str">
        <f>IF(PickedColonies!J1213=0, "NA", INDEX(Table4[],(MATCH(PickedColonies!C1213,Table6[Barcode of agar-filled omnitray plate],0)+PickedColonies!J1213-1)))</f>
        <v>A1</v>
      </c>
      <c r="E1213" s="31" t="s">
        <v>886</v>
      </c>
      <c r="F1213" s="42" t="str">
        <f>IF(ISNUMBER(SEARCH("96-well",Import!$B$10)),Sheet1!O1212,Sheet1!P1212)</f>
        <v>L4</v>
      </c>
      <c r="G1213" s="31" t="s">
        <v>676</v>
      </c>
      <c r="H1213" s="31" t="s">
        <v>892</v>
      </c>
      <c r="I1213" s="31"/>
      <c r="J1213" s="32">
        <v>1</v>
      </c>
    </row>
    <row r="1214" spans="1:10" x14ac:dyDescent="0.25">
      <c r="A1214" s="29" t="str">
        <f>IF(PickedColonies!J1214=0, "NA",INDEX(Table5[Strain name],(MATCH(PickedColonies!C1214,Table6[Barcode of agar-filled omnitray plate],0)+PickedColonies!J1214-1)))</f>
        <v>GeneArt lib</v>
      </c>
      <c r="B1214" s="29">
        <f>IF(PickedColonies!J1214=0, "NA", INDEX(Table1[Modifications],(MATCH(PickedColonies!C1214,Table6[Barcode of agar-filled omnitray plate],0)+PickedColonies!J1214-1)))</f>
        <v>0</v>
      </c>
      <c r="C1214" s="31" t="s">
        <v>470</v>
      </c>
      <c r="D1214" s="29" t="str">
        <f>IF(PickedColonies!J1214=0, "NA", INDEX(Table4[],(MATCH(PickedColonies!C1214,Table6[Barcode of agar-filled omnitray plate],0)+PickedColonies!J1214-1)))</f>
        <v>A1</v>
      </c>
      <c r="E1214" s="31" t="s">
        <v>886</v>
      </c>
      <c r="F1214" s="42" t="str">
        <f>IF(ISNUMBER(SEARCH("96-well",Import!$B$10)),Sheet1!O1213,Sheet1!P1213)</f>
        <v>M4</v>
      </c>
      <c r="G1214" s="31" t="s">
        <v>677</v>
      </c>
      <c r="H1214" s="31" t="s">
        <v>893</v>
      </c>
      <c r="I1214" s="31"/>
      <c r="J1214" s="32">
        <v>1</v>
      </c>
    </row>
    <row r="1215" spans="1:10" x14ac:dyDescent="0.25">
      <c r="A1215" s="29" t="str">
        <f>IF(PickedColonies!J1215=0, "NA",INDEX(Table5[Strain name],(MATCH(PickedColonies!C1215,Table6[Barcode of agar-filled omnitray plate],0)+PickedColonies!J1215-1)))</f>
        <v>GeneArt lib</v>
      </c>
      <c r="B1215" s="29">
        <f>IF(PickedColonies!J1215=0, "NA", INDEX(Table1[Modifications],(MATCH(PickedColonies!C1215,Table6[Barcode of agar-filled omnitray plate],0)+PickedColonies!J1215-1)))</f>
        <v>0</v>
      </c>
      <c r="C1215" s="31" t="s">
        <v>470</v>
      </c>
      <c r="D1215" s="29" t="str">
        <f>IF(PickedColonies!J1215=0, "NA", INDEX(Table4[],(MATCH(PickedColonies!C1215,Table6[Barcode of agar-filled omnitray plate],0)+PickedColonies!J1215-1)))</f>
        <v>A1</v>
      </c>
      <c r="E1215" s="31" t="s">
        <v>886</v>
      </c>
      <c r="F1215" s="42" t="str">
        <f>IF(ISNUMBER(SEARCH("96-well",Import!$B$10)),Sheet1!O1214,Sheet1!P1214)</f>
        <v>N4</v>
      </c>
      <c r="G1215" s="31" t="s">
        <v>678</v>
      </c>
      <c r="H1215" s="31" t="s">
        <v>893</v>
      </c>
      <c r="I1215" s="31"/>
      <c r="J1215" s="32">
        <v>1</v>
      </c>
    </row>
    <row r="1216" spans="1:10" x14ac:dyDescent="0.25">
      <c r="A1216" s="29" t="str">
        <f>IF(PickedColonies!J1216=0, "NA",INDEX(Table5[Strain name],(MATCH(PickedColonies!C1216,Table6[Barcode of agar-filled omnitray plate],0)+PickedColonies!J1216-1)))</f>
        <v>GeneArt lib</v>
      </c>
      <c r="B1216" s="29">
        <f>IF(PickedColonies!J1216=0, "NA", INDEX(Table1[Modifications],(MATCH(PickedColonies!C1216,Table6[Barcode of agar-filled omnitray plate],0)+PickedColonies!J1216-1)))</f>
        <v>0</v>
      </c>
      <c r="C1216" s="31" t="s">
        <v>470</v>
      </c>
      <c r="D1216" s="29" t="str">
        <f>IF(PickedColonies!J1216=0, "NA", INDEX(Table4[],(MATCH(PickedColonies!C1216,Table6[Barcode of agar-filled omnitray plate],0)+PickedColonies!J1216-1)))</f>
        <v>A1</v>
      </c>
      <c r="E1216" s="31" t="s">
        <v>886</v>
      </c>
      <c r="F1216" s="42" t="str">
        <f>IF(ISNUMBER(SEARCH("96-well",Import!$B$10)),Sheet1!O1215,Sheet1!P1215)</f>
        <v>O4</v>
      </c>
      <c r="G1216" s="31" t="s">
        <v>679</v>
      </c>
      <c r="H1216" s="31" t="s">
        <v>893</v>
      </c>
      <c r="I1216" s="31"/>
      <c r="J1216" s="32">
        <v>1</v>
      </c>
    </row>
    <row r="1217" spans="1:10" x14ac:dyDescent="0.25">
      <c r="A1217" s="29" t="str">
        <f>IF(PickedColonies!J1217=0, "NA",INDEX(Table5[Strain name],(MATCH(PickedColonies!C1217,Table6[Barcode of agar-filled omnitray plate],0)+PickedColonies!J1217-1)))</f>
        <v>GeneArt lib</v>
      </c>
      <c r="B1217" s="29">
        <f>IF(PickedColonies!J1217=0, "NA", INDEX(Table1[Modifications],(MATCH(PickedColonies!C1217,Table6[Barcode of agar-filled omnitray plate],0)+PickedColonies!J1217-1)))</f>
        <v>0</v>
      </c>
      <c r="C1217" s="31" t="s">
        <v>470</v>
      </c>
      <c r="D1217" s="29" t="str">
        <f>IF(PickedColonies!J1217=0, "NA", INDEX(Table4[],(MATCH(PickedColonies!C1217,Table6[Barcode of agar-filled omnitray plate],0)+PickedColonies!J1217-1)))</f>
        <v>A1</v>
      </c>
      <c r="E1217" s="31" t="s">
        <v>886</v>
      </c>
      <c r="F1217" s="42" t="str">
        <f>IF(ISNUMBER(SEARCH("96-well",Import!$B$10)),Sheet1!O1216,Sheet1!P1216)</f>
        <v>P4</v>
      </c>
      <c r="G1217" s="31" t="s">
        <v>680</v>
      </c>
      <c r="H1217" s="31" t="s">
        <v>893</v>
      </c>
      <c r="I1217" s="31"/>
      <c r="J1217" s="32">
        <v>1</v>
      </c>
    </row>
    <row r="1218" spans="1:10" x14ac:dyDescent="0.25">
      <c r="A1218" s="29" t="str">
        <f>IF(PickedColonies!J1218=0, "NA",INDEX(Table5[Strain name],(MATCH(PickedColonies!C1218,Table6[Barcode of agar-filled omnitray plate],0)+PickedColonies!J1218-1)))</f>
        <v>GeneArt lib</v>
      </c>
      <c r="B1218" s="29">
        <f>IF(PickedColonies!J1218=0, "NA", INDEX(Table1[Modifications],(MATCH(PickedColonies!C1218,Table6[Barcode of agar-filled omnitray plate],0)+PickedColonies!J1218-1)))</f>
        <v>0</v>
      </c>
      <c r="C1218" s="31" t="s">
        <v>470</v>
      </c>
      <c r="D1218" s="29" t="str">
        <f>IF(PickedColonies!J1218=0, "NA", INDEX(Table4[],(MATCH(PickedColonies!C1218,Table6[Barcode of agar-filled omnitray plate],0)+PickedColonies!J1218-1)))</f>
        <v>A1</v>
      </c>
      <c r="E1218" s="31" t="s">
        <v>886</v>
      </c>
      <c r="F1218" s="42" t="str">
        <f>IF(ISNUMBER(SEARCH("96-well",Import!$B$10)),Sheet1!O1217,Sheet1!P1217)</f>
        <v>A5</v>
      </c>
      <c r="G1218" s="31" t="s">
        <v>682</v>
      </c>
      <c r="H1218" s="31" t="s">
        <v>893</v>
      </c>
      <c r="I1218" s="31"/>
      <c r="J1218" s="32">
        <v>1</v>
      </c>
    </row>
    <row r="1219" spans="1:10" x14ac:dyDescent="0.25">
      <c r="A1219" s="29" t="str">
        <f>IF(PickedColonies!J1219=0, "NA",INDEX(Table5[Strain name],(MATCH(PickedColonies!C1219,Table6[Barcode of agar-filled omnitray plate],0)+PickedColonies!J1219-1)))</f>
        <v>GeneArt lib</v>
      </c>
      <c r="B1219" s="29">
        <f>IF(PickedColonies!J1219=0, "NA", INDEX(Table1[Modifications],(MATCH(PickedColonies!C1219,Table6[Barcode of agar-filled omnitray plate],0)+PickedColonies!J1219-1)))</f>
        <v>0</v>
      </c>
      <c r="C1219" s="31" t="s">
        <v>470</v>
      </c>
      <c r="D1219" s="29" t="str">
        <f>IF(PickedColonies!J1219=0, "NA", INDEX(Table4[],(MATCH(PickedColonies!C1219,Table6[Barcode of agar-filled omnitray plate],0)+PickedColonies!J1219-1)))</f>
        <v>A1</v>
      </c>
      <c r="E1219" s="31" t="s">
        <v>886</v>
      </c>
      <c r="F1219" s="42" t="str">
        <f>IF(ISNUMBER(SEARCH("96-well",Import!$B$10)),Sheet1!O1218,Sheet1!P1218)</f>
        <v>B5</v>
      </c>
      <c r="G1219" s="31" t="s">
        <v>683</v>
      </c>
      <c r="H1219" s="31" t="s">
        <v>893</v>
      </c>
      <c r="I1219" s="31"/>
      <c r="J1219" s="32">
        <v>1</v>
      </c>
    </row>
    <row r="1220" spans="1:10" x14ac:dyDescent="0.25">
      <c r="A1220" s="29" t="str">
        <f>IF(PickedColonies!J1220=0, "NA",INDEX(Table5[Strain name],(MATCH(PickedColonies!C1220,Table6[Barcode of agar-filled omnitray plate],0)+PickedColonies!J1220-1)))</f>
        <v>GeneArt lib</v>
      </c>
      <c r="B1220" s="29">
        <f>IF(PickedColonies!J1220=0, "NA", INDEX(Table1[Modifications],(MATCH(PickedColonies!C1220,Table6[Barcode of agar-filled omnitray plate],0)+PickedColonies!J1220-1)))</f>
        <v>0</v>
      </c>
      <c r="C1220" s="31" t="s">
        <v>470</v>
      </c>
      <c r="D1220" s="29" t="str">
        <f>IF(PickedColonies!J1220=0, "NA", INDEX(Table4[],(MATCH(PickedColonies!C1220,Table6[Barcode of agar-filled omnitray plate],0)+PickedColonies!J1220-1)))</f>
        <v>A1</v>
      </c>
      <c r="E1220" s="31" t="s">
        <v>886</v>
      </c>
      <c r="F1220" s="42" t="str">
        <f>IF(ISNUMBER(SEARCH("96-well",Import!$B$10)),Sheet1!O1219,Sheet1!P1219)</f>
        <v>C5</v>
      </c>
      <c r="G1220" s="31" t="s">
        <v>684</v>
      </c>
      <c r="H1220" s="31" t="s">
        <v>893</v>
      </c>
      <c r="I1220" s="31"/>
      <c r="J1220" s="32">
        <v>1</v>
      </c>
    </row>
    <row r="1221" spans="1:10" x14ac:dyDescent="0.25">
      <c r="A1221" s="29" t="str">
        <f>IF(PickedColonies!J1221=0, "NA",INDEX(Table5[Strain name],(MATCH(PickedColonies!C1221,Table6[Barcode of agar-filled omnitray plate],0)+PickedColonies!J1221-1)))</f>
        <v>GeneArt lib</v>
      </c>
      <c r="B1221" s="29">
        <f>IF(PickedColonies!J1221=0, "NA", INDEX(Table1[Modifications],(MATCH(PickedColonies!C1221,Table6[Barcode of agar-filled omnitray plate],0)+PickedColonies!J1221-1)))</f>
        <v>0</v>
      </c>
      <c r="C1221" s="31" t="s">
        <v>470</v>
      </c>
      <c r="D1221" s="29" t="str">
        <f>IF(PickedColonies!J1221=0, "NA", INDEX(Table4[],(MATCH(PickedColonies!C1221,Table6[Barcode of agar-filled omnitray plate],0)+PickedColonies!J1221-1)))</f>
        <v>A1</v>
      </c>
      <c r="E1221" s="31" t="s">
        <v>886</v>
      </c>
      <c r="F1221" s="42" t="str">
        <f>IF(ISNUMBER(SEARCH("96-well",Import!$B$10)),Sheet1!O1220,Sheet1!P1220)</f>
        <v>D5</v>
      </c>
      <c r="G1221" s="31" t="s">
        <v>685</v>
      </c>
      <c r="H1221" s="31" t="s">
        <v>893</v>
      </c>
      <c r="I1221" s="31"/>
      <c r="J1221" s="32">
        <v>1</v>
      </c>
    </row>
    <row r="1222" spans="1:10" x14ac:dyDescent="0.25">
      <c r="A1222" s="29" t="str">
        <f>IF(PickedColonies!J1222=0, "NA",INDEX(Table5[Strain name],(MATCH(PickedColonies!C1222,Table6[Barcode of agar-filled omnitray plate],0)+PickedColonies!J1222-1)))</f>
        <v>GeneArt lib</v>
      </c>
      <c r="B1222" s="29">
        <f>IF(PickedColonies!J1222=0, "NA", INDEX(Table1[Modifications],(MATCH(PickedColonies!C1222,Table6[Barcode of agar-filled omnitray plate],0)+PickedColonies!J1222-1)))</f>
        <v>0</v>
      </c>
      <c r="C1222" s="31" t="s">
        <v>470</v>
      </c>
      <c r="D1222" s="29" t="str">
        <f>IF(PickedColonies!J1222=0, "NA", INDEX(Table4[],(MATCH(PickedColonies!C1222,Table6[Barcode of agar-filled omnitray plate],0)+PickedColonies!J1222-1)))</f>
        <v>A1</v>
      </c>
      <c r="E1222" s="31" t="s">
        <v>886</v>
      </c>
      <c r="F1222" s="42" t="str">
        <f>IF(ISNUMBER(SEARCH("96-well",Import!$B$10)),Sheet1!O1221,Sheet1!P1221)</f>
        <v>E5</v>
      </c>
      <c r="G1222" s="31" t="s">
        <v>686</v>
      </c>
      <c r="H1222" s="31" t="s">
        <v>894</v>
      </c>
      <c r="I1222" s="31"/>
      <c r="J1222" s="32">
        <v>1</v>
      </c>
    </row>
    <row r="1223" spans="1:10" x14ac:dyDescent="0.25">
      <c r="A1223" s="29" t="str">
        <f>IF(PickedColonies!J1223=0, "NA",INDEX(Table5[Strain name],(MATCH(PickedColonies!C1223,Table6[Barcode of agar-filled omnitray plate],0)+PickedColonies!J1223-1)))</f>
        <v>GeneArt lib</v>
      </c>
      <c r="B1223" s="29">
        <f>IF(PickedColonies!J1223=0, "NA", INDEX(Table1[Modifications],(MATCH(PickedColonies!C1223,Table6[Barcode of agar-filled omnitray plate],0)+PickedColonies!J1223-1)))</f>
        <v>0</v>
      </c>
      <c r="C1223" s="31" t="s">
        <v>470</v>
      </c>
      <c r="D1223" s="29" t="str">
        <f>IF(PickedColonies!J1223=0, "NA", INDEX(Table4[],(MATCH(PickedColonies!C1223,Table6[Barcode of agar-filled omnitray plate],0)+PickedColonies!J1223-1)))</f>
        <v>A1</v>
      </c>
      <c r="E1223" s="31" t="s">
        <v>886</v>
      </c>
      <c r="F1223" s="42" t="str">
        <f>IF(ISNUMBER(SEARCH("96-well",Import!$B$10)),Sheet1!O1222,Sheet1!P1222)</f>
        <v>F5</v>
      </c>
      <c r="G1223" s="31" t="s">
        <v>687</v>
      </c>
      <c r="H1223" s="31" t="s">
        <v>894</v>
      </c>
      <c r="I1223" s="31"/>
      <c r="J1223" s="32">
        <v>1</v>
      </c>
    </row>
    <row r="1224" spans="1:10" x14ac:dyDescent="0.25">
      <c r="A1224" s="29" t="str">
        <f>IF(PickedColonies!J1224=0, "NA",INDEX(Table5[Strain name],(MATCH(PickedColonies!C1224,Table6[Barcode of agar-filled omnitray plate],0)+PickedColonies!J1224-1)))</f>
        <v>GeneArt lib</v>
      </c>
      <c r="B1224" s="29">
        <f>IF(PickedColonies!J1224=0, "NA", INDEX(Table1[Modifications],(MATCH(PickedColonies!C1224,Table6[Barcode of agar-filled omnitray plate],0)+PickedColonies!J1224-1)))</f>
        <v>0</v>
      </c>
      <c r="C1224" s="31" t="s">
        <v>470</v>
      </c>
      <c r="D1224" s="29" t="str">
        <f>IF(PickedColonies!J1224=0, "NA", INDEX(Table4[],(MATCH(PickedColonies!C1224,Table6[Barcode of agar-filled omnitray plate],0)+PickedColonies!J1224-1)))</f>
        <v>A1</v>
      </c>
      <c r="E1224" s="31" t="s">
        <v>886</v>
      </c>
      <c r="F1224" s="42" t="str">
        <f>IF(ISNUMBER(SEARCH("96-well",Import!$B$10)),Sheet1!O1223,Sheet1!P1223)</f>
        <v>G5</v>
      </c>
      <c r="G1224" s="31" t="s">
        <v>688</v>
      </c>
      <c r="H1224" s="31" t="s">
        <v>894</v>
      </c>
      <c r="I1224" s="31"/>
      <c r="J1224" s="32">
        <v>1</v>
      </c>
    </row>
    <row r="1225" spans="1:10" x14ac:dyDescent="0.25">
      <c r="A1225" s="29" t="str">
        <f>IF(PickedColonies!J1225=0, "NA",INDEX(Table5[Strain name],(MATCH(PickedColonies!C1225,Table6[Barcode of agar-filled omnitray plate],0)+PickedColonies!J1225-1)))</f>
        <v>GeneArt lib</v>
      </c>
      <c r="B1225" s="29">
        <f>IF(PickedColonies!J1225=0, "NA", INDEX(Table1[Modifications],(MATCH(PickedColonies!C1225,Table6[Barcode of agar-filled omnitray plate],0)+PickedColonies!J1225-1)))</f>
        <v>0</v>
      </c>
      <c r="C1225" s="31" t="s">
        <v>470</v>
      </c>
      <c r="D1225" s="29" t="str">
        <f>IF(PickedColonies!J1225=0, "NA", INDEX(Table4[],(MATCH(PickedColonies!C1225,Table6[Barcode of agar-filled omnitray plate],0)+PickedColonies!J1225-1)))</f>
        <v>A1</v>
      </c>
      <c r="E1225" s="31" t="s">
        <v>886</v>
      </c>
      <c r="F1225" s="42" t="str">
        <f>IF(ISNUMBER(SEARCH("96-well",Import!$B$10)),Sheet1!O1224,Sheet1!P1224)</f>
        <v>H5</v>
      </c>
      <c r="G1225" s="31" t="s">
        <v>689</v>
      </c>
      <c r="H1225" s="31" t="s">
        <v>894</v>
      </c>
      <c r="I1225" s="31"/>
      <c r="J1225" s="32">
        <v>1</v>
      </c>
    </row>
    <row r="1226" spans="1:10" x14ac:dyDescent="0.25">
      <c r="A1226" s="29" t="str">
        <f>IF(PickedColonies!J1226=0, "NA",INDEX(Table5[Strain name],(MATCH(PickedColonies!C1226,Table6[Barcode of agar-filled omnitray plate],0)+PickedColonies!J1226-1)))</f>
        <v>GeneArt lib</v>
      </c>
      <c r="B1226" s="29">
        <f>IF(PickedColonies!J1226=0, "NA", INDEX(Table1[Modifications],(MATCH(PickedColonies!C1226,Table6[Barcode of agar-filled omnitray plate],0)+PickedColonies!J1226-1)))</f>
        <v>0</v>
      </c>
      <c r="C1226" s="31" t="s">
        <v>470</v>
      </c>
      <c r="D1226" s="29" t="str">
        <f>IF(PickedColonies!J1226=0, "NA", INDEX(Table4[],(MATCH(PickedColonies!C1226,Table6[Barcode of agar-filled omnitray plate],0)+PickedColonies!J1226-1)))</f>
        <v>A1</v>
      </c>
      <c r="E1226" s="31" t="s">
        <v>886</v>
      </c>
      <c r="F1226" s="42" t="str">
        <f>IF(ISNUMBER(SEARCH("96-well",Import!$B$10)),Sheet1!O1225,Sheet1!P1225)</f>
        <v>I5</v>
      </c>
      <c r="G1226" s="31" t="s">
        <v>691</v>
      </c>
      <c r="H1226" s="31" t="s">
        <v>894</v>
      </c>
      <c r="I1226" s="31"/>
      <c r="J1226" s="32">
        <v>1</v>
      </c>
    </row>
    <row r="1227" spans="1:10" x14ac:dyDescent="0.25">
      <c r="A1227" s="29" t="str">
        <f>IF(PickedColonies!J1227=0, "NA",INDEX(Table5[Strain name],(MATCH(PickedColonies!C1227,Table6[Barcode of agar-filled omnitray plate],0)+PickedColonies!J1227-1)))</f>
        <v>GeneArt lib</v>
      </c>
      <c r="B1227" s="29">
        <f>IF(PickedColonies!J1227=0, "NA", INDEX(Table1[Modifications],(MATCH(PickedColonies!C1227,Table6[Barcode of agar-filled omnitray plate],0)+PickedColonies!J1227-1)))</f>
        <v>0</v>
      </c>
      <c r="C1227" s="31" t="s">
        <v>470</v>
      </c>
      <c r="D1227" s="29" t="str">
        <f>IF(PickedColonies!J1227=0, "NA", INDEX(Table4[],(MATCH(PickedColonies!C1227,Table6[Barcode of agar-filled omnitray plate],0)+PickedColonies!J1227-1)))</f>
        <v>A1</v>
      </c>
      <c r="E1227" s="31" t="s">
        <v>886</v>
      </c>
      <c r="F1227" s="42" t="str">
        <f>IF(ISNUMBER(SEARCH("96-well",Import!$B$10)),Sheet1!O1226,Sheet1!P1226)</f>
        <v>J5</v>
      </c>
      <c r="G1227" s="31" t="s">
        <v>692</v>
      </c>
      <c r="H1227" s="31" t="s">
        <v>894</v>
      </c>
      <c r="I1227" s="31"/>
      <c r="J1227" s="32">
        <v>1</v>
      </c>
    </row>
    <row r="1228" spans="1:10" x14ac:dyDescent="0.25">
      <c r="A1228" s="29" t="str">
        <f>IF(PickedColonies!J1228=0, "NA",INDEX(Table5[Strain name],(MATCH(PickedColonies!C1228,Table6[Barcode of agar-filled omnitray plate],0)+PickedColonies!J1228-1)))</f>
        <v>GeneArt lib</v>
      </c>
      <c r="B1228" s="29">
        <f>IF(PickedColonies!J1228=0, "NA", INDEX(Table1[Modifications],(MATCH(PickedColonies!C1228,Table6[Barcode of agar-filled omnitray plate],0)+PickedColonies!J1228-1)))</f>
        <v>0</v>
      </c>
      <c r="C1228" s="31" t="s">
        <v>470</v>
      </c>
      <c r="D1228" s="29" t="str">
        <f>IF(PickedColonies!J1228=0, "NA", INDEX(Table4[],(MATCH(PickedColonies!C1228,Table6[Barcode of agar-filled omnitray plate],0)+PickedColonies!J1228-1)))</f>
        <v>A1</v>
      </c>
      <c r="E1228" s="31" t="s">
        <v>886</v>
      </c>
      <c r="F1228" s="42" t="str">
        <f>IF(ISNUMBER(SEARCH("96-well",Import!$B$10)),Sheet1!O1227,Sheet1!P1227)</f>
        <v>K5</v>
      </c>
      <c r="G1228" s="31" t="s">
        <v>693</v>
      </c>
      <c r="H1228" s="31" t="s">
        <v>894</v>
      </c>
      <c r="I1228" s="31"/>
      <c r="J1228" s="32">
        <v>1</v>
      </c>
    </row>
    <row r="1229" spans="1:10" x14ac:dyDescent="0.25">
      <c r="A1229" s="29" t="str">
        <f>IF(PickedColonies!J1229=0, "NA",INDEX(Table5[Strain name],(MATCH(PickedColonies!C1229,Table6[Barcode of agar-filled omnitray plate],0)+PickedColonies!J1229-1)))</f>
        <v>GeneArt lib</v>
      </c>
      <c r="B1229" s="29">
        <f>IF(PickedColonies!J1229=0, "NA", INDEX(Table1[Modifications],(MATCH(PickedColonies!C1229,Table6[Barcode of agar-filled omnitray plate],0)+PickedColonies!J1229-1)))</f>
        <v>0</v>
      </c>
      <c r="C1229" s="31" t="s">
        <v>470</v>
      </c>
      <c r="D1229" s="29" t="str">
        <f>IF(PickedColonies!J1229=0, "NA", INDEX(Table4[],(MATCH(PickedColonies!C1229,Table6[Barcode of agar-filled omnitray plate],0)+PickedColonies!J1229-1)))</f>
        <v>A1</v>
      </c>
      <c r="E1229" s="31" t="s">
        <v>886</v>
      </c>
      <c r="F1229" s="42" t="str">
        <f>IF(ISNUMBER(SEARCH("96-well",Import!$B$10)),Sheet1!O1228,Sheet1!P1228)</f>
        <v>L5</v>
      </c>
      <c r="G1229" s="31" t="s">
        <v>694</v>
      </c>
      <c r="H1229" s="31" t="s">
        <v>894</v>
      </c>
      <c r="I1229" s="31"/>
      <c r="J1229" s="32">
        <v>1</v>
      </c>
    </row>
    <row r="1230" spans="1:10" x14ac:dyDescent="0.25">
      <c r="A1230" s="29" t="str">
        <f>IF(PickedColonies!J1230=0, "NA",INDEX(Table5[Strain name],(MATCH(PickedColonies!C1230,Table6[Barcode of agar-filled omnitray plate],0)+PickedColonies!J1230-1)))</f>
        <v>GeneArt lib</v>
      </c>
      <c r="B1230" s="29">
        <f>IF(PickedColonies!J1230=0, "NA", INDEX(Table1[Modifications],(MATCH(PickedColonies!C1230,Table6[Barcode of agar-filled omnitray plate],0)+PickedColonies!J1230-1)))</f>
        <v>0</v>
      </c>
      <c r="C1230" s="31" t="s">
        <v>470</v>
      </c>
      <c r="D1230" s="29" t="str">
        <f>IF(PickedColonies!J1230=0, "NA", INDEX(Table4[],(MATCH(PickedColonies!C1230,Table6[Barcode of agar-filled omnitray plate],0)+PickedColonies!J1230-1)))</f>
        <v>A1</v>
      </c>
      <c r="E1230" s="31" t="s">
        <v>886</v>
      </c>
      <c r="F1230" s="42" t="str">
        <f>IF(ISNUMBER(SEARCH("96-well",Import!$B$10)),Sheet1!O1229,Sheet1!P1229)</f>
        <v>M5</v>
      </c>
      <c r="G1230" s="31" t="s">
        <v>695</v>
      </c>
      <c r="H1230" s="31" t="s">
        <v>895</v>
      </c>
      <c r="I1230" s="31"/>
      <c r="J1230" s="32">
        <v>1</v>
      </c>
    </row>
    <row r="1231" spans="1:10" x14ac:dyDescent="0.25">
      <c r="A1231" s="29" t="str">
        <f>IF(PickedColonies!J1231=0, "NA",INDEX(Table5[Strain name],(MATCH(PickedColonies!C1231,Table6[Barcode of agar-filled omnitray plate],0)+PickedColonies!J1231-1)))</f>
        <v>GeneArt lib</v>
      </c>
      <c r="B1231" s="29">
        <f>IF(PickedColonies!J1231=0, "NA", INDEX(Table1[Modifications],(MATCH(PickedColonies!C1231,Table6[Barcode of agar-filled omnitray plate],0)+PickedColonies!J1231-1)))</f>
        <v>0</v>
      </c>
      <c r="C1231" s="31" t="s">
        <v>470</v>
      </c>
      <c r="D1231" s="29" t="str">
        <f>IF(PickedColonies!J1231=0, "NA", INDEX(Table4[],(MATCH(PickedColonies!C1231,Table6[Barcode of agar-filled omnitray plate],0)+PickedColonies!J1231-1)))</f>
        <v>A1</v>
      </c>
      <c r="E1231" s="31" t="s">
        <v>886</v>
      </c>
      <c r="F1231" s="42" t="str">
        <f>IF(ISNUMBER(SEARCH("96-well",Import!$B$10)),Sheet1!O1230,Sheet1!P1230)</f>
        <v>N5</v>
      </c>
      <c r="G1231" s="31" t="s">
        <v>696</v>
      </c>
      <c r="H1231" s="31" t="s">
        <v>895</v>
      </c>
      <c r="I1231" s="31"/>
      <c r="J1231" s="32">
        <v>1</v>
      </c>
    </row>
    <row r="1232" spans="1:10" x14ac:dyDescent="0.25">
      <c r="A1232" s="29" t="str">
        <f>IF(PickedColonies!J1232=0, "NA",INDEX(Table5[Strain name],(MATCH(PickedColonies!C1232,Table6[Barcode of agar-filled omnitray plate],0)+PickedColonies!J1232-1)))</f>
        <v>GeneArt lib</v>
      </c>
      <c r="B1232" s="29">
        <f>IF(PickedColonies!J1232=0, "NA", INDEX(Table1[Modifications],(MATCH(PickedColonies!C1232,Table6[Barcode of agar-filled omnitray plate],0)+PickedColonies!J1232-1)))</f>
        <v>0</v>
      </c>
      <c r="C1232" s="31" t="s">
        <v>470</v>
      </c>
      <c r="D1232" s="29" t="str">
        <f>IF(PickedColonies!J1232=0, "NA", INDEX(Table4[],(MATCH(PickedColonies!C1232,Table6[Barcode of agar-filled omnitray plate],0)+PickedColonies!J1232-1)))</f>
        <v>A1</v>
      </c>
      <c r="E1232" s="31" t="s">
        <v>886</v>
      </c>
      <c r="F1232" s="42" t="str">
        <f>IF(ISNUMBER(SEARCH("96-well",Import!$B$10)),Sheet1!O1231,Sheet1!P1231)</f>
        <v>O5</v>
      </c>
      <c r="G1232" s="31" t="s">
        <v>697</v>
      </c>
      <c r="H1232" s="31" t="s">
        <v>895</v>
      </c>
      <c r="I1232" s="31"/>
      <c r="J1232" s="32">
        <v>1</v>
      </c>
    </row>
    <row r="1233" spans="1:10" x14ac:dyDescent="0.25">
      <c r="A1233" s="29" t="str">
        <f>IF(PickedColonies!J1233=0, "NA",INDEX(Table5[Strain name],(MATCH(PickedColonies!C1233,Table6[Barcode of agar-filled omnitray plate],0)+PickedColonies!J1233-1)))</f>
        <v>GeneArt lib</v>
      </c>
      <c r="B1233" s="29">
        <f>IF(PickedColonies!J1233=0, "NA", INDEX(Table1[Modifications],(MATCH(PickedColonies!C1233,Table6[Barcode of agar-filled omnitray plate],0)+PickedColonies!J1233-1)))</f>
        <v>0</v>
      </c>
      <c r="C1233" s="31" t="s">
        <v>470</v>
      </c>
      <c r="D1233" s="29" t="str">
        <f>IF(PickedColonies!J1233=0, "NA", INDEX(Table4[],(MATCH(PickedColonies!C1233,Table6[Barcode of agar-filled omnitray plate],0)+PickedColonies!J1233-1)))</f>
        <v>A1</v>
      </c>
      <c r="E1233" s="31" t="s">
        <v>886</v>
      </c>
      <c r="F1233" s="42" t="str">
        <f>IF(ISNUMBER(SEARCH("96-well",Import!$B$10)),Sheet1!O1232,Sheet1!P1232)</f>
        <v>P5</v>
      </c>
      <c r="G1233" s="31" t="s">
        <v>698</v>
      </c>
      <c r="H1233" s="31" t="s">
        <v>895</v>
      </c>
      <c r="I1233" s="31"/>
      <c r="J1233" s="32">
        <v>1</v>
      </c>
    </row>
    <row r="1234" spans="1:10" x14ac:dyDescent="0.25">
      <c r="A1234" s="29" t="str">
        <f>IF(PickedColonies!J1234=0, "NA",INDEX(Table5[Strain name],(MATCH(PickedColonies!C1234,Table6[Barcode of agar-filled omnitray plate],0)+PickedColonies!J1234-1)))</f>
        <v>GeneArt lib</v>
      </c>
      <c r="B1234" s="29">
        <f>IF(PickedColonies!J1234=0, "NA", INDEX(Table1[Modifications],(MATCH(PickedColonies!C1234,Table6[Barcode of agar-filled omnitray plate],0)+PickedColonies!J1234-1)))</f>
        <v>0</v>
      </c>
      <c r="C1234" s="31" t="s">
        <v>470</v>
      </c>
      <c r="D1234" s="29" t="str">
        <f>IF(PickedColonies!J1234=0, "NA", INDEX(Table4[],(MATCH(PickedColonies!C1234,Table6[Barcode of agar-filled omnitray plate],0)+PickedColonies!J1234-1)))</f>
        <v>A1</v>
      </c>
      <c r="E1234" s="31" t="s">
        <v>886</v>
      </c>
      <c r="F1234" s="42" t="str">
        <f>IF(ISNUMBER(SEARCH("96-well",Import!$B$10)),Sheet1!O1233,Sheet1!P1233)</f>
        <v>A6</v>
      </c>
      <c r="G1234" s="31" t="s">
        <v>700</v>
      </c>
      <c r="H1234" s="31" t="s">
        <v>895</v>
      </c>
      <c r="I1234" s="31"/>
      <c r="J1234" s="32">
        <v>1</v>
      </c>
    </row>
    <row r="1235" spans="1:10" x14ac:dyDescent="0.25">
      <c r="A1235" s="29" t="str">
        <f>IF(PickedColonies!J1235=0, "NA",INDEX(Table5[Strain name],(MATCH(PickedColonies!C1235,Table6[Barcode of agar-filled omnitray plate],0)+PickedColonies!J1235-1)))</f>
        <v>GeneArt lib</v>
      </c>
      <c r="B1235" s="29">
        <f>IF(PickedColonies!J1235=0, "NA", INDEX(Table1[Modifications],(MATCH(PickedColonies!C1235,Table6[Barcode of agar-filled omnitray plate],0)+PickedColonies!J1235-1)))</f>
        <v>0</v>
      </c>
      <c r="C1235" s="31" t="s">
        <v>470</v>
      </c>
      <c r="D1235" s="29" t="str">
        <f>IF(PickedColonies!J1235=0, "NA", INDEX(Table4[],(MATCH(PickedColonies!C1235,Table6[Barcode of agar-filled omnitray plate],0)+PickedColonies!J1235-1)))</f>
        <v>A1</v>
      </c>
      <c r="E1235" s="31" t="s">
        <v>886</v>
      </c>
      <c r="F1235" s="42" t="str">
        <f>IF(ISNUMBER(SEARCH("96-well",Import!$B$10)),Sheet1!O1234,Sheet1!P1234)</f>
        <v>B6</v>
      </c>
      <c r="G1235" s="31" t="s">
        <v>701</v>
      </c>
      <c r="H1235" s="31" t="s">
        <v>895</v>
      </c>
      <c r="I1235" s="31"/>
      <c r="J1235" s="32">
        <v>1</v>
      </c>
    </row>
    <row r="1236" spans="1:10" x14ac:dyDescent="0.25">
      <c r="A1236" s="29" t="str">
        <f>IF(PickedColonies!J1236=0, "NA",INDEX(Table5[Strain name],(MATCH(PickedColonies!C1236,Table6[Barcode of agar-filled omnitray plate],0)+PickedColonies!J1236-1)))</f>
        <v>GeneArt lib</v>
      </c>
      <c r="B1236" s="29">
        <f>IF(PickedColonies!J1236=0, "NA", INDEX(Table1[Modifications],(MATCH(PickedColonies!C1236,Table6[Barcode of agar-filled omnitray plate],0)+PickedColonies!J1236-1)))</f>
        <v>0</v>
      </c>
      <c r="C1236" s="31" t="s">
        <v>470</v>
      </c>
      <c r="D1236" s="29" t="str">
        <f>IF(PickedColonies!J1236=0, "NA", INDEX(Table4[],(MATCH(PickedColonies!C1236,Table6[Barcode of agar-filled omnitray plate],0)+PickedColonies!J1236-1)))</f>
        <v>A1</v>
      </c>
      <c r="E1236" s="31" t="s">
        <v>886</v>
      </c>
      <c r="F1236" s="42" t="str">
        <f>IF(ISNUMBER(SEARCH("96-well",Import!$B$10)),Sheet1!O1235,Sheet1!P1235)</f>
        <v>C6</v>
      </c>
      <c r="G1236" s="31" t="s">
        <v>702</v>
      </c>
      <c r="H1236" s="31" t="s">
        <v>895</v>
      </c>
      <c r="I1236" s="31"/>
      <c r="J1236" s="32">
        <v>1</v>
      </c>
    </row>
    <row r="1237" spans="1:10" x14ac:dyDescent="0.25">
      <c r="A1237" s="29" t="str">
        <f>IF(PickedColonies!J1237=0, "NA",INDEX(Table5[Strain name],(MATCH(PickedColonies!C1237,Table6[Barcode of agar-filled omnitray plate],0)+PickedColonies!J1237-1)))</f>
        <v>GeneArt lib</v>
      </c>
      <c r="B1237" s="29">
        <f>IF(PickedColonies!J1237=0, "NA", INDEX(Table1[Modifications],(MATCH(PickedColonies!C1237,Table6[Barcode of agar-filled omnitray plate],0)+PickedColonies!J1237-1)))</f>
        <v>0</v>
      </c>
      <c r="C1237" s="31" t="s">
        <v>470</v>
      </c>
      <c r="D1237" s="29" t="str">
        <f>IF(PickedColonies!J1237=0, "NA", INDEX(Table4[],(MATCH(PickedColonies!C1237,Table6[Barcode of agar-filled omnitray plate],0)+PickedColonies!J1237-1)))</f>
        <v>A1</v>
      </c>
      <c r="E1237" s="31" t="s">
        <v>886</v>
      </c>
      <c r="F1237" s="42" t="str">
        <f>IF(ISNUMBER(SEARCH("96-well",Import!$B$10)),Sheet1!O1236,Sheet1!P1236)</f>
        <v>D6</v>
      </c>
      <c r="G1237" s="31" t="s">
        <v>703</v>
      </c>
      <c r="H1237" s="31" t="s">
        <v>895</v>
      </c>
      <c r="I1237" s="31"/>
      <c r="J1237" s="32">
        <v>1</v>
      </c>
    </row>
    <row r="1238" spans="1:10" x14ac:dyDescent="0.25">
      <c r="A1238" s="29" t="str">
        <f>IF(PickedColonies!J1238=0, "NA",INDEX(Table5[Strain name],(MATCH(PickedColonies!C1238,Table6[Barcode of agar-filled omnitray plate],0)+PickedColonies!J1238-1)))</f>
        <v>GeneArt lib</v>
      </c>
      <c r="B1238" s="29">
        <f>IF(PickedColonies!J1238=0, "NA", INDEX(Table1[Modifications],(MATCH(PickedColonies!C1238,Table6[Barcode of agar-filled omnitray plate],0)+PickedColonies!J1238-1)))</f>
        <v>0</v>
      </c>
      <c r="C1238" s="31" t="s">
        <v>470</v>
      </c>
      <c r="D1238" s="29" t="str">
        <f>IF(PickedColonies!J1238=0, "NA", INDEX(Table4[],(MATCH(PickedColonies!C1238,Table6[Barcode of agar-filled omnitray plate],0)+PickedColonies!J1238-1)))</f>
        <v>A1</v>
      </c>
      <c r="E1238" s="31" t="s">
        <v>886</v>
      </c>
      <c r="F1238" s="42" t="str">
        <f>IF(ISNUMBER(SEARCH("96-well",Import!$B$10)),Sheet1!O1237,Sheet1!P1237)</f>
        <v>E6</v>
      </c>
      <c r="G1238" s="31" t="s">
        <v>704</v>
      </c>
      <c r="H1238" s="31" t="s">
        <v>896</v>
      </c>
      <c r="I1238" s="31"/>
      <c r="J1238" s="32">
        <v>1</v>
      </c>
    </row>
    <row r="1239" spans="1:10" x14ac:dyDescent="0.25">
      <c r="A1239" s="29" t="str">
        <f>IF(PickedColonies!J1239=0, "NA",INDEX(Table5[Strain name],(MATCH(PickedColonies!C1239,Table6[Barcode of agar-filled omnitray plate],0)+PickedColonies!J1239-1)))</f>
        <v>GeneArt lib</v>
      </c>
      <c r="B1239" s="29">
        <f>IF(PickedColonies!J1239=0, "NA", INDEX(Table1[Modifications],(MATCH(PickedColonies!C1239,Table6[Barcode of agar-filled omnitray plate],0)+PickedColonies!J1239-1)))</f>
        <v>0</v>
      </c>
      <c r="C1239" s="31" t="s">
        <v>470</v>
      </c>
      <c r="D1239" s="29" t="str">
        <f>IF(PickedColonies!J1239=0, "NA", INDEX(Table4[],(MATCH(PickedColonies!C1239,Table6[Barcode of agar-filled omnitray plate],0)+PickedColonies!J1239-1)))</f>
        <v>A1</v>
      </c>
      <c r="E1239" s="31" t="s">
        <v>886</v>
      </c>
      <c r="F1239" s="42" t="str">
        <f>IF(ISNUMBER(SEARCH("96-well",Import!$B$10)),Sheet1!O1238,Sheet1!P1238)</f>
        <v>F6</v>
      </c>
      <c r="G1239" s="31" t="s">
        <v>705</v>
      </c>
      <c r="H1239" s="31" t="s">
        <v>896</v>
      </c>
      <c r="I1239" s="31"/>
      <c r="J1239" s="32">
        <v>1</v>
      </c>
    </row>
    <row r="1240" spans="1:10" x14ac:dyDescent="0.25">
      <c r="A1240" s="29" t="str">
        <f>IF(PickedColonies!J1240=0, "NA",INDEX(Table5[Strain name],(MATCH(PickedColonies!C1240,Table6[Barcode of agar-filled omnitray plate],0)+PickedColonies!J1240-1)))</f>
        <v>GeneArt lib</v>
      </c>
      <c r="B1240" s="29">
        <f>IF(PickedColonies!J1240=0, "NA", INDEX(Table1[Modifications],(MATCH(PickedColonies!C1240,Table6[Barcode of agar-filled omnitray plate],0)+PickedColonies!J1240-1)))</f>
        <v>0</v>
      </c>
      <c r="C1240" s="31" t="s">
        <v>470</v>
      </c>
      <c r="D1240" s="29" t="str">
        <f>IF(PickedColonies!J1240=0, "NA", INDEX(Table4[],(MATCH(PickedColonies!C1240,Table6[Barcode of agar-filled omnitray plate],0)+PickedColonies!J1240-1)))</f>
        <v>A1</v>
      </c>
      <c r="E1240" s="31" t="s">
        <v>886</v>
      </c>
      <c r="F1240" s="42" t="str">
        <f>IF(ISNUMBER(SEARCH("96-well",Import!$B$10)),Sheet1!O1239,Sheet1!P1239)</f>
        <v>G6</v>
      </c>
      <c r="G1240" s="31" t="s">
        <v>706</v>
      </c>
      <c r="H1240" s="31" t="s">
        <v>896</v>
      </c>
      <c r="I1240" s="31"/>
      <c r="J1240" s="32">
        <v>1</v>
      </c>
    </row>
    <row r="1241" spans="1:10" x14ac:dyDescent="0.25">
      <c r="A1241" s="29" t="str">
        <f>IF(PickedColonies!J1241=0, "NA",INDEX(Table5[Strain name],(MATCH(PickedColonies!C1241,Table6[Barcode of agar-filled omnitray plate],0)+PickedColonies!J1241-1)))</f>
        <v>GeneArt lib</v>
      </c>
      <c r="B1241" s="29">
        <f>IF(PickedColonies!J1241=0, "NA", INDEX(Table1[Modifications],(MATCH(PickedColonies!C1241,Table6[Barcode of agar-filled omnitray plate],0)+PickedColonies!J1241-1)))</f>
        <v>0</v>
      </c>
      <c r="C1241" s="31" t="s">
        <v>470</v>
      </c>
      <c r="D1241" s="29" t="str">
        <f>IF(PickedColonies!J1241=0, "NA", INDEX(Table4[],(MATCH(PickedColonies!C1241,Table6[Barcode of agar-filled omnitray plate],0)+PickedColonies!J1241-1)))</f>
        <v>A1</v>
      </c>
      <c r="E1241" s="31" t="s">
        <v>886</v>
      </c>
      <c r="F1241" s="42" t="str">
        <f>IF(ISNUMBER(SEARCH("96-well",Import!$B$10)),Sheet1!O1240,Sheet1!P1240)</f>
        <v>H6</v>
      </c>
      <c r="G1241" s="31" t="s">
        <v>707</v>
      </c>
      <c r="H1241" s="31" t="s">
        <v>896</v>
      </c>
      <c r="I1241" s="31"/>
      <c r="J1241" s="32">
        <v>1</v>
      </c>
    </row>
    <row r="1242" spans="1:10" x14ac:dyDescent="0.25">
      <c r="A1242" s="29" t="str">
        <f>IF(PickedColonies!J1242=0, "NA",INDEX(Table5[Strain name],(MATCH(PickedColonies!C1242,Table6[Barcode of agar-filled omnitray plate],0)+PickedColonies!J1242-1)))</f>
        <v>GeneArt lib</v>
      </c>
      <c r="B1242" s="29">
        <f>IF(PickedColonies!J1242=0, "NA", INDEX(Table1[Modifications],(MATCH(PickedColonies!C1242,Table6[Barcode of agar-filled omnitray plate],0)+PickedColonies!J1242-1)))</f>
        <v>0</v>
      </c>
      <c r="C1242" s="31" t="s">
        <v>470</v>
      </c>
      <c r="D1242" s="29" t="str">
        <f>IF(PickedColonies!J1242=0, "NA", INDEX(Table4[],(MATCH(PickedColonies!C1242,Table6[Barcode of agar-filled omnitray plate],0)+PickedColonies!J1242-1)))</f>
        <v>A1</v>
      </c>
      <c r="E1242" s="31" t="s">
        <v>886</v>
      </c>
      <c r="F1242" s="42" t="str">
        <f>IF(ISNUMBER(SEARCH("96-well",Import!$B$10)),Sheet1!O1241,Sheet1!P1241)</f>
        <v>I6</v>
      </c>
      <c r="G1242" s="31" t="s">
        <v>709</v>
      </c>
      <c r="H1242" s="31" t="s">
        <v>896</v>
      </c>
      <c r="I1242" s="31"/>
      <c r="J1242" s="32">
        <v>1</v>
      </c>
    </row>
    <row r="1243" spans="1:10" x14ac:dyDescent="0.25">
      <c r="A1243" s="29" t="str">
        <f>IF(PickedColonies!J1243=0, "NA",INDEX(Table5[Strain name],(MATCH(PickedColonies!C1243,Table6[Barcode of agar-filled omnitray plate],0)+PickedColonies!J1243-1)))</f>
        <v>GeneArt lib</v>
      </c>
      <c r="B1243" s="29">
        <f>IF(PickedColonies!J1243=0, "NA", INDEX(Table1[Modifications],(MATCH(PickedColonies!C1243,Table6[Barcode of agar-filled omnitray plate],0)+PickedColonies!J1243-1)))</f>
        <v>0</v>
      </c>
      <c r="C1243" s="31" t="s">
        <v>470</v>
      </c>
      <c r="D1243" s="29" t="str">
        <f>IF(PickedColonies!J1243=0, "NA", INDEX(Table4[],(MATCH(PickedColonies!C1243,Table6[Barcode of agar-filled omnitray plate],0)+PickedColonies!J1243-1)))</f>
        <v>A1</v>
      </c>
      <c r="E1243" s="31" t="s">
        <v>886</v>
      </c>
      <c r="F1243" s="42" t="str">
        <f>IF(ISNUMBER(SEARCH("96-well",Import!$B$10)),Sheet1!O1242,Sheet1!P1242)</f>
        <v>J6</v>
      </c>
      <c r="G1243" s="31" t="s">
        <v>710</v>
      </c>
      <c r="H1243" s="31" t="s">
        <v>896</v>
      </c>
      <c r="I1243" s="31"/>
      <c r="J1243" s="32">
        <v>1</v>
      </c>
    </row>
    <row r="1244" spans="1:10" x14ac:dyDescent="0.25">
      <c r="A1244" s="29" t="str">
        <f>IF(PickedColonies!J1244=0, "NA",INDEX(Table5[Strain name],(MATCH(PickedColonies!C1244,Table6[Barcode of agar-filled omnitray plate],0)+PickedColonies!J1244-1)))</f>
        <v>GeneArt lib</v>
      </c>
      <c r="B1244" s="29">
        <f>IF(PickedColonies!J1244=0, "NA", INDEX(Table1[Modifications],(MATCH(PickedColonies!C1244,Table6[Barcode of agar-filled omnitray plate],0)+PickedColonies!J1244-1)))</f>
        <v>0</v>
      </c>
      <c r="C1244" s="31" t="s">
        <v>470</v>
      </c>
      <c r="D1244" s="29" t="str">
        <f>IF(PickedColonies!J1244=0, "NA", INDEX(Table4[],(MATCH(PickedColonies!C1244,Table6[Barcode of agar-filled omnitray plate],0)+PickedColonies!J1244-1)))</f>
        <v>A1</v>
      </c>
      <c r="E1244" s="31" t="s">
        <v>886</v>
      </c>
      <c r="F1244" s="42" t="str">
        <f>IF(ISNUMBER(SEARCH("96-well",Import!$B$10)),Sheet1!O1243,Sheet1!P1243)</f>
        <v>K6</v>
      </c>
      <c r="G1244" s="31" t="s">
        <v>711</v>
      </c>
      <c r="H1244" s="31" t="s">
        <v>896</v>
      </c>
      <c r="I1244" s="31"/>
      <c r="J1244" s="32">
        <v>1</v>
      </c>
    </row>
    <row r="1245" spans="1:10" x14ac:dyDescent="0.25">
      <c r="A1245" s="29" t="str">
        <f>IF(PickedColonies!J1245=0, "NA",INDEX(Table5[Strain name],(MATCH(PickedColonies!C1245,Table6[Barcode of agar-filled omnitray plate],0)+PickedColonies!J1245-1)))</f>
        <v>GeneArt lib</v>
      </c>
      <c r="B1245" s="29">
        <f>IF(PickedColonies!J1245=0, "NA", INDEX(Table1[Modifications],(MATCH(PickedColonies!C1245,Table6[Barcode of agar-filled omnitray plate],0)+PickedColonies!J1245-1)))</f>
        <v>0</v>
      </c>
      <c r="C1245" s="31" t="s">
        <v>470</v>
      </c>
      <c r="D1245" s="29" t="str">
        <f>IF(PickedColonies!J1245=0, "NA", INDEX(Table4[],(MATCH(PickedColonies!C1245,Table6[Barcode of agar-filled omnitray plate],0)+PickedColonies!J1245-1)))</f>
        <v>A1</v>
      </c>
      <c r="E1245" s="31" t="s">
        <v>886</v>
      </c>
      <c r="F1245" s="42" t="str">
        <f>IF(ISNUMBER(SEARCH("96-well",Import!$B$10)),Sheet1!O1244,Sheet1!P1244)</f>
        <v>L6</v>
      </c>
      <c r="G1245" s="31" t="s">
        <v>712</v>
      </c>
      <c r="H1245" s="31" t="s">
        <v>896</v>
      </c>
      <c r="I1245" s="31"/>
      <c r="J1245" s="32">
        <v>1</v>
      </c>
    </row>
    <row r="1246" spans="1:10" x14ac:dyDescent="0.25">
      <c r="A1246" s="29" t="str">
        <f>IF(PickedColonies!J1246=0, "NA",INDEX(Table5[Strain name],(MATCH(PickedColonies!C1246,Table6[Barcode of agar-filled omnitray plate],0)+PickedColonies!J1246-1)))</f>
        <v>GeneArt lib</v>
      </c>
      <c r="B1246" s="29">
        <f>IF(PickedColonies!J1246=0, "NA", INDEX(Table1[Modifications],(MATCH(PickedColonies!C1246,Table6[Barcode of agar-filled omnitray plate],0)+PickedColonies!J1246-1)))</f>
        <v>0</v>
      </c>
      <c r="C1246" s="31" t="s">
        <v>470</v>
      </c>
      <c r="D1246" s="29" t="str">
        <f>IF(PickedColonies!J1246=0, "NA", INDEX(Table4[],(MATCH(PickedColonies!C1246,Table6[Barcode of agar-filled omnitray plate],0)+PickedColonies!J1246-1)))</f>
        <v>A1</v>
      </c>
      <c r="E1246" s="31" t="s">
        <v>886</v>
      </c>
      <c r="F1246" s="42" t="str">
        <f>IF(ISNUMBER(SEARCH("96-well",Import!$B$10)),Sheet1!O1245,Sheet1!P1245)</f>
        <v>M6</v>
      </c>
      <c r="G1246" s="31" t="s">
        <v>713</v>
      </c>
      <c r="H1246" s="31" t="s">
        <v>897</v>
      </c>
      <c r="I1246" s="31"/>
      <c r="J1246" s="32">
        <v>1</v>
      </c>
    </row>
    <row r="1247" spans="1:10" x14ac:dyDescent="0.25">
      <c r="A1247" s="29" t="str">
        <f>IF(PickedColonies!J1247=0, "NA",INDEX(Table5[Strain name],(MATCH(PickedColonies!C1247,Table6[Barcode of agar-filled omnitray plate],0)+PickedColonies!J1247-1)))</f>
        <v>GeneArt lib</v>
      </c>
      <c r="B1247" s="29">
        <f>IF(PickedColonies!J1247=0, "NA", INDEX(Table1[Modifications],(MATCH(PickedColonies!C1247,Table6[Barcode of agar-filled omnitray plate],0)+PickedColonies!J1247-1)))</f>
        <v>0</v>
      </c>
      <c r="C1247" s="31" t="s">
        <v>470</v>
      </c>
      <c r="D1247" s="29" t="str">
        <f>IF(PickedColonies!J1247=0, "NA", INDEX(Table4[],(MATCH(PickedColonies!C1247,Table6[Barcode of agar-filled omnitray plate],0)+PickedColonies!J1247-1)))</f>
        <v>A1</v>
      </c>
      <c r="E1247" s="31" t="s">
        <v>886</v>
      </c>
      <c r="F1247" s="42" t="str">
        <f>IF(ISNUMBER(SEARCH("96-well",Import!$B$10)),Sheet1!O1246,Sheet1!P1246)</f>
        <v>N6</v>
      </c>
      <c r="G1247" s="31" t="s">
        <v>714</v>
      </c>
      <c r="H1247" s="31" t="s">
        <v>897</v>
      </c>
      <c r="I1247" s="31"/>
      <c r="J1247" s="32">
        <v>1</v>
      </c>
    </row>
    <row r="1248" spans="1:10" x14ac:dyDescent="0.25">
      <c r="A1248" s="29" t="str">
        <f>IF(PickedColonies!J1248=0, "NA",INDEX(Table5[Strain name],(MATCH(PickedColonies!C1248,Table6[Barcode of agar-filled omnitray plate],0)+PickedColonies!J1248-1)))</f>
        <v>GeneArt lib</v>
      </c>
      <c r="B1248" s="29">
        <f>IF(PickedColonies!J1248=0, "NA", INDEX(Table1[Modifications],(MATCH(PickedColonies!C1248,Table6[Barcode of agar-filled omnitray plate],0)+PickedColonies!J1248-1)))</f>
        <v>0</v>
      </c>
      <c r="C1248" s="31" t="s">
        <v>470</v>
      </c>
      <c r="D1248" s="29" t="str">
        <f>IF(PickedColonies!J1248=0, "NA", INDEX(Table4[],(MATCH(PickedColonies!C1248,Table6[Barcode of agar-filled omnitray plate],0)+PickedColonies!J1248-1)))</f>
        <v>A1</v>
      </c>
      <c r="E1248" s="31" t="s">
        <v>886</v>
      </c>
      <c r="F1248" s="42" t="str">
        <f>IF(ISNUMBER(SEARCH("96-well",Import!$B$10)),Sheet1!O1247,Sheet1!P1247)</f>
        <v>O6</v>
      </c>
      <c r="G1248" s="31" t="s">
        <v>715</v>
      </c>
      <c r="H1248" s="31" t="s">
        <v>897</v>
      </c>
      <c r="I1248" s="31"/>
      <c r="J1248" s="32">
        <v>1</v>
      </c>
    </row>
    <row r="1249" spans="1:10" x14ac:dyDescent="0.25">
      <c r="A1249" s="29" t="str">
        <f>IF(PickedColonies!J1249=0, "NA",INDEX(Table5[Strain name],(MATCH(PickedColonies!C1249,Table6[Barcode of agar-filled omnitray plate],0)+PickedColonies!J1249-1)))</f>
        <v>GeneArt lib</v>
      </c>
      <c r="B1249" s="29">
        <f>IF(PickedColonies!J1249=0, "NA", INDEX(Table1[Modifications],(MATCH(PickedColonies!C1249,Table6[Barcode of agar-filled omnitray plate],0)+PickedColonies!J1249-1)))</f>
        <v>0</v>
      </c>
      <c r="C1249" s="31" t="s">
        <v>470</v>
      </c>
      <c r="D1249" s="29" t="str">
        <f>IF(PickedColonies!J1249=0, "NA", INDEX(Table4[],(MATCH(PickedColonies!C1249,Table6[Barcode of agar-filled omnitray plate],0)+PickedColonies!J1249-1)))</f>
        <v>A1</v>
      </c>
      <c r="E1249" s="31" t="s">
        <v>886</v>
      </c>
      <c r="F1249" s="42" t="str">
        <f>IF(ISNUMBER(SEARCH("96-well",Import!$B$10)),Sheet1!O1248,Sheet1!P1248)</f>
        <v>P6</v>
      </c>
      <c r="G1249" s="31" t="s">
        <v>716</v>
      </c>
      <c r="H1249" s="31" t="s">
        <v>897</v>
      </c>
      <c r="I1249" s="31"/>
      <c r="J1249" s="32">
        <v>1</v>
      </c>
    </row>
    <row r="1250" spans="1:10" x14ac:dyDescent="0.25">
      <c r="A1250" s="29" t="str">
        <f>IF(PickedColonies!J1250=0, "NA",INDEX(Table5[Strain name],(MATCH(PickedColonies!C1250,Table6[Barcode of agar-filled omnitray plate],0)+PickedColonies!J1250-1)))</f>
        <v>GeneArt lib</v>
      </c>
      <c r="B1250" s="29">
        <f>IF(PickedColonies!J1250=0, "NA", INDEX(Table1[Modifications],(MATCH(PickedColonies!C1250,Table6[Barcode of agar-filled omnitray plate],0)+PickedColonies!J1250-1)))</f>
        <v>0</v>
      </c>
      <c r="C1250" s="31" t="s">
        <v>470</v>
      </c>
      <c r="D1250" s="29" t="str">
        <f>IF(PickedColonies!J1250=0, "NA", INDEX(Table4[],(MATCH(PickedColonies!C1250,Table6[Barcode of agar-filled omnitray plate],0)+PickedColonies!J1250-1)))</f>
        <v>A1</v>
      </c>
      <c r="E1250" s="31" t="s">
        <v>886</v>
      </c>
      <c r="F1250" s="42" t="str">
        <f>IF(ISNUMBER(SEARCH("96-well",Import!$B$10)),Sheet1!O1249,Sheet1!P1249)</f>
        <v>A7</v>
      </c>
      <c r="G1250" s="31" t="s">
        <v>718</v>
      </c>
      <c r="H1250" s="31" t="s">
        <v>897</v>
      </c>
      <c r="I1250" s="31"/>
      <c r="J1250" s="32">
        <v>1</v>
      </c>
    </row>
    <row r="1251" spans="1:10" x14ac:dyDescent="0.25">
      <c r="A1251" s="29" t="str">
        <f>IF(PickedColonies!J1251=0, "NA",INDEX(Table5[Strain name],(MATCH(PickedColonies!C1251,Table6[Barcode of agar-filled omnitray plate],0)+PickedColonies!J1251-1)))</f>
        <v>GeneArt lib</v>
      </c>
      <c r="B1251" s="29">
        <f>IF(PickedColonies!J1251=0, "NA", INDEX(Table1[Modifications],(MATCH(PickedColonies!C1251,Table6[Barcode of agar-filled omnitray plate],0)+PickedColonies!J1251-1)))</f>
        <v>0</v>
      </c>
      <c r="C1251" s="31" t="s">
        <v>470</v>
      </c>
      <c r="D1251" s="29" t="str">
        <f>IF(PickedColonies!J1251=0, "NA", INDEX(Table4[],(MATCH(PickedColonies!C1251,Table6[Barcode of agar-filled omnitray plate],0)+PickedColonies!J1251-1)))</f>
        <v>A1</v>
      </c>
      <c r="E1251" s="31" t="s">
        <v>886</v>
      </c>
      <c r="F1251" s="42" t="str">
        <f>IF(ISNUMBER(SEARCH("96-well",Import!$B$10)),Sheet1!O1250,Sheet1!P1250)</f>
        <v>B7</v>
      </c>
      <c r="G1251" s="31" t="s">
        <v>719</v>
      </c>
      <c r="H1251" s="31" t="s">
        <v>897</v>
      </c>
      <c r="I1251" s="31"/>
      <c r="J1251" s="32">
        <v>1</v>
      </c>
    </row>
    <row r="1252" spans="1:10" x14ac:dyDescent="0.25">
      <c r="A1252" s="29" t="str">
        <f>IF(PickedColonies!J1252=0, "NA",INDEX(Table5[Strain name],(MATCH(PickedColonies!C1252,Table6[Barcode of agar-filled omnitray plate],0)+PickedColonies!J1252-1)))</f>
        <v>GeneArt lib</v>
      </c>
      <c r="B1252" s="29">
        <f>IF(PickedColonies!J1252=0, "NA", INDEX(Table1[Modifications],(MATCH(PickedColonies!C1252,Table6[Barcode of agar-filled omnitray plate],0)+PickedColonies!J1252-1)))</f>
        <v>0</v>
      </c>
      <c r="C1252" s="31" t="s">
        <v>470</v>
      </c>
      <c r="D1252" s="29" t="str">
        <f>IF(PickedColonies!J1252=0, "NA", INDEX(Table4[],(MATCH(PickedColonies!C1252,Table6[Barcode of agar-filled omnitray plate],0)+PickedColonies!J1252-1)))</f>
        <v>A1</v>
      </c>
      <c r="E1252" s="31" t="s">
        <v>886</v>
      </c>
      <c r="F1252" s="42" t="str">
        <f>IF(ISNUMBER(SEARCH("96-well",Import!$B$10)),Sheet1!O1251,Sheet1!P1251)</f>
        <v>C7</v>
      </c>
      <c r="G1252" s="31" t="s">
        <v>720</v>
      </c>
      <c r="H1252" s="31" t="s">
        <v>897</v>
      </c>
      <c r="I1252" s="31"/>
      <c r="J1252" s="32">
        <v>1</v>
      </c>
    </row>
    <row r="1253" spans="1:10" x14ac:dyDescent="0.25">
      <c r="A1253" s="29" t="str">
        <f>IF(PickedColonies!J1253=0, "NA",INDEX(Table5[Strain name],(MATCH(PickedColonies!C1253,Table6[Barcode of agar-filled omnitray plate],0)+PickedColonies!J1253-1)))</f>
        <v>GeneArt lib</v>
      </c>
      <c r="B1253" s="29">
        <f>IF(PickedColonies!J1253=0, "NA", INDEX(Table1[Modifications],(MATCH(PickedColonies!C1253,Table6[Barcode of agar-filled omnitray plate],0)+PickedColonies!J1253-1)))</f>
        <v>0</v>
      </c>
      <c r="C1253" s="31" t="s">
        <v>470</v>
      </c>
      <c r="D1253" s="29" t="str">
        <f>IF(PickedColonies!J1253=0, "NA", INDEX(Table4[],(MATCH(PickedColonies!C1253,Table6[Barcode of agar-filled omnitray plate],0)+PickedColonies!J1253-1)))</f>
        <v>A1</v>
      </c>
      <c r="E1253" s="31" t="s">
        <v>886</v>
      </c>
      <c r="F1253" s="42" t="str">
        <f>IF(ISNUMBER(SEARCH("96-well",Import!$B$10)),Sheet1!O1252,Sheet1!P1252)</f>
        <v>D7</v>
      </c>
      <c r="G1253" s="31" t="s">
        <v>721</v>
      </c>
      <c r="H1253" s="31" t="s">
        <v>897</v>
      </c>
      <c r="I1253" s="31"/>
      <c r="J1253" s="32">
        <v>1</v>
      </c>
    </row>
    <row r="1254" spans="1:10" x14ac:dyDescent="0.25">
      <c r="A1254" s="29" t="str">
        <f>IF(PickedColonies!J1254=0, "NA",INDEX(Table5[Strain name],(MATCH(PickedColonies!C1254,Table6[Barcode of agar-filled omnitray plate],0)+PickedColonies!J1254-1)))</f>
        <v>GeneArt lib</v>
      </c>
      <c r="B1254" s="29">
        <f>IF(PickedColonies!J1254=0, "NA", INDEX(Table1[Modifications],(MATCH(PickedColonies!C1254,Table6[Barcode of agar-filled omnitray plate],0)+PickedColonies!J1254-1)))</f>
        <v>0</v>
      </c>
      <c r="C1254" s="31" t="s">
        <v>470</v>
      </c>
      <c r="D1254" s="29" t="str">
        <f>IF(PickedColonies!J1254=0, "NA", INDEX(Table4[],(MATCH(PickedColonies!C1254,Table6[Barcode of agar-filled omnitray plate],0)+PickedColonies!J1254-1)))</f>
        <v>A1</v>
      </c>
      <c r="E1254" s="31" t="s">
        <v>886</v>
      </c>
      <c r="F1254" s="42" t="str">
        <f>IF(ISNUMBER(SEARCH("96-well",Import!$B$10)),Sheet1!O1253,Sheet1!P1253)</f>
        <v>E7</v>
      </c>
      <c r="G1254" s="31" t="s">
        <v>722</v>
      </c>
      <c r="H1254" s="31" t="s">
        <v>898</v>
      </c>
      <c r="I1254" s="31"/>
      <c r="J1254" s="32">
        <v>1</v>
      </c>
    </row>
    <row r="1255" spans="1:10" x14ac:dyDescent="0.25">
      <c r="A1255" s="29" t="str">
        <f>IF(PickedColonies!J1255=0, "NA",INDEX(Table5[Strain name],(MATCH(PickedColonies!C1255,Table6[Barcode of agar-filled omnitray plate],0)+PickedColonies!J1255-1)))</f>
        <v>GeneArt lib</v>
      </c>
      <c r="B1255" s="29">
        <f>IF(PickedColonies!J1255=0, "NA", INDEX(Table1[Modifications],(MATCH(PickedColonies!C1255,Table6[Barcode of agar-filled omnitray plate],0)+PickedColonies!J1255-1)))</f>
        <v>0</v>
      </c>
      <c r="C1255" s="31" t="s">
        <v>470</v>
      </c>
      <c r="D1255" s="29" t="str">
        <f>IF(PickedColonies!J1255=0, "NA", INDEX(Table4[],(MATCH(PickedColonies!C1255,Table6[Barcode of agar-filled omnitray plate],0)+PickedColonies!J1255-1)))</f>
        <v>A1</v>
      </c>
      <c r="E1255" s="31" t="s">
        <v>886</v>
      </c>
      <c r="F1255" s="42" t="str">
        <f>IF(ISNUMBER(SEARCH("96-well",Import!$B$10)),Sheet1!O1254,Sheet1!P1254)</f>
        <v>F7</v>
      </c>
      <c r="G1255" s="31" t="s">
        <v>723</v>
      </c>
      <c r="H1255" s="31" t="s">
        <v>898</v>
      </c>
      <c r="I1255" s="31"/>
      <c r="J1255" s="32">
        <v>1</v>
      </c>
    </row>
    <row r="1256" spans="1:10" x14ac:dyDescent="0.25">
      <c r="A1256" s="29" t="str">
        <f>IF(PickedColonies!J1256=0, "NA",INDEX(Table5[Strain name],(MATCH(PickedColonies!C1256,Table6[Barcode of agar-filled omnitray plate],0)+PickedColonies!J1256-1)))</f>
        <v>GeneArt lib</v>
      </c>
      <c r="B1256" s="29">
        <f>IF(PickedColonies!J1256=0, "NA", INDEX(Table1[Modifications],(MATCH(PickedColonies!C1256,Table6[Barcode of agar-filled omnitray plate],0)+PickedColonies!J1256-1)))</f>
        <v>0</v>
      </c>
      <c r="C1256" s="31" t="s">
        <v>470</v>
      </c>
      <c r="D1256" s="29" t="str">
        <f>IF(PickedColonies!J1256=0, "NA", INDEX(Table4[],(MATCH(PickedColonies!C1256,Table6[Barcode of agar-filled omnitray plate],0)+PickedColonies!J1256-1)))</f>
        <v>A1</v>
      </c>
      <c r="E1256" s="31" t="s">
        <v>886</v>
      </c>
      <c r="F1256" s="42" t="str">
        <f>IF(ISNUMBER(SEARCH("96-well",Import!$B$10)),Sheet1!O1255,Sheet1!P1255)</f>
        <v>G7</v>
      </c>
      <c r="G1256" s="31" t="s">
        <v>759</v>
      </c>
      <c r="H1256" s="31" t="s">
        <v>898</v>
      </c>
      <c r="I1256" s="31"/>
      <c r="J1256" s="32">
        <v>1</v>
      </c>
    </row>
    <row r="1257" spans="1:10" x14ac:dyDescent="0.25">
      <c r="A1257" s="29" t="str">
        <f>IF(PickedColonies!J1257=0, "NA",INDEX(Table5[Strain name],(MATCH(PickedColonies!C1257,Table6[Barcode of agar-filled omnitray plate],0)+PickedColonies!J1257-1)))</f>
        <v>GeneArt lib</v>
      </c>
      <c r="B1257" s="29">
        <f>IF(PickedColonies!J1257=0, "NA", INDEX(Table1[Modifications],(MATCH(PickedColonies!C1257,Table6[Barcode of agar-filled omnitray plate],0)+PickedColonies!J1257-1)))</f>
        <v>0</v>
      </c>
      <c r="C1257" s="31" t="s">
        <v>470</v>
      </c>
      <c r="D1257" s="29" t="str">
        <f>IF(PickedColonies!J1257=0, "NA", INDEX(Table4[],(MATCH(PickedColonies!C1257,Table6[Barcode of agar-filled omnitray plate],0)+PickedColonies!J1257-1)))</f>
        <v>A1</v>
      </c>
      <c r="E1257" s="31" t="s">
        <v>886</v>
      </c>
      <c r="F1257" s="42" t="str">
        <f>IF(ISNUMBER(SEARCH("96-well",Import!$B$10)),Sheet1!O1256,Sheet1!P1256)</f>
        <v>H7</v>
      </c>
      <c r="G1257" s="31" t="s">
        <v>760</v>
      </c>
      <c r="H1257" s="31" t="s">
        <v>898</v>
      </c>
      <c r="I1257" s="31"/>
      <c r="J1257" s="32">
        <v>1</v>
      </c>
    </row>
    <row r="1258" spans="1:10" x14ac:dyDescent="0.25">
      <c r="A1258" s="29" t="str">
        <f>IF(PickedColonies!J1258=0, "NA",INDEX(Table5[Strain name],(MATCH(PickedColonies!C1258,Table6[Barcode of agar-filled omnitray plate],0)+PickedColonies!J1258-1)))</f>
        <v>GeneArt lib</v>
      </c>
      <c r="B1258" s="29">
        <f>IF(PickedColonies!J1258=0, "NA", INDEX(Table1[Modifications],(MATCH(PickedColonies!C1258,Table6[Barcode of agar-filled omnitray plate],0)+PickedColonies!J1258-1)))</f>
        <v>0</v>
      </c>
      <c r="C1258" s="31" t="s">
        <v>470</v>
      </c>
      <c r="D1258" s="29" t="str">
        <f>IF(PickedColonies!J1258=0, "NA", INDEX(Table4[],(MATCH(PickedColonies!C1258,Table6[Barcode of agar-filled omnitray plate],0)+PickedColonies!J1258-1)))</f>
        <v>A1</v>
      </c>
      <c r="E1258" s="31" t="s">
        <v>886</v>
      </c>
      <c r="F1258" s="42" t="str">
        <f>IF(ISNUMBER(SEARCH("96-well",Import!$B$10)),Sheet1!O1257,Sheet1!P1257)</f>
        <v>I7</v>
      </c>
      <c r="G1258" s="31" t="s">
        <v>761</v>
      </c>
      <c r="H1258" s="31" t="s">
        <v>898</v>
      </c>
      <c r="I1258" s="31"/>
      <c r="J1258" s="32">
        <v>1</v>
      </c>
    </row>
    <row r="1259" spans="1:10" x14ac:dyDescent="0.25">
      <c r="A1259" s="29" t="str">
        <f>IF(PickedColonies!J1259=0, "NA",INDEX(Table5[Strain name],(MATCH(PickedColonies!C1259,Table6[Barcode of agar-filled omnitray plate],0)+PickedColonies!J1259-1)))</f>
        <v>GeneArt lib</v>
      </c>
      <c r="B1259" s="29">
        <f>IF(PickedColonies!J1259=0, "NA", INDEX(Table1[Modifications],(MATCH(PickedColonies!C1259,Table6[Barcode of agar-filled omnitray plate],0)+PickedColonies!J1259-1)))</f>
        <v>0</v>
      </c>
      <c r="C1259" s="31" t="s">
        <v>470</v>
      </c>
      <c r="D1259" s="29" t="str">
        <f>IF(PickedColonies!J1259=0, "NA", INDEX(Table4[],(MATCH(PickedColonies!C1259,Table6[Barcode of agar-filled omnitray plate],0)+PickedColonies!J1259-1)))</f>
        <v>A1</v>
      </c>
      <c r="E1259" s="31" t="s">
        <v>886</v>
      </c>
      <c r="F1259" s="42" t="str">
        <f>IF(ISNUMBER(SEARCH("96-well",Import!$B$10)),Sheet1!O1258,Sheet1!P1258)</f>
        <v>J7</v>
      </c>
      <c r="G1259" s="31" t="s">
        <v>762</v>
      </c>
      <c r="H1259" s="31" t="s">
        <v>898</v>
      </c>
      <c r="I1259" s="31"/>
      <c r="J1259" s="32">
        <v>1</v>
      </c>
    </row>
    <row r="1260" spans="1:10" x14ac:dyDescent="0.25">
      <c r="A1260" s="29" t="str">
        <f>IF(PickedColonies!J1260=0, "NA",INDEX(Table5[Strain name],(MATCH(PickedColonies!C1260,Table6[Barcode of agar-filled omnitray plate],0)+PickedColonies!J1260-1)))</f>
        <v>GeneArt lib</v>
      </c>
      <c r="B1260" s="29">
        <f>IF(PickedColonies!J1260=0, "NA", INDEX(Table1[Modifications],(MATCH(PickedColonies!C1260,Table6[Barcode of agar-filled omnitray plate],0)+PickedColonies!J1260-1)))</f>
        <v>0</v>
      </c>
      <c r="C1260" s="31" t="s">
        <v>470</v>
      </c>
      <c r="D1260" s="29" t="str">
        <f>IF(PickedColonies!J1260=0, "NA", INDEX(Table4[],(MATCH(PickedColonies!C1260,Table6[Barcode of agar-filled omnitray plate],0)+PickedColonies!J1260-1)))</f>
        <v>A1</v>
      </c>
      <c r="E1260" s="31" t="s">
        <v>886</v>
      </c>
      <c r="F1260" s="42" t="str">
        <f>IF(ISNUMBER(SEARCH("96-well",Import!$B$10)),Sheet1!O1259,Sheet1!P1259)</f>
        <v>K7</v>
      </c>
      <c r="G1260" s="31" t="s">
        <v>764</v>
      </c>
      <c r="H1260" s="31" t="s">
        <v>898</v>
      </c>
      <c r="I1260" s="31"/>
      <c r="J1260" s="32">
        <v>1</v>
      </c>
    </row>
    <row r="1261" spans="1:10" x14ac:dyDescent="0.25">
      <c r="A1261" s="29" t="str">
        <f>IF(PickedColonies!J1261=0, "NA",INDEX(Table5[Strain name],(MATCH(PickedColonies!C1261,Table6[Barcode of agar-filled omnitray plate],0)+PickedColonies!J1261-1)))</f>
        <v>GeneArt lib</v>
      </c>
      <c r="B1261" s="29">
        <f>IF(PickedColonies!J1261=0, "NA", INDEX(Table1[Modifications],(MATCH(PickedColonies!C1261,Table6[Barcode of agar-filled omnitray plate],0)+PickedColonies!J1261-1)))</f>
        <v>0</v>
      </c>
      <c r="C1261" s="31" t="s">
        <v>470</v>
      </c>
      <c r="D1261" s="29" t="str">
        <f>IF(PickedColonies!J1261=0, "NA", INDEX(Table4[],(MATCH(PickedColonies!C1261,Table6[Barcode of agar-filled omnitray plate],0)+PickedColonies!J1261-1)))</f>
        <v>A1</v>
      </c>
      <c r="E1261" s="31" t="s">
        <v>886</v>
      </c>
      <c r="F1261" s="42" t="str">
        <f>IF(ISNUMBER(SEARCH("96-well",Import!$B$10)),Sheet1!O1260,Sheet1!P1260)</f>
        <v>L7</v>
      </c>
      <c r="G1261" s="31" t="s">
        <v>765</v>
      </c>
      <c r="H1261" s="31" t="s">
        <v>898</v>
      </c>
      <c r="I1261" s="31"/>
      <c r="J1261" s="32">
        <v>1</v>
      </c>
    </row>
    <row r="1262" spans="1:10" x14ac:dyDescent="0.25">
      <c r="A1262" s="29" t="str">
        <f>IF(PickedColonies!J1262=0, "NA",INDEX(Table5[Strain name],(MATCH(PickedColonies!C1262,Table6[Barcode of agar-filled omnitray plate],0)+PickedColonies!J1262-1)))</f>
        <v>GeneArt lib</v>
      </c>
      <c r="B1262" s="29">
        <f>IF(PickedColonies!J1262=0, "NA", INDEX(Table1[Modifications],(MATCH(PickedColonies!C1262,Table6[Barcode of agar-filled omnitray plate],0)+PickedColonies!J1262-1)))</f>
        <v>0</v>
      </c>
      <c r="C1262" s="31" t="s">
        <v>470</v>
      </c>
      <c r="D1262" s="29" t="str">
        <f>IF(PickedColonies!J1262=0, "NA", INDEX(Table4[],(MATCH(PickedColonies!C1262,Table6[Barcode of agar-filled omnitray plate],0)+PickedColonies!J1262-1)))</f>
        <v>A1</v>
      </c>
      <c r="E1262" s="31" t="s">
        <v>886</v>
      </c>
      <c r="F1262" s="42" t="str">
        <f>IF(ISNUMBER(SEARCH("96-well",Import!$B$10)),Sheet1!O1261,Sheet1!P1261)</f>
        <v>M7</v>
      </c>
      <c r="G1262" s="31" t="s">
        <v>766</v>
      </c>
      <c r="H1262" s="31" t="s">
        <v>899</v>
      </c>
      <c r="I1262" s="31"/>
      <c r="J1262" s="32">
        <v>1</v>
      </c>
    </row>
    <row r="1263" spans="1:10" x14ac:dyDescent="0.25">
      <c r="A1263" s="29" t="str">
        <f>IF(PickedColonies!J1263=0, "NA",INDEX(Table5[Strain name],(MATCH(PickedColonies!C1263,Table6[Barcode of agar-filled omnitray plate],0)+PickedColonies!J1263-1)))</f>
        <v>GeneArt lib</v>
      </c>
      <c r="B1263" s="29">
        <f>IF(PickedColonies!J1263=0, "NA", INDEX(Table1[Modifications],(MATCH(PickedColonies!C1263,Table6[Barcode of agar-filled omnitray plate],0)+PickedColonies!J1263-1)))</f>
        <v>0</v>
      </c>
      <c r="C1263" s="31" t="s">
        <v>471</v>
      </c>
      <c r="D1263" s="29" t="str">
        <f>IF(PickedColonies!J1263=0, "NA", INDEX(Table4[],(MATCH(PickedColonies!C1263,Table6[Barcode of agar-filled omnitray plate],0)+PickedColonies!J1263-1)))</f>
        <v>A1</v>
      </c>
      <c r="E1263" s="31" t="s">
        <v>886</v>
      </c>
      <c r="F1263" s="42" t="str">
        <f>IF(ISNUMBER(SEARCH("96-well",Import!$B$10)),Sheet1!O1262,Sheet1!P1262)</f>
        <v>N7</v>
      </c>
      <c r="G1263" s="31" t="s">
        <v>484</v>
      </c>
      <c r="H1263" s="31" t="s">
        <v>904</v>
      </c>
      <c r="I1263" s="31"/>
      <c r="J1263" s="32">
        <v>1</v>
      </c>
    </row>
    <row r="1264" spans="1:10" x14ac:dyDescent="0.25">
      <c r="A1264" s="29" t="str">
        <f>IF(PickedColonies!J1264=0, "NA",INDEX(Table5[Strain name],(MATCH(PickedColonies!C1264,Table6[Barcode of agar-filled omnitray plate],0)+PickedColonies!J1264-1)))</f>
        <v>GeneArt lib</v>
      </c>
      <c r="B1264" s="29">
        <f>IF(PickedColonies!J1264=0, "NA", INDEX(Table1[Modifications],(MATCH(PickedColonies!C1264,Table6[Barcode of agar-filled omnitray plate],0)+PickedColonies!J1264-1)))</f>
        <v>0</v>
      </c>
      <c r="C1264" s="31" t="s">
        <v>471</v>
      </c>
      <c r="D1264" s="29" t="str">
        <f>IF(PickedColonies!J1264=0, "NA", INDEX(Table4[],(MATCH(PickedColonies!C1264,Table6[Barcode of agar-filled omnitray plate],0)+PickedColonies!J1264-1)))</f>
        <v>A1</v>
      </c>
      <c r="E1264" s="31" t="s">
        <v>886</v>
      </c>
      <c r="F1264" s="42" t="str">
        <f>IF(ISNUMBER(SEARCH("96-well",Import!$B$10)),Sheet1!O1263,Sheet1!P1263)</f>
        <v>O7</v>
      </c>
      <c r="G1264" s="31" t="s">
        <v>485</v>
      </c>
      <c r="H1264" s="31" t="s">
        <v>904</v>
      </c>
      <c r="I1264" s="31"/>
      <c r="J1264" s="32">
        <v>1</v>
      </c>
    </row>
    <row r="1265" spans="1:10" x14ac:dyDescent="0.25">
      <c r="A1265" s="29" t="str">
        <f>IF(PickedColonies!J1265=0, "NA",INDEX(Table5[Strain name],(MATCH(PickedColonies!C1265,Table6[Barcode of agar-filled omnitray plate],0)+PickedColonies!J1265-1)))</f>
        <v>GeneArt lib</v>
      </c>
      <c r="B1265" s="29">
        <f>IF(PickedColonies!J1265=0, "NA", INDEX(Table1[Modifications],(MATCH(PickedColonies!C1265,Table6[Barcode of agar-filled omnitray plate],0)+PickedColonies!J1265-1)))</f>
        <v>0</v>
      </c>
      <c r="C1265" s="31" t="s">
        <v>471</v>
      </c>
      <c r="D1265" s="29" t="str">
        <f>IF(PickedColonies!J1265=0, "NA", INDEX(Table4[],(MATCH(PickedColonies!C1265,Table6[Barcode of agar-filled omnitray plate],0)+PickedColonies!J1265-1)))</f>
        <v>A1</v>
      </c>
      <c r="E1265" s="31" t="s">
        <v>886</v>
      </c>
      <c r="F1265" s="42" t="str">
        <f>IF(ISNUMBER(SEARCH("96-well",Import!$B$10)),Sheet1!O1264,Sheet1!P1264)</f>
        <v>P7</v>
      </c>
      <c r="G1265" s="31" t="s">
        <v>486</v>
      </c>
      <c r="H1265" s="31" t="s">
        <v>904</v>
      </c>
      <c r="I1265" s="31"/>
      <c r="J1265" s="32">
        <v>1</v>
      </c>
    </row>
    <row r="1266" spans="1:10" x14ac:dyDescent="0.25">
      <c r="A1266" s="29" t="str">
        <f>IF(PickedColonies!J1266=0, "NA",INDEX(Table5[Strain name],(MATCH(PickedColonies!C1266,Table6[Barcode of agar-filled omnitray plate],0)+PickedColonies!J1266-1)))</f>
        <v>GeneArt lib</v>
      </c>
      <c r="B1266" s="29">
        <f>IF(PickedColonies!J1266=0, "NA", INDEX(Table1[Modifications],(MATCH(PickedColonies!C1266,Table6[Barcode of agar-filled omnitray plate],0)+PickedColonies!J1266-1)))</f>
        <v>0</v>
      </c>
      <c r="C1266" s="31" t="s">
        <v>471</v>
      </c>
      <c r="D1266" s="29" t="str">
        <f>IF(PickedColonies!J1266=0, "NA", INDEX(Table4[],(MATCH(PickedColonies!C1266,Table6[Barcode of agar-filled omnitray plate],0)+PickedColonies!J1266-1)))</f>
        <v>A1</v>
      </c>
      <c r="E1266" s="31" t="s">
        <v>886</v>
      </c>
      <c r="F1266" s="42" t="str">
        <f>IF(ISNUMBER(SEARCH("96-well",Import!$B$10)),Sheet1!O1265,Sheet1!P1265)</f>
        <v>A8</v>
      </c>
      <c r="G1266" s="31" t="s">
        <v>487</v>
      </c>
      <c r="H1266" s="31" t="s">
        <v>904</v>
      </c>
      <c r="I1266" s="31"/>
      <c r="J1266" s="32">
        <v>1</v>
      </c>
    </row>
    <row r="1267" spans="1:10" x14ac:dyDescent="0.25">
      <c r="A1267" s="29" t="str">
        <f>IF(PickedColonies!J1267=0, "NA",INDEX(Table5[Strain name],(MATCH(PickedColonies!C1267,Table6[Barcode of agar-filled omnitray plate],0)+PickedColonies!J1267-1)))</f>
        <v>GeneArt lib</v>
      </c>
      <c r="B1267" s="29">
        <f>IF(PickedColonies!J1267=0, "NA", INDEX(Table1[Modifications],(MATCH(PickedColonies!C1267,Table6[Barcode of agar-filled omnitray plate],0)+PickedColonies!J1267-1)))</f>
        <v>0</v>
      </c>
      <c r="C1267" s="31" t="s">
        <v>471</v>
      </c>
      <c r="D1267" s="29" t="str">
        <f>IF(PickedColonies!J1267=0, "NA", INDEX(Table4[],(MATCH(PickedColonies!C1267,Table6[Barcode of agar-filled omnitray plate],0)+PickedColonies!J1267-1)))</f>
        <v>A1</v>
      </c>
      <c r="E1267" s="31" t="s">
        <v>886</v>
      </c>
      <c r="F1267" s="42" t="str">
        <f>IF(ISNUMBER(SEARCH("96-well",Import!$B$10)),Sheet1!O1266,Sheet1!P1266)</f>
        <v>B8</v>
      </c>
      <c r="G1267" s="31" t="s">
        <v>488</v>
      </c>
      <c r="H1267" s="31" t="s">
        <v>904</v>
      </c>
      <c r="I1267" s="31"/>
      <c r="J1267" s="32">
        <v>1</v>
      </c>
    </row>
    <row r="1268" spans="1:10" x14ac:dyDescent="0.25">
      <c r="A1268" s="29" t="str">
        <f>IF(PickedColonies!J1268=0, "NA",INDEX(Table5[Strain name],(MATCH(PickedColonies!C1268,Table6[Barcode of agar-filled omnitray plate],0)+PickedColonies!J1268-1)))</f>
        <v>GeneArt lib</v>
      </c>
      <c r="B1268" s="29">
        <f>IF(PickedColonies!J1268=0, "NA", INDEX(Table1[Modifications],(MATCH(PickedColonies!C1268,Table6[Barcode of agar-filled omnitray plate],0)+PickedColonies!J1268-1)))</f>
        <v>0</v>
      </c>
      <c r="C1268" s="31" t="s">
        <v>471</v>
      </c>
      <c r="D1268" s="29" t="str">
        <f>IF(PickedColonies!J1268=0, "NA", INDEX(Table4[],(MATCH(PickedColonies!C1268,Table6[Barcode of agar-filled omnitray plate],0)+PickedColonies!J1268-1)))</f>
        <v>A1</v>
      </c>
      <c r="E1268" s="31" t="s">
        <v>886</v>
      </c>
      <c r="F1268" s="42" t="str">
        <f>IF(ISNUMBER(SEARCH("96-well",Import!$B$10)),Sheet1!O1267,Sheet1!P1267)</f>
        <v>C8</v>
      </c>
      <c r="G1268" s="31" t="s">
        <v>489</v>
      </c>
      <c r="H1268" s="31" t="s">
        <v>904</v>
      </c>
      <c r="I1268" s="31"/>
      <c r="J1268" s="32">
        <v>1</v>
      </c>
    </row>
    <row r="1269" spans="1:10" x14ac:dyDescent="0.25">
      <c r="A1269" s="29" t="str">
        <f>IF(PickedColonies!J1269=0, "NA",INDEX(Table5[Strain name],(MATCH(PickedColonies!C1269,Table6[Barcode of agar-filled omnitray plate],0)+PickedColonies!J1269-1)))</f>
        <v>GeneArt lib</v>
      </c>
      <c r="B1269" s="29">
        <f>IF(PickedColonies!J1269=0, "NA", INDEX(Table1[Modifications],(MATCH(PickedColonies!C1269,Table6[Barcode of agar-filled omnitray plate],0)+PickedColonies!J1269-1)))</f>
        <v>0</v>
      </c>
      <c r="C1269" s="31" t="s">
        <v>471</v>
      </c>
      <c r="D1269" s="29" t="str">
        <f>IF(PickedColonies!J1269=0, "NA", INDEX(Table4[],(MATCH(PickedColonies!C1269,Table6[Barcode of agar-filled omnitray plate],0)+PickedColonies!J1269-1)))</f>
        <v>A1</v>
      </c>
      <c r="E1269" s="31" t="s">
        <v>886</v>
      </c>
      <c r="F1269" s="42" t="str">
        <f>IF(ISNUMBER(SEARCH("96-well",Import!$B$10)),Sheet1!O1268,Sheet1!P1268)</f>
        <v>D8</v>
      </c>
      <c r="G1269" s="31" t="s">
        <v>490</v>
      </c>
      <c r="H1269" s="31" t="s">
        <v>904</v>
      </c>
      <c r="I1269" s="31"/>
      <c r="J1269" s="32">
        <v>1</v>
      </c>
    </row>
    <row r="1270" spans="1:10" x14ac:dyDescent="0.25">
      <c r="A1270" s="29" t="str">
        <f>IF(PickedColonies!J1270=0, "NA",INDEX(Table5[Strain name],(MATCH(PickedColonies!C1270,Table6[Barcode of agar-filled omnitray plate],0)+PickedColonies!J1270-1)))</f>
        <v>GeneArt lib</v>
      </c>
      <c r="B1270" s="29">
        <f>IF(PickedColonies!J1270=0, "NA", INDEX(Table1[Modifications],(MATCH(PickedColonies!C1270,Table6[Barcode of agar-filled omnitray plate],0)+PickedColonies!J1270-1)))</f>
        <v>0</v>
      </c>
      <c r="C1270" s="31" t="s">
        <v>471</v>
      </c>
      <c r="D1270" s="29" t="str">
        <f>IF(PickedColonies!J1270=0, "NA", INDEX(Table4[],(MATCH(PickedColonies!C1270,Table6[Barcode of agar-filled omnitray plate],0)+PickedColonies!J1270-1)))</f>
        <v>A1</v>
      </c>
      <c r="E1270" s="31" t="s">
        <v>886</v>
      </c>
      <c r="F1270" s="42" t="str">
        <f>IF(ISNUMBER(SEARCH("96-well",Import!$B$10)),Sheet1!O1269,Sheet1!P1269)</f>
        <v>E8</v>
      </c>
      <c r="G1270" s="31" t="s">
        <v>491</v>
      </c>
      <c r="H1270" s="31" t="s">
        <v>904</v>
      </c>
      <c r="I1270" s="31"/>
      <c r="J1270" s="32">
        <v>1</v>
      </c>
    </row>
    <row r="1271" spans="1:10" x14ac:dyDescent="0.25">
      <c r="A1271" s="29" t="str">
        <f>IF(PickedColonies!J1271=0, "NA",INDEX(Table5[Strain name],(MATCH(PickedColonies!C1271,Table6[Barcode of agar-filled omnitray plate],0)+PickedColonies!J1271-1)))</f>
        <v>GeneArt lib</v>
      </c>
      <c r="B1271" s="29">
        <f>IF(PickedColonies!J1271=0, "NA", INDEX(Table1[Modifications],(MATCH(PickedColonies!C1271,Table6[Barcode of agar-filled omnitray plate],0)+PickedColonies!J1271-1)))</f>
        <v>0</v>
      </c>
      <c r="C1271" s="31" t="s">
        <v>471</v>
      </c>
      <c r="D1271" s="29" t="str">
        <f>IF(PickedColonies!J1271=0, "NA", INDEX(Table4[],(MATCH(PickedColonies!C1271,Table6[Barcode of agar-filled omnitray plate],0)+PickedColonies!J1271-1)))</f>
        <v>A1</v>
      </c>
      <c r="E1271" s="31" t="s">
        <v>886</v>
      </c>
      <c r="F1271" s="42" t="str">
        <f>IF(ISNUMBER(SEARCH("96-well",Import!$B$10)),Sheet1!O1270,Sheet1!P1270)</f>
        <v>F8</v>
      </c>
      <c r="G1271" s="31" t="s">
        <v>493</v>
      </c>
      <c r="H1271" s="31" t="s">
        <v>905</v>
      </c>
      <c r="I1271" s="31"/>
      <c r="J1271" s="32">
        <v>1</v>
      </c>
    </row>
    <row r="1272" spans="1:10" x14ac:dyDescent="0.25">
      <c r="A1272" s="29" t="str">
        <f>IF(PickedColonies!J1272=0, "NA",INDEX(Table5[Strain name],(MATCH(PickedColonies!C1272,Table6[Barcode of agar-filled omnitray plate],0)+PickedColonies!J1272-1)))</f>
        <v>GeneArt lib</v>
      </c>
      <c r="B1272" s="29">
        <f>IF(PickedColonies!J1272=0, "NA", INDEX(Table1[Modifications],(MATCH(PickedColonies!C1272,Table6[Barcode of agar-filled omnitray plate],0)+PickedColonies!J1272-1)))</f>
        <v>0</v>
      </c>
      <c r="C1272" s="31" t="s">
        <v>471</v>
      </c>
      <c r="D1272" s="29" t="str">
        <f>IF(PickedColonies!J1272=0, "NA", INDEX(Table4[],(MATCH(PickedColonies!C1272,Table6[Barcode of agar-filled omnitray plate],0)+PickedColonies!J1272-1)))</f>
        <v>A1</v>
      </c>
      <c r="E1272" s="31" t="s">
        <v>886</v>
      </c>
      <c r="F1272" s="42" t="str">
        <f>IF(ISNUMBER(SEARCH("96-well",Import!$B$10)),Sheet1!O1271,Sheet1!P1271)</f>
        <v>G8</v>
      </c>
      <c r="G1272" s="31" t="s">
        <v>494</v>
      </c>
      <c r="H1272" s="31" t="s">
        <v>905</v>
      </c>
      <c r="I1272" s="31"/>
      <c r="J1272" s="32">
        <v>1</v>
      </c>
    </row>
    <row r="1273" spans="1:10" x14ac:dyDescent="0.25">
      <c r="A1273" s="29" t="str">
        <f>IF(PickedColonies!J1273=0, "NA",INDEX(Table5[Strain name],(MATCH(PickedColonies!C1273,Table6[Barcode of agar-filled omnitray plate],0)+PickedColonies!J1273-1)))</f>
        <v>GeneArt lib</v>
      </c>
      <c r="B1273" s="29">
        <f>IF(PickedColonies!J1273=0, "NA", INDEX(Table1[Modifications],(MATCH(PickedColonies!C1273,Table6[Barcode of agar-filled omnitray plate],0)+PickedColonies!J1273-1)))</f>
        <v>0</v>
      </c>
      <c r="C1273" s="31" t="s">
        <v>471</v>
      </c>
      <c r="D1273" s="29" t="str">
        <f>IF(PickedColonies!J1273=0, "NA", INDEX(Table4[],(MATCH(PickedColonies!C1273,Table6[Barcode of agar-filled omnitray plate],0)+PickedColonies!J1273-1)))</f>
        <v>A1</v>
      </c>
      <c r="E1273" s="31" t="s">
        <v>886</v>
      </c>
      <c r="F1273" s="42" t="str">
        <f>IF(ISNUMBER(SEARCH("96-well",Import!$B$10)),Sheet1!O1272,Sheet1!P1272)</f>
        <v>H8</v>
      </c>
      <c r="G1273" s="31" t="s">
        <v>495</v>
      </c>
      <c r="H1273" s="31" t="s">
        <v>905</v>
      </c>
      <c r="I1273" s="31"/>
      <c r="J1273" s="32">
        <v>1</v>
      </c>
    </row>
    <row r="1274" spans="1:10" x14ac:dyDescent="0.25">
      <c r="A1274" s="29" t="str">
        <f>IF(PickedColonies!J1274=0, "NA",INDEX(Table5[Strain name],(MATCH(PickedColonies!C1274,Table6[Barcode of agar-filled omnitray plate],0)+PickedColonies!J1274-1)))</f>
        <v>GeneArt lib</v>
      </c>
      <c r="B1274" s="29">
        <f>IF(PickedColonies!J1274=0, "NA", INDEX(Table1[Modifications],(MATCH(PickedColonies!C1274,Table6[Barcode of agar-filled omnitray plate],0)+PickedColonies!J1274-1)))</f>
        <v>0</v>
      </c>
      <c r="C1274" s="31" t="s">
        <v>471</v>
      </c>
      <c r="D1274" s="29" t="str">
        <f>IF(PickedColonies!J1274=0, "NA", INDEX(Table4[],(MATCH(PickedColonies!C1274,Table6[Barcode of agar-filled omnitray plate],0)+PickedColonies!J1274-1)))</f>
        <v>A1</v>
      </c>
      <c r="E1274" s="31" t="s">
        <v>886</v>
      </c>
      <c r="F1274" s="42" t="str">
        <f>IF(ISNUMBER(SEARCH("96-well",Import!$B$10)),Sheet1!O1273,Sheet1!P1273)</f>
        <v>I8</v>
      </c>
      <c r="G1274" s="31" t="s">
        <v>496</v>
      </c>
      <c r="H1274" s="31" t="s">
        <v>905</v>
      </c>
      <c r="I1274" s="31"/>
      <c r="J1274" s="32">
        <v>1</v>
      </c>
    </row>
    <row r="1275" spans="1:10" x14ac:dyDescent="0.25">
      <c r="A1275" s="29" t="str">
        <f>IF(PickedColonies!J1275=0, "NA",INDEX(Table5[Strain name],(MATCH(PickedColonies!C1275,Table6[Barcode of agar-filled omnitray plate],0)+PickedColonies!J1275-1)))</f>
        <v>GeneArt lib</v>
      </c>
      <c r="B1275" s="29">
        <f>IF(PickedColonies!J1275=0, "NA", INDEX(Table1[Modifications],(MATCH(PickedColonies!C1275,Table6[Barcode of agar-filled omnitray plate],0)+PickedColonies!J1275-1)))</f>
        <v>0</v>
      </c>
      <c r="C1275" s="31" t="s">
        <v>471</v>
      </c>
      <c r="D1275" s="29" t="str">
        <f>IF(PickedColonies!J1275=0, "NA", INDEX(Table4[],(MATCH(PickedColonies!C1275,Table6[Barcode of agar-filled omnitray plate],0)+PickedColonies!J1275-1)))</f>
        <v>A1</v>
      </c>
      <c r="E1275" s="31" t="s">
        <v>886</v>
      </c>
      <c r="F1275" s="42" t="str">
        <f>IF(ISNUMBER(SEARCH("96-well",Import!$B$10)),Sheet1!O1274,Sheet1!P1274)</f>
        <v>J8</v>
      </c>
      <c r="G1275" s="31" t="s">
        <v>497</v>
      </c>
      <c r="H1275" s="31" t="s">
        <v>905</v>
      </c>
      <c r="I1275" s="31"/>
      <c r="J1275" s="32">
        <v>1</v>
      </c>
    </row>
    <row r="1276" spans="1:10" x14ac:dyDescent="0.25">
      <c r="A1276" s="29" t="str">
        <f>IF(PickedColonies!J1276=0, "NA",INDEX(Table5[Strain name],(MATCH(PickedColonies!C1276,Table6[Barcode of agar-filled omnitray plate],0)+PickedColonies!J1276-1)))</f>
        <v>GeneArt lib</v>
      </c>
      <c r="B1276" s="29">
        <f>IF(PickedColonies!J1276=0, "NA", INDEX(Table1[Modifications],(MATCH(PickedColonies!C1276,Table6[Barcode of agar-filled omnitray plate],0)+PickedColonies!J1276-1)))</f>
        <v>0</v>
      </c>
      <c r="C1276" s="31" t="s">
        <v>471</v>
      </c>
      <c r="D1276" s="29" t="str">
        <f>IF(PickedColonies!J1276=0, "NA", INDEX(Table4[],(MATCH(PickedColonies!C1276,Table6[Barcode of agar-filled omnitray plate],0)+PickedColonies!J1276-1)))</f>
        <v>A1</v>
      </c>
      <c r="E1276" s="31" t="s">
        <v>886</v>
      </c>
      <c r="F1276" s="42" t="str">
        <f>IF(ISNUMBER(SEARCH("96-well",Import!$B$10)),Sheet1!O1275,Sheet1!P1275)</f>
        <v>K8</v>
      </c>
      <c r="G1276" s="31" t="s">
        <v>498</v>
      </c>
      <c r="H1276" s="31" t="s">
        <v>905</v>
      </c>
      <c r="I1276" s="31"/>
      <c r="J1276" s="32">
        <v>1</v>
      </c>
    </row>
    <row r="1277" spans="1:10" x14ac:dyDescent="0.25">
      <c r="A1277" s="29" t="str">
        <f>IF(PickedColonies!J1277=0, "NA",INDEX(Table5[Strain name],(MATCH(PickedColonies!C1277,Table6[Barcode of agar-filled omnitray plate],0)+PickedColonies!J1277-1)))</f>
        <v>GeneArt lib</v>
      </c>
      <c r="B1277" s="29">
        <f>IF(PickedColonies!J1277=0, "NA", INDEX(Table1[Modifications],(MATCH(PickedColonies!C1277,Table6[Barcode of agar-filled omnitray plate],0)+PickedColonies!J1277-1)))</f>
        <v>0</v>
      </c>
      <c r="C1277" s="31" t="s">
        <v>471</v>
      </c>
      <c r="D1277" s="29" t="str">
        <f>IF(PickedColonies!J1277=0, "NA", INDEX(Table4[],(MATCH(PickedColonies!C1277,Table6[Barcode of agar-filled omnitray plate],0)+PickedColonies!J1277-1)))</f>
        <v>A1</v>
      </c>
      <c r="E1277" s="31" t="s">
        <v>886</v>
      </c>
      <c r="F1277" s="42" t="str">
        <f>IF(ISNUMBER(SEARCH("96-well",Import!$B$10)),Sheet1!O1276,Sheet1!P1276)</f>
        <v>L8</v>
      </c>
      <c r="G1277" s="31" t="s">
        <v>499</v>
      </c>
      <c r="H1277" s="31" t="s">
        <v>905</v>
      </c>
      <c r="I1277" s="31"/>
      <c r="J1277" s="32">
        <v>1</v>
      </c>
    </row>
    <row r="1278" spans="1:10" x14ac:dyDescent="0.25">
      <c r="A1278" s="29" t="str">
        <f>IF(PickedColonies!J1278=0, "NA",INDEX(Table5[Strain name],(MATCH(PickedColonies!C1278,Table6[Barcode of agar-filled omnitray plate],0)+PickedColonies!J1278-1)))</f>
        <v>GeneArt lib</v>
      </c>
      <c r="B1278" s="29">
        <f>IF(PickedColonies!J1278=0, "NA", INDEX(Table1[Modifications],(MATCH(PickedColonies!C1278,Table6[Barcode of agar-filled omnitray plate],0)+PickedColonies!J1278-1)))</f>
        <v>0</v>
      </c>
      <c r="C1278" s="31" t="s">
        <v>471</v>
      </c>
      <c r="D1278" s="29" t="str">
        <f>IF(PickedColonies!J1278=0, "NA", INDEX(Table4[],(MATCH(PickedColonies!C1278,Table6[Barcode of agar-filled omnitray plate],0)+PickedColonies!J1278-1)))</f>
        <v>A1</v>
      </c>
      <c r="E1278" s="31" t="s">
        <v>886</v>
      </c>
      <c r="F1278" s="42" t="str">
        <f>IF(ISNUMBER(SEARCH("96-well",Import!$B$10)),Sheet1!O1277,Sheet1!P1277)</f>
        <v>M8</v>
      </c>
      <c r="G1278" s="31" t="s">
        <v>500</v>
      </c>
      <c r="H1278" s="31" t="s">
        <v>905</v>
      </c>
      <c r="I1278" s="31"/>
      <c r="J1278" s="32">
        <v>1</v>
      </c>
    </row>
    <row r="1279" spans="1:10" x14ac:dyDescent="0.25">
      <c r="A1279" s="29" t="str">
        <f>IF(PickedColonies!J1279=0, "NA",INDEX(Table5[Strain name],(MATCH(PickedColonies!C1279,Table6[Barcode of agar-filled omnitray plate],0)+PickedColonies!J1279-1)))</f>
        <v>GeneArt lib</v>
      </c>
      <c r="B1279" s="29">
        <f>IF(PickedColonies!J1279=0, "NA", INDEX(Table1[Modifications],(MATCH(PickedColonies!C1279,Table6[Barcode of agar-filled omnitray plate],0)+PickedColonies!J1279-1)))</f>
        <v>0</v>
      </c>
      <c r="C1279" s="31" t="s">
        <v>471</v>
      </c>
      <c r="D1279" s="29" t="str">
        <f>IF(PickedColonies!J1279=0, "NA", INDEX(Table4[],(MATCH(PickedColonies!C1279,Table6[Barcode of agar-filled omnitray plate],0)+PickedColonies!J1279-1)))</f>
        <v>A1</v>
      </c>
      <c r="E1279" s="31" t="s">
        <v>886</v>
      </c>
      <c r="F1279" s="42" t="str">
        <f>IF(ISNUMBER(SEARCH("96-well",Import!$B$10)),Sheet1!O1278,Sheet1!P1278)</f>
        <v>N8</v>
      </c>
      <c r="G1279" s="31" t="s">
        <v>502</v>
      </c>
      <c r="H1279" s="31" t="s">
        <v>906</v>
      </c>
      <c r="I1279" s="31"/>
      <c r="J1279" s="32">
        <v>1</v>
      </c>
    </row>
    <row r="1280" spans="1:10" x14ac:dyDescent="0.25">
      <c r="A1280" s="29" t="str">
        <f>IF(PickedColonies!J1280=0, "NA",INDEX(Table5[Strain name],(MATCH(PickedColonies!C1280,Table6[Barcode of agar-filled omnitray plate],0)+PickedColonies!J1280-1)))</f>
        <v>GeneArt lib</v>
      </c>
      <c r="B1280" s="29">
        <f>IF(PickedColonies!J1280=0, "NA", INDEX(Table1[Modifications],(MATCH(PickedColonies!C1280,Table6[Barcode of agar-filled omnitray plate],0)+PickedColonies!J1280-1)))</f>
        <v>0</v>
      </c>
      <c r="C1280" s="31" t="s">
        <v>471</v>
      </c>
      <c r="D1280" s="29" t="str">
        <f>IF(PickedColonies!J1280=0, "NA", INDEX(Table4[],(MATCH(PickedColonies!C1280,Table6[Barcode of agar-filled omnitray plate],0)+PickedColonies!J1280-1)))</f>
        <v>A1</v>
      </c>
      <c r="E1280" s="31" t="s">
        <v>886</v>
      </c>
      <c r="F1280" s="42" t="str">
        <f>IF(ISNUMBER(SEARCH("96-well",Import!$B$10)),Sheet1!O1279,Sheet1!P1279)</f>
        <v>O8</v>
      </c>
      <c r="G1280" s="31" t="s">
        <v>503</v>
      </c>
      <c r="H1280" s="31" t="s">
        <v>906</v>
      </c>
      <c r="I1280" s="31"/>
      <c r="J1280" s="32">
        <v>1</v>
      </c>
    </row>
    <row r="1281" spans="1:10" x14ac:dyDescent="0.25">
      <c r="A1281" s="29" t="str">
        <f>IF(PickedColonies!J1281=0, "NA",INDEX(Table5[Strain name],(MATCH(PickedColonies!C1281,Table6[Barcode of agar-filled omnitray plate],0)+PickedColonies!J1281-1)))</f>
        <v>GeneArt lib</v>
      </c>
      <c r="B1281" s="29">
        <f>IF(PickedColonies!J1281=0, "NA", INDEX(Table1[Modifications],(MATCH(PickedColonies!C1281,Table6[Barcode of agar-filled omnitray plate],0)+PickedColonies!J1281-1)))</f>
        <v>0</v>
      </c>
      <c r="C1281" s="31" t="s">
        <v>471</v>
      </c>
      <c r="D1281" s="29" t="str">
        <f>IF(PickedColonies!J1281=0, "NA", INDEX(Table4[],(MATCH(PickedColonies!C1281,Table6[Barcode of agar-filled omnitray plate],0)+PickedColonies!J1281-1)))</f>
        <v>A1</v>
      </c>
      <c r="E1281" s="31" t="s">
        <v>886</v>
      </c>
      <c r="F1281" s="42" t="str">
        <f>IF(ISNUMBER(SEARCH("96-well",Import!$B$10)),Sheet1!O1280,Sheet1!P1280)</f>
        <v>P8</v>
      </c>
      <c r="G1281" s="31" t="s">
        <v>504</v>
      </c>
      <c r="H1281" s="31" t="s">
        <v>906</v>
      </c>
      <c r="I1281" s="31"/>
      <c r="J1281" s="32">
        <v>1</v>
      </c>
    </row>
    <row r="1282" spans="1:10" x14ac:dyDescent="0.25">
      <c r="A1282" s="29" t="str">
        <f>IF(PickedColonies!J1282=0, "NA",INDEX(Table5[Strain name],(MATCH(PickedColonies!C1282,Table6[Barcode of agar-filled omnitray plate],0)+PickedColonies!J1282-1)))</f>
        <v>GeneArt lib</v>
      </c>
      <c r="B1282" s="29">
        <f>IF(PickedColonies!J1282=0, "NA", INDEX(Table1[Modifications],(MATCH(PickedColonies!C1282,Table6[Barcode of agar-filled omnitray plate],0)+PickedColonies!J1282-1)))</f>
        <v>0</v>
      </c>
      <c r="C1282" s="31" t="s">
        <v>471</v>
      </c>
      <c r="D1282" s="29" t="str">
        <f>IF(PickedColonies!J1282=0, "NA", INDEX(Table4[],(MATCH(PickedColonies!C1282,Table6[Barcode of agar-filled omnitray plate],0)+PickedColonies!J1282-1)))</f>
        <v>A1</v>
      </c>
      <c r="E1282" s="31" t="s">
        <v>886</v>
      </c>
      <c r="F1282" s="42" t="str">
        <f>IF(ISNUMBER(SEARCH("96-well",Import!$B$10)),Sheet1!O1281,Sheet1!P1281)</f>
        <v>A9</v>
      </c>
      <c r="G1282" s="31" t="s">
        <v>505</v>
      </c>
      <c r="H1282" s="31" t="s">
        <v>906</v>
      </c>
      <c r="I1282" s="31"/>
      <c r="J1282" s="32">
        <v>1</v>
      </c>
    </row>
    <row r="1283" spans="1:10" x14ac:dyDescent="0.25">
      <c r="A1283" s="29" t="str">
        <f>IF(PickedColonies!J1283=0, "NA",INDEX(Table5[Strain name],(MATCH(PickedColonies!C1283,Table6[Barcode of agar-filled omnitray plate],0)+PickedColonies!J1283-1)))</f>
        <v>GeneArt lib</v>
      </c>
      <c r="B1283" s="29">
        <f>IF(PickedColonies!J1283=0, "NA", INDEX(Table1[Modifications],(MATCH(PickedColonies!C1283,Table6[Barcode of agar-filled omnitray plate],0)+PickedColonies!J1283-1)))</f>
        <v>0</v>
      </c>
      <c r="C1283" s="31" t="s">
        <v>471</v>
      </c>
      <c r="D1283" s="29" t="str">
        <f>IF(PickedColonies!J1283=0, "NA", INDEX(Table4[],(MATCH(PickedColonies!C1283,Table6[Barcode of agar-filled omnitray plate],0)+PickedColonies!J1283-1)))</f>
        <v>A1</v>
      </c>
      <c r="E1283" s="31" t="s">
        <v>886</v>
      </c>
      <c r="F1283" s="42" t="str">
        <f>IF(ISNUMBER(SEARCH("96-well",Import!$B$10)),Sheet1!O1282,Sheet1!P1282)</f>
        <v>B9</v>
      </c>
      <c r="G1283" s="31" t="s">
        <v>506</v>
      </c>
      <c r="H1283" s="31" t="s">
        <v>906</v>
      </c>
      <c r="I1283" s="31"/>
      <c r="J1283" s="32">
        <v>1</v>
      </c>
    </row>
    <row r="1284" spans="1:10" x14ac:dyDescent="0.25">
      <c r="A1284" s="29" t="str">
        <f>IF(PickedColonies!J1284=0, "NA",INDEX(Table5[Strain name],(MATCH(PickedColonies!C1284,Table6[Barcode of agar-filled omnitray plate],0)+PickedColonies!J1284-1)))</f>
        <v>GeneArt lib</v>
      </c>
      <c r="B1284" s="29">
        <f>IF(PickedColonies!J1284=0, "NA", INDEX(Table1[Modifications],(MATCH(PickedColonies!C1284,Table6[Barcode of agar-filled omnitray plate],0)+PickedColonies!J1284-1)))</f>
        <v>0</v>
      </c>
      <c r="C1284" s="31" t="s">
        <v>471</v>
      </c>
      <c r="D1284" s="29" t="str">
        <f>IF(PickedColonies!J1284=0, "NA", INDEX(Table4[],(MATCH(PickedColonies!C1284,Table6[Barcode of agar-filled omnitray plate],0)+PickedColonies!J1284-1)))</f>
        <v>A1</v>
      </c>
      <c r="E1284" s="31" t="s">
        <v>886</v>
      </c>
      <c r="F1284" s="42" t="str">
        <f>IF(ISNUMBER(SEARCH("96-well",Import!$B$10)),Sheet1!O1283,Sheet1!P1283)</f>
        <v>C9</v>
      </c>
      <c r="G1284" s="31" t="s">
        <v>507</v>
      </c>
      <c r="H1284" s="31" t="s">
        <v>906</v>
      </c>
      <c r="I1284" s="31"/>
      <c r="J1284" s="32">
        <v>1</v>
      </c>
    </row>
    <row r="1285" spans="1:10" x14ac:dyDescent="0.25">
      <c r="A1285" s="29" t="str">
        <f>IF(PickedColonies!J1285=0, "NA",INDEX(Table5[Strain name],(MATCH(PickedColonies!C1285,Table6[Barcode of agar-filled omnitray plate],0)+PickedColonies!J1285-1)))</f>
        <v>GeneArt lib</v>
      </c>
      <c r="B1285" s="29">
        <f>IF(PickedColonies!J1285=0, "NA", INDEX(Table1[Modifications],(MATCH(PickedColonies!C1285,Table6[Barcode of agar-filled omnitray plate],0)+PickedColonies!J1285-1)))</f>
        <v>0</v>
      </c>
      <c r="C1285" s="31" t="s">
        <v>471</v>
      </c>
      <c r="D1285" s="29" t="str">
        <f>IF(PickedColonies!J1285=0, "NA", INDEX(Table4[],(MATCH(PickedColonies!C1285,Table6[Barcode of agar-filled omnitray plate],0)+PickedColonies!J1285-1)))</f>
        <v>A1</v>
      </c>
      <c r="E1285" s="31" t="s">
        <v>886</v>
      </c>
      <c r="F1285" s="42" t="str">
        <f>IF(ISNUMBER(SEARCH("96-well",Import!$B$10)),Sheet1!O1284,Sheet1!P1284)</f>
        <v>D9</v>
      </c>
      <c r="G1285" s="31" t="s">
        <v>508</v>
      </c>
      <c r="H1285" s="31" t="s">
        <v>906</v>
      </c>
      <c r="I1285" s="31"/>
      <c r="J1285" s="32">
        <v>1</v>
      </c>
    </row>
    <row r="1286" spans="1:10" x14ac:dyDescent="0.25">
      <c r="A1286" s="29" t="str">
        <f>IF(PickedColonies!J1286=0, "NA",INDEX(Table5[Strain name],(MATCH(PickedColonies!C1286,Table6[Barcode of agar-filled omnitray plate],0)+PickedColonies!J1286-1)))</f>
        <v>GeneArt lib</v>
      </c>
      <c r="B1286" s="29">
        <f>IF(PickedColonies!J1286=0, "NA", INDEX(Table1[Modifications],(MATCH(PickedColonies!C1286,Table6[Barcode of agar-filled omnitray plate],0)+PickedColonies!J1286-1)))</f>
        <v>0</v>
      </c>
      <c r="C1286" s="31" t="s">
        <v>471</v>
      </c>
      <c r="D1286" s="29" t="str">
        <f>IF(PickedColonies!J1286=0, "NA", INDEX(Table4[],(MATCH(PickedColonies!C1286,Table6[Barcode of agar-filled omnitray plate],0)+PickedColonies!J1286-1)))</f>
        <v>A1</v>
      </c>
      <c r="E1286" s="31" t="s">
        <v>886</v>
      </c>
      <c r="F1286" s="42" t="str">
        <f>IF(ISNUMBER(SEARCH("96-well",Import!$B$10)),Sheet1!O1285,Sheet1!P1285)</f>
        <v>E9</v>
      </c>
      <c r="G1286" s="31" t="s">
        <v>509</v>
      </c>
      <c r="H1286" s="31" t="s">
        <v>906</v>
      </c>
      <c r="I1286" s="31"/>
      <c r="J1286" s="32">
        <v>1</v>
      </c>
    </row>
    <row r="1287" spans="1:10" x14ac:dyDescent="0.25">
      <c r="A1287" s="29" t="str">
        <f>IF(PickedColonies!J1287=0, "NA",INDEX(Table5[Strain name],(MATCH(PickedColonies!C1287,Table6[Barcode of agar-filled omnitray plate],0)+PickedColonies!J1287-1)))</f>
        <v>GeneArt lib</v>
      </c>
      <c r="B1287" s="29">
        <f>IF(PickedColonies!J1287=0, "NA", INDEX(Table1[Modifications],(MATCH(PickedColonies!C1287,Table6[Barcode of agar-filled omnitray plate],0)+PickedColonies!J1287-1)))</f>
        <v>0</v>
      </c>
      <c r="C1287" s="31" t="s">
        <v>471</v>
      </c>
      <c r="D1287" s="29" t="str">
        <f>IF(PickedColonies!J1287=0, "NA", INDEX(Table4[],(MATCH(PickedColonies!C1287,Table6[Barcode of agar-filled omnitray plate],0)+PickedColonies!J1287-1)))</f>
        <v>A1</v>
      </c>
      <c r="E1287" s="31" t="s">
        <v>886</v>
      </c>
      <c r="F1287" s="42" t="str">
        <f>IF(ISNUMBER(SEARCH("96-well",Import!$B$10)),Sheet1!O1286,Sheet1!P1286)</f>
        <v>F9</v>
      </c>
      <c r="G1287" s="31" t="s">
        <v>511</v>
      </c>
      <c r="H1287" s="31" t="s">
        <v>907</v>
      </c>
      <c r="I1287" s="31"/>
      <c r="J1287" s="32">
        <v>1</v>
      </c>
    </row>
    <row r="1288" spans="1:10" x14ac:dyDescent="0.25">
      <c r="A1288" s="29" t="str">
        <f>IF(PickedColonies!J1288=0, "NA",INDEX(Table5[Strain name],(MATCH(PickedColonies!C1288,Table6[Barcode of agar-filled omnitray plate],0)+PickedColonies!J1288-1)))</f>
        <v>GeneArt lib</v>
      </c>
      <c r="B1288" s="29">
        <f>IF(PickedColonies!J1288=0, "NA", INDEX(Table1[Modifications],(MATCH(PickedColonies!C1288,Table6[Barcode of agar-filled omnitray plate],0)+PickedColonies!J1288-1)))</f>
        <v>0</v>
      </c>
      <c r="C1288" s="31" t="s">
        <v>471</v>
      </c>
      <c r="D1288" s="29" t="str">
        <f>IF(PickedColonies!J1288=0, "NA", INDEX(Table4[],(MATCH(PickedColonies!C1288,Table6[Barcode of agar-filled omnitray plate],0)+PickedColonies!J1288-1)))</f>
        <v>A1</v>
      </c>
      <c r="E1288" s="31" t="s">
        <v>886</v>
      </c>
      <c r="F1288" s="42" t="str">
        <f>IF(ISNUMBER(SEARCH("96-well",Import!$B$10)),Sheet1!O1287,Sheet1!P1287)</f>
        <v>G9</v>
      </c>
      <c r="G1288" s="31" t="s">
        <v>512</v>
      </c>
      <c r="H1288" s="31" t="s">
        <v>907</v>
      </c>
      <c r="I1288" s="31"/>
      <c r="J1288" s="32">
        <v>1</v>
      </c>
    </row>
    <row r="1289" spans="1:10" x14ac:dyDescent="0.25">
      <c r="A1289" s="29" t="str">
        <f>IF(PickedColonies!J1289=0, "NA",INDEX(Table5[Strain name],(MATCH(PickedColonies!C1289,Table6[Barcode of agar-filled omnitray plate],0)+PickedColonies!J1289-1)))</f>
        <v>GeneArt lib</v>
      </c>
      <c r="B1289" s="29">
        <f>IF(PickedColonies!J1289=0, "NA", INDEX(Table1[Modifications],(MATCH(PickedColonies!C1289,Table6[Barcode of agar-filled omnitray plate],0)+PickedColonies!J1289-1)))</f>
        <v>0</v>
      </c>
      <c r="C1289" s="31" t="s">
        <v>471</v>
      </c>
      <c r="D1289" s="29" t="str">
        <f>IF(PickedColonies!J1289=0, "NA", INDEX(Table4[],(MATCH(PickedColonies!C1289,Table6[Barcode of agar-filled omnitray plate],0)+PickedColonies!J1289-1)))</f>
        <v>A1</v>
      </c>
      <c r="E1289" s="31" t="s">
        <v>886</v>
      </c>
      <c r="F1289" s="42" t="str">
        <f>IF(ISNUMBER(SEARCH("96-well",Import!$B$10)),Sheet1!O1288,Sheet1!P1288)</f>
        <v>H9</v>
      </c>
      <c r="G1289" s="31" t="s">
        <v>513</v>
      </c>
      <c r="H1289" s="31" t="s">
        <v>907</v>
      </c>
      <c r="I1289" s="31"/>
      <c r="J1289" s="32">
        <v>1</v>
      </c>
    </row>
    <row r="1290" spans="1:10" x14ac:dyDescent="0.25">
      <c r="A1290" s="29" t="str">
        <f>IF(PickedColonies!J1290=0, "NA",INDEX(Table5[Strain name],(MATCH(PickedColonies!C1290,Table6[Barcode of agar-filled omnitray plate],0)+PickedColonies!J1290-1)))</f>
        <v>GeneArt lib</v>
      </c>
      <c r="B1290" s="29">
        <f>IF(PickedColonies!J1290=0, "NA", INDEX(Table1[Modifications],(MATCH(PickedColonies!C1290,Table6[Barcode of agar-filled omnitray plate],0)+PickedColonies!J1290-1)))</f>
        <v>0</v>
      </c>
      <c r="C1290" s="31" t="s">
        <v>471</v>
      </c>
      <c r="D1290" s="29" t="str">
        <f>IF(PickedColonies!J1290=0, "NA", INDEX(Table4[],(MATCH(PickedColonies!C1290,Table6[Barcode of agar-filled omnitray plate],0)+PickedColonies!J1290-1)))</f>
        <v>A1</v>
      </c>
      <c r="E1290" s="31" t="s">
        <v>886</v>
      </c>
      <c r="F1290" s="42" t="str">
        <f>IF(ISNUMBER(SEARCH("96-well",Import!$B$10)),Sheet1!O1289,Sheet1!P1289)</f>
        <v>I9</v>
      </c>
      <c r="G1290" s="31" t="s">
        <v>514</v>
      </c>
      <c r="H1290" s="31" t="s">
        <v>907</v>
      </c>
      <c r="I1290" s="31"/>
      <c r="J1290" s="32">
        <v>1</v>
      </c>
    </row>
    <row r="1291" spans="1:10" x14ac:dyDescent="0.25">
      <c r="A1291" s="29" t="str">
        <f>IF(PickedColonies!J1291=0, "NA",INDEX(Table5[Strain name],(MATCH(PickedColonies!C1291,Table6[Barcode of agar-filled omnitray plate],0)+PickedColonies!J1291-1)))</f>
        <v>GeneArt lib</v>
      </c>
      <c r="B1291" s="29">
        <f>IF(PickedColonies!J1291=0, "NA", INDEX(Table1[Modifications],(MATCH(PickedColonies!C1291,Table6[Barcode of agar-filled omnitray plate],0)+PickedColonies!J1291-1)))</f>
        <v>0</v>
      </c>
      <c r="C1291" s="31" t="s">
        <v>471</v>
      </c>
      <c r="D1291" s="29" t="str">
        <f>IF(PickedColonies!J1291=0, "NA", INDEX(Table4[],(MATCH(PickedColonies!C1291,Table6[Barcode of agar-filled omnitray plate],0)+PickedColonies!J1291-1)))</f>
        <v>A1</v>
      </c>
      <c r="E1291" s="31" t="s">
        <v>886</v>
      </c>
      <c r="F1291" s="42" t="str">
        <f>IF(ISNUMBER(SEARCH("96-well",Import!$B$10)),Sheet1!O1290,Sheet1!P1290)</f>
        <v>J9</v>
      </c>
      <c r="G1291" s="31" t="s">
        <v>515</v>
      </c>
      <c r="H1291" s="31" t="s">
        <v>907</v>
      </c>
      <c r="I1291" s="31"/>
      <c r="J1291" s="32">
        <v>1</v>
      </c>
    </row>
    <row r="1292" spans="1:10" x14ac:dyDescent="0.25">
      <c r="A1292" s="29" t="str">
        <f>IF(PickedColonies!J1292=0, "NA",INDEX(Table5[Strain name],(MATCH(PickedColonies!C1292,Table6[Barcode of agar-filled omnitray plate],0)+PickedColonies!J1292-1)))</f>
        <v>GeneArt lib</v>
      </c>
      <c r="B1292" s="29">
        <f>IF(PickedColonies!J1292=0, "NA", INDEX(Table1[Modifications],(MATCH(PickedColonies!C1292,Table6[Barcode of agar-filled omnitray plate],0)+PickedColonies!J1292-1)))</f>
        <v>0</v>
      </c>
      <c r="C1292" s="31" t="s">
        <v>471</v>
      </c>
      <c r="D1292" s="29" t="str">
        <f>IF(PickedColonies!J1292=0, "NA", INDEX(Table4[],(MATCH(PickedColonies!C1292,Table6[Barcode of agar-filled omnitray plate],0)+PickedColonies!J1292-1)))</f>
        <v>A1</v>
      </c>
      <c r="E1292" s="31" t="s">
        <v>886</v>
      </c>
      <c r="F1292" s="42" t="str">
        <f>IF(ISNUMBER(SEARCH("96-well",Import!$B$10)),Sheet1!O1291,Sheet1!P1291)</f>
        <v>K9</v>
      </c>
      <c r="G1292" s="31" t="s">
        <v>516</v>
      </c>
      <c r="H1292" s="31" t="s">
        <v>907</v>
      </c>
      <c r="I1292" s="31"/>
      <c r="J1292" s="32">
        <v>1</v>
      </c>
    </row>
    <row r="1293" spans="1:10" x14ac:dyDescent="0.25">
      <c r="A1293" s="29" t="str">
        <f>IF(PickedColonies!J1293=0, "NA",INDEX(Table5[Strain name],(MATCH(PickedColonies!C1293,Table6[Barcode of agar-filled omnitray plate],0)+PickedColonies!J1293-1)))</f>
        <v>GeneArt lib</v>
      </c>
      <c r="B1293" s="29">
        <f>IF(PickedColonies!J1293=0, "NA", INDEX(Table1[Modifications],(MATCH(PickedColonies!C1293,Table6[Barcode of agar-filled omnitray plate],0)+PickedColonies!J1293-1)))</f>
        <v>0</v>
      </c>
      <c r="C1293" s="31" t="s">
        <v>471</v>
      </c>
      <c r="D1293" s="29" t="str">
        <f>IF(PickedColonies!J1293=0, "NA", INDEX(Table4[],(MATCH(PickedColonies!C1293,Table6[Barcode of agar-filled omnitray plate],0)+PickedColonies!J1293-1)))</f>
        <v>A1</v>
      </c>
      <c r="E1293" s="31" t="s">
        <v>886</v>
      </c>
      <c r="F1293" s="42" t="str">
        <f>IF(ISNUMBER(SEARCH("96-well",Import!$B$10)),Sheet1!O1292,Sheet1!P1292)</f>
        <v>L9</v>
      </c>
      <c r="G1293" s="31" t="s">
        <v>517</v>
      </c>
      <c r="H1293" s="31" t="s">
        <v>907</v>
      </c>
      <c r="I1293" s="31"/>
      <c r="J1293" s="32">
        <v>1</v>
      </c>
    </row>
    <row r="1294" spans="1:10" x14ac:dyDescent="0.25">
      <c r="A1294" s="29" t="str">
        <f>IF(PickedColonies!J1294=0, "NA",INDEX(Table5[Strain name],(MATCH(PickedColonies!C1294,Table6[Barcode of agar-filled omnitray plate],0)+PickedColonies!J1294-1)))</f>
        <v>GeneArt lib</v>
      </c>
      <c r="B1294" s="29">
        <f>IF(PickedColonies!J1294=0, "NA", INDEX(Table1[Modifications],(MATCH(PickedColonies!C1294,Table6[Barcode of agar-filled omnitray plate],0)+PickedColonies!J1294-1)))</f>
        <v>0</v>
      </c>
      <c r="C1294" s="31" t="s">
        <v>471</v>
      </c>
      <c r="D1294" s="29" t="str">
        <f>IF(PickedColonies!J1294=0, "NA", INDEX(Table4[],(MATCH(PickedColonies!C1294,Table6[Barcode of agar-filled omnitray plate],0)+PickedColonies!J1294-1)))</f>
        <v>A1</v>
      </c>
      <c r="E1294" s="31" t="s">
        <v>886</v>
      </c>
      <c r="F1294" s="42" t="str">
        <f>IF(ISNUMBER(SEARCH("96-well",Import!$B$10)),Sheet1!O1293,Sheet1!P1293)</f>
        <v>M9</v>
      </c>
      <c r="G1294" s="31" t="s">
        <v>518</v>
      </c>
      <c r="H1294" s="31" t="s">
        <v>907</v>
      </c>
      <c r="I1294" s="31"/>
      <c r="J1294" s="32">
        <v>1</v>
      </c>
    </row>
    <row r="1295" spans="1:10" x14ac:dyDescent="0.25">
      <c r="A1295" s="29" t="str">
        <f>IF(PickedColonies!J1295=0, "NA",INDEX(Table5[Strain name],(MATCH(PickedColonies!C1295,Table6[Barcode of agar-filled omnitray plate],0)+PickedColonies!J1295-1)))</f>
        <v>GeneArt lib</v>
      </c>
      <c r="B1295" s="29">
        <f>IF(PickedColonies!J1295=0, "NA", INDEX(Table1[Modifications],(MATCH(PickedColonies!C1295,Table6[Barcode of agar-filled omnitray plate],0)+PickedColonies!J1295-1)))</f>
        <v>0</v>
      </c>
      <c r="C1295" s="31" t="s">
        <v>471</v>
      </c>
      <c r="D1295" s="29" t="str">
        <f>IF(PickedColonies!J1295=0, "NA", INDEX(Table4[],(MATCH(PickedColonies!C1295,Table6[Barcode of agar-filled omnitray plate],0)+PickedColonies!J1295-1)))</f>
        <v>A1</v>
      </c>
      <c r="E1295" s="31" t="s">
        <v>886</v>
      </c>
      <c r="F1295" s="42" t="str">
        <f>IF(ISNUMBER(SEARCH("96-well",Import!$B$10)),Sheet1!O1294,Sheet1!P1294)</f>
        <v>N9</v>
      </c>
      <c r="G1295" s="31" t="s">
        <v>520</v>
      </c>
      <c r="H1295" s="31" t="s">
        <v>908</v>
      </c>
      <c r="I1295" s="31"/>
      <c r="J1295" s="32">
        <v>1</v>
      </c>
    </row>
    <row r="1296" spans="1:10" x14ac:dyDescent="0.25">
      <c r="A1296" s="29" t="str">
        <f>IF(PickedColonies!J1296=0, "NA",INDEX(Table5[Strain name],(MATCH(PickedColonies!C1296,Table6[Barcode of agar-filled omnitray plate],0)+PickedColonies!J1296-1)))</f>
        <v>GeneArt lib</v>
      </c>
      <c r="B1296" s="29">
        <f>IF(PickedColonies!J1296=0, "NA", INDEX(Table1[Modifications],(MATCH(PickedColonies!C1296,Table6[Barcode of agar-filled omnitray plate],0)+PickedColonies!J1296-1)))</f>
        <v>0</v>
      </c>
      <c r="C1296" s="31" t="s">
        <v>471</v>
      </c>
      <c r="D1296" s="29" t="str">
        <f>IF(PickedColonies!J1296=0, "NA", INDEX(Table4[],(MATCH(PickedColonies!C1296,Table6[Barcode of agar-filled omnitray plate],0)+PickedColonies!J1296-1)))</f>
        <v>A1</v>
      </c>
      <c r="E1296" s="31" t="s">
        <v>886</v>
      </c>
      <c r="F1296" s="42" t="str">
        <f>IF(ISNUMBER(SEARCH("96-well",Import!$B$10)),Sheet1!O1295,Sheet1!P1295)</f>
        <v>O9</v>
      </c>
      <c r="G1296" s="31" t="s">
        <v>521</v>
      </c>
      <c r="H1296" s="31" t="s">
        <v>908</v>
      </c>
      <c r="I1296" s="31"/>
      <c r="J1296" s="32">
        <v>1</v>
      </c>
    </row>
    <row r="1297" spans="1:10" x14ac:dyDescent="0.25">
      <c r="A1297" s="29" t="str">
        <f>IF(PickedColonies!J1297=0, "NA",INDEX(Table5[Strain name],(MATCH(PickedColonies!C1297,Table6[Barcode of agar-filled omnitray plate],0)+PickedColonies!J1297-1)))</f>
        <v>GeneArt lib</v>
      </c>
      <c r="B1297" s="29">
        <f>IF(PickedColonies!J1297=0, "NA", INDEX(Table1[Modifications],(MATCH(PickedColonies!C1297,Table6[Barcode of agar-filled omnitray plate],0)+PickedColonies!J1297-1)))</f>
        <v>0</v>
      </c>
      <c r="C1297" s="31" t="s">
        <v>471</v>
      </c>
      <c r="D1297" s="29" t="str">
        <f>IF(PickedColonies!J1297=0, "NA", INDEX(Table4[],(MATCH(PickedColonies!C1297,Table6[Barcode of agar-filled omnitray plate],0)+PickedColonies!J1297-1)))</f>
        <v>A1</v>
      </c>
      <c r="E1297" s="31" t="s">
        <v>886</v>
      </c>
      <c r="F1297" s="42" t="str">
        <f>IF(ISNUMBER(SEARCH("96-well",Import!$B$10)),Sheet1!O1296,Sheet1!P1296)</f>
        <v>P9</v>
      </c>
      <c r="G1297" s="31" t="s">
        <v>522</v>
      </c>
      <c r="H1297" s="31" t="s">
        <v>908</v>
      </c>
      <c r="I1297" s="31"/>
      <c r="J1297" s="32">
        <v>1</v>
      </c>
    </row>
    <row r="1298" spans="1:10" x14ac:dyDescent="0.25">
      <c r="A1298" s="29" t="str">
        <f>IF(PickedColonies!J1298=0, "NA",INDEX(Table5[Strain name],(MATCH(PickedColonies!C1298,Table6[Barcode of agar-filled omnitray plate],0)+PickedColonies!J1298-1)))</f>
        <v>GeneArt lib</v>
      </c>
      <c r="B1298" s="29">
        <f>IF(PickedColonies!J1298=0, "NA", INDEX(Table1[Modifications],(MATCH(PickedColonies!C1298,Table6[Barcode of agar-filled omnitray plate],0)+PickedColonies!J1298-1)))</f>
        <v>0</v>
      </c>
      <c r="C1298" s="31" t="s">
        <v>471</v>
      </c>
      <c r="D1298" s="29" t="str">
        <f>IF(PickedColonies!J1298=0, "NA", INDEX(Table4[],(MATCH(PickedColonies!C1298,Table6[Barcode of agar-filled omnitray plate],0)+PickedColonies!J1298-1)))</f>
        <v>A1</v>
      </c>
      <c r="E1298" s="31" t="s">
        <v>886</v>
      </c>
      <c r="F1298" s="42" t="str">
        <f>IF(ISNUMBER(SEARCH("96-well",Import!$B$10)),Sheet1!O1297,Sheet1!P1297)</f>
        <v>A10</v>
      </c>
      <c r="G1298" s="31" t="s">
        <v>523</v>
      </c>
      <c r="H1298" s="31" t="s">
        <v>908</v>
      </c>
      <c r="I1298" s="31"/>
      <c r="J1298" s="32">
        <v>1</v>
      </c>
    </row>
    <row r="1299" spans="1:10" x14ac:dyDescent="0.25">
      <c r="A1299" s="29" t="str">
        <f>IF(PickedColonies!J1299=0, "NA",INDEX(Table5[Strain name],(MATCH(PickedColonies!C1299,Table6[Barcode of agar-filled omnitray plate],0)+PickedColonies!J1299-1)))</f>
        <v>GeneArt lib</v>
      </c>
      <c r="B1299" s="29">
        <f>IF(PickedColonies!J1299=0, "NA", INDEX(Table1[Modifications],(MATCH(PickedColonies!C1299,Table6[Barcode of agar-filled omnitray plate],0)+PickedColonies!J1299-1)))</f>
        <v>0</v>
      </c>
      <c r="C1299" s="31" t="s">
        <v>471</v>
      </c>
      <c r="D1299" s="29" t="str">
        <f>IF(PickedColonies!J1299=0, "NA", INDEX(Table4[],(MATCH(PickedColonies!C1299,Table6[Barcode of agar-filled omnitray plate],0)+PickedColonies!J1299-1)))</f>
        <v>A1</v>
      </c>
      <c r="E1299" s="31" t="s">
        <v>886</v>
      </c>
      <c r="F1299" s="42" t="str">
        <f>IF(ISNUMBER(SEARCH("96-well",Import!$B$10)),Sheet1!O1298,Sheet1!P1298)</f>
        <v>B10</v>
      </c>
      <c r="G1299" s="31" t="s">
        <v>524</v>
      </c>
      <c r="H1299" s="31" t="s">
        <v>908</v>
      </c>
      <c r="I1299" s="31"/>
      <c r="J1299" s="32">
        <v>1</v>
      </c>
    </row>
    <row r="1300" spans="1:10" x14ac:dyDescent="0.25">
      <c r="A1300" s="29" t="str">
        <f>IF(PickedColonies!J1300=0, "NA",INDEX(Table5[Strain name],(MATCH(PickedColonies!C1300,Table6[Barcode of agar-filled omnitray plate],0)+PickedColonies!J1300-1)))</f>
        <v>GeneArt lib</v>
      </c>
      <c r="B1300" s="29">
        <f>IF(PickedColonies!J1300=0, "NA", INDEX(Table1[Modifications],(MATCH(PickedColonies!C1300,Table6[Barcode of agar-filled omnitray plate],0)+PickedColonies!J1300-1)))</f>
        <v>0</v>
      </c>
      <c r="C1300" s="31" t="s">
        <v>471</v>
      </c>
      <c r="D1300" s="29" t="str">
        <f>IF(PickedColonies!J1300=0, "NA", INDEX(Table4[],(MATCH(PickedColonies!C1300,Table6[Barcode of agar-filled omnitray plate],0)+PickedColonies!J1300-1)))</f>
        <v>A1</v>
      </c>
      <c r="E1300" s="31" t="s">
        <v>886</v>
      </c>
      <c r="F1300" s="42" t="str">
        <f>IF(ISNUMBER(SEARCH("96-well",Import!$B$10)),Sheet1!O1299,Sheet1!P1299)</f>
        <v>C10</v>
      </c>
      <c r="G1300" s="31" t="s">
        <v>525</v>
      </c>
      <c r="H1300" s="31" t="s">
        <v>908</v>
      </c>
      <c r="I1300" s="31"/>
      <c r="J1300" s="32">
        <v>1</v>
      </c>
    </row>
    <row r="1301" spans="1:10" x14ac:dyDescent="0.25">
      <c r="A1301" s="29" t="str">
        <f>IF(PickedColonies!J1301=0, "NA",INDEX(Table5[Strain name],(MATCH(PickedColonies!C1301,Table6[Barcode of agar-filled omnitray plate],0)+PickedColonies!J1301-1)))</f>
        <v>GeneArt lib</v>
      </c>
      <c r="B1301" s="29">
        <f>IF(PickedColonies!J1301=0, "NA", INDEX(Table1[Modifications],(MATCH(PickedColonies!C1301,Table6[Barcode of agar-filled omnitray plate],0)+PickedColonies!J1301-1)))</f>
        <v>0</v>
      </c>
      <c r="C1301" s="31" t="s">
        <v>471</v>
      </c>
      <c r="D1301" s="29" t="str">
        <f>IF(PickedColonies!J1301=0, "NA", INDEX(Table4[],(MATCH(PickedColonies!C1301,Table6[Barcode of agar-filled omnitray plate],0)+PickedColonies!J1301-1)))</f>
        <v>A1</v>
      </c>
      <c r="E1301" s="31" t="s">
        <v>886</v>
      </c>
      <c r="F1301" s="42" t="str">
        <f>IF(ISNUMBER(SEARCH("96-well",Import!$B$10)),Sheet1!O1300,Sheet1!P1300)</f>
        <v>D10</v>
      </c>
      <c r="G1301" s="31" t="s">
        <v>526</v>
      </c>
      <c r="H1301" s="31" t="s">
        <v>908</v>
      </c>
      <c r="I1301" s="31"/>
      <c r="J1301" s="32">
        <v>1</v>
      </c>
    </row>
    <row r="1302" spans="1:10" x14ac:dyDescent="0.25">
      <c r="A1302" s="29" t="str">
        <f>IF(PickedColonies!J1302=0, "NA",INDEX(Table5[Strain name],(MATCH(PickedColonies!C1302,Table6[Barcode of agar-filled omnitray plate],0)+PickedColonies!J1302-1)))</f>
        <v>GeneArt lib</v>
      </c>
      <c r="B1302" s="29">
        <f>IF(PickedColonies!J1302=0, "NA", INDEX(Table1[Modifications],(MATCH(PickedColonies!C1302,Table6[Barcode of agar-filled omnitray plate],0)+PickedColonies!J1302-1)))</f>
        <v>0</v>
      </c>
      <c r="C1302" s="31" t="s">
        <v>471</v>
      </c>
      <c r="D1302" s="29" t="str">
        <f>IF(PickedColonies!J1302=0, "NA", INDEX(Table4[],(MATCH(PickedColonies!C1302,Table6[Barcode of agar-filled omnitray plate],0)+PickedColonies!J1302-1)))</f>
        <v>A1</v>
      </c>
      <c r="E1302" s="31" t="s">
        <v>886</v>
      </c>
      <c r="F1302" s="42" t="str">
        <f>IF(ISNUMBER(SEARCH("96-well",Import!$B$10)),Sheet1!O1301,Sheet1!P1301)</f>
        <v>E10</v>
      </c>
      <c r="G1302" s="31" t="s">
        <v>527</v>
      </c>
      <c r="H1302" s="31" t="s">
        <v>908</v>
      </c>
      <c r="I1302" s="31"/>
      <c r="J1302" s="32">
        <v>1</v>
      </c>
    </row>
    <row r="1303" spans="1:10" x14ac:dyDescent="0.25">
      <c r="A1303" s="29" t="str">
        <f>IF(PickedColonies!J1303=0, "NA",INDEX(Table5[Strain name],(MATCH(PickedColonies!C1303,Table6[Barcode of agar-filled omnitray plate],0)+PickedColonies!J1303-1)))</f>
        <v>GeneArt lib</v>
      </c>
      <c r="B1303" s="29">
        <f>IF(PickedColonies!J1303=0, "NA", INDEX(Table1[Modifications],(MATCH(PickedColonies!C1303,Table6[Barcode of agar-filled omnitray plate],0)+PickedColonies!J1303-1)))</f>
        <v>0</v>
      </c>
      <c r="C1303" s="31" t="s">
        <v>471</v>
      </c>
      <c r="D1303" s="29" t="str">
        <f>IF(PickedColonies!J1303=0, "NA", INDEX(Table4[],(MATCH(PickedColonies!C1303,Table6[Barcode of agar-filled omnitray plate],0)+PickedColonies!J1303-1)))</f>
        <v>A1</v>
      </c>
      <c r="E1303" s="31" t="s">
        <v>886</v>
      </c>
      <c r="F1303" s="42" t="str">
        <f>IF(ISNUMBER(SEARCH("96-well",Import!$B$10)),Sheet1!O1302,Sheet1!P1302)</f>
        <v>F10</v>
      </c>
      <c r="G1303" s="31" t="s">
        <v>529</v>
      </c>
      <c r="H1303" s="31" t="s">
        <v>909</v>
      </c>
      <c r="I1303" s="31"/>
      <c r="J1303" s="32">
        <v>1</v>
      </c>
    </row>
    <row r="1304" spans="1:10" x14ac:dyDescent="0.25">
      <c r="A1304" s="29" t="str">
        <f>IF(PickedColonies!J1304=0, "NA",INDEX(Table5[Strain name],(MATCH(PickedColonies!C1304,Table6[Barcode of agar-filled omnitray plate],0)+PickedColonies!J1304-1)))</f>
        <v>GeneArt lib</v>
      </c>
      <c r="B1304" s="29">
        <f>IF(PickedColonies!J1304=0, "NA", INDEX(Table1[Modifications],(MATCH(PickedColonies!C1304,Table6[Barcode of agar-filled omnitray plate],0)+PickedColonies!J1304-1)))</f>
        <v>0</v>
      </c>
      <c r="C1304" s="31" t="s">
        <v>471</v>
      </c>
      <c r="D1304" s="29" t="str">
        <f>IF(PickedColonies!J1304=0, "NA", INDEX(Table4[],(MATCH(PickedColonies!C1304,Table6[Barcode of agar-filled omnitray plate],0)+PickedColonies!J1304-1)))</f>
        <v>A1</v>
      </c>
      <c r="E1304" s="31" t="s">
        <v>886</v>
      </c>
      <c r="F1304" s="42" t="str">
        <f>IF(ISNUMBER(SEARCH("96-well",Import!$B$10)),Sheet1!O1303,Sheet1!P1303)</f>
        <v>G10</v>
      </c>
      <c r="G1304" s="31" t="s">
        <v>530</v>
      </c>
      <c r="H1304" s="31" t="s">
        <v>909</v>
      </c>
      <c r="I1304" s="31"/>
      <c r="J1304" s="32">
        <v>1</v>
      </c>
    </row>
    <row r="1305" spans="1:10" x14ac:dyDescent="0.25">
      <c r="A1305" s="29" t="str">
        <f>IF(PickedColonies!J1305=0, "NA",INDEX(Table5[Strain name],(MATCH(PickedColonies!C1305,Table6[Barcode of agar-filled omnitray plate],0)+PickedColonies!J1305-1)))</f>
        <v>GeneArt lib</v>
      </c>
      <c r="B1305" s="29">
        <f>IF(PickedColonies!J1305=0, "NA", INDEX(Table1[Modifications],(MATCH(PickedColonies!C1305,Table6[Barcode of agar-filled omnitray plate],0)+PickedColonies!J1305-1)))</f>
        <v>0</v>
      </c>
      <c r="C1305" s="31" t="s">
        <v>471</v>
      </c>
      <c r="D1305" s="29" t="str">
        <f>IF(PickedColonies!J1305=0, "NA", INDEX(Table4[],(MATCH(PickedColonies!C1305,Table6[Barcode of agar-filled omnitray plate],0)+PickedColonies!J1305-1)))</f>
        <v>A1</v>
      </c>
      <c r="E1305" s="31" t="s">
        <v>886</v>
      </c>
      <c r="F1305" s="42" t="str">
        <f>IF(ISNUMBER(SEARCH("96-well",Import!$B$10)),Sheet1!O1304,Sheet1!P1304)</f>
        <v>H10</v>
      </c>
      <c r="G1305" s="31" t="s">
        <v>531</v>
      </c>
      <c r="H1305" s="31" t="s">
        <v>909</v>
      </c>
      <c r="I1305" s="31"/>
      <c r="J1305" s="32">
        <v>1</v>
      </c>
    </row>
    <row r="1306" spans="1:10" x14ac:dyDescent="0.25">
      <c r="A1306" s="29" t="str">
        <f>IF(PickedColonies!J1306=0, "NA",INDEX(Table5[Strain name],(MATCH(PickedColonies!C1306,Table6[Barcode of agar-filled omnitray plate],0)+PickedColonies!J1306-1)))</f>
        <v>GeneArt lib</v>
      </c>
      <c r="B1306" s="29">
        <f>IF(PickedColonies!J1306=0, "NA", INDEX(Table1[Modifications],(MATCH(PickedColonies!C1306,Table6[Barcode of agar-filled omnitray plate],0)+PickedColonies!J1306-1)))</f>
        <v>0</v>
      </c>
      <c r="C1306" s="31" t="s">
        <v>471</v>
      </c>
      <c r="D1306" s="29" t="str">
        <f>IF(PickedColonies!J1306=0, "NA", INDEX(Table4[],(MATCH(PickedColonies!C1306,Table6[Barcode of agar-filled omnitray plate],0)+PickedColonies!J1306-1)))</f>
        <v>A1</v>
      </c>
      <c r="E1306" s="31" t="s">
        <v>886</v>
      </c>
      <c r="F1306" s="42" t="str">
        <f>IF(ISNUMBER(SEARCH("96-well",Import!$B$10)),Sheet1!O1305,Sheet1!P1305)</f>
        <v>I10</v>
      </c>
      <c r="G1306" s="31" t="s">
        <v>532</v>
      </c>
      <c r="H1306" s="31" t="s">
        <v>909</v>
      </c>
      <c r="I1306" s="31"/>
      <c r="J1306" s="32">
        <v>1</v>
      </c>
    </row>
    <row r="1307" spans="1:10" x14ac:dyDescent="0.25">
      <c r="A1307" s="29" t="str">
        <f>IF(PickedColonies!J1307=0, "NA",INDEX(Table5[Strain name],(MATCH(PickedColonies!C1307,Table6[Barcode of agar-filled omnitray plate],0)+PickedColonies!J1307-1)))</f>
        <v>GeneArt lib</v>
      </c>
      <c r="B1307" s="29">
        <f>IF(PickedColonies!J1307=0, "NA", INDEX(Table1[Modifications],(MATCH(PickedColonies!C1307,Table6[Barcode of agar-filled omnitray plate],0)+PickedColonies!J1307-1)))</f>
        <v>0</v>
      </c>
      <c r="C1307" s="31" t="s">
        <v>471</v>
      </c>
      <c r="D1307" s="29" t="str">
        <f>IF(PickedColonies!J1307=0, "NA", INDEX(Table4[],(MATCH(PickedColonies!C1307,Table6[Barcode of agar-filled omnitray plate],0)+PickedColonies!J1307-1)))</f>
        <v>A1</v>
      </c>
      <c r="E1307" s="31" t="s">
        <v>886</v>
      </c>
      <c r="F1307" s="42" t="str">
        <f>IF(ISNUMBER(SEARCH("96-well",Import!$B$10)),Sheet1!O1306,Sheet1!P1306)</f>
        <v>J10</v>
      </c>
      <c r="G1307" s="31" t="s">
        <v>533</v>
      </c>
      <c r="H1307" s="31" t="s">
        <v>909</v>
      </c>
      <c r="I1307" s="31"/>
      <c r="J1307" s="32">
        <v>1</v>
      </c>
    </row>
    <row r="1308" spans="1:10" x14ac:dyDescent="0.25">
      <c r="A1308" s="29" t="str">
        <f>IF(PickedColonies!J1308=0, "NA",INDEX(Table5[Strain name],(MATCH(PickedColonies!C1308,Table6[Barcode of agar-filled omnitray plate],0)+PickedColonies!J1308-1)))</f>
        <v>GeneArt lib</v>
      </c>
      <c r="B1308" s="29">
        <f>IF(PickedColonies!J1308=0, "NA", INDEX(Table1[Modifications],(MATCH(PickedColonies!C1308,Table6[Barcode of agar-filled omnitray plate],0)+PickedColonies!J1308-1)))</f>
        <v>0</v>
      </c>
      <c r="C1308" s="31" t="s">
        <v>471</v>
      </c>
      <c r="D1308" s="29" t="str">
        <f>IF(PickedColonies!J1308=0, "NA", INDEX(Table4[],(MATCH(PickedColonies!C1308,Table6[Barcode of agar-filled omnitray plate],0)+PickedColonies!J1308-1)))</f>
        <v>A1</v>
      </c>
      <c r="E1308" s="31" t="s">
        <v>886</v>
      </c>
      <c r="F1308" s="42" t="str">
        <f>IF(ISNUMBER(SEARCH("96-well",Import!$B$10)),Sheet1!O1307,Sheet1!P1307)</f>
        <v>K10</v>
      </c>
      <c r="G1308" s="31" t="s">
        <v>534</v>
      </c>
      <c r="H1308" s="31" t="s">
        <v>909</v>
      </c>
      <c r="I1308" s="31"/>
      <c r="J1308" s="32">
        <v>1</v>
      </c>
    </row>
    <row r="1309" spans="1:10" x14ac:dyDescent="0.25">
      <c r="A1309" s="29" t="str">
        <f>IF(PickedColonies!J1309=0, "NA",INDEX(Table5[Strain name],(MATCH(PickedColonies!C1309,Table6[Barcode of agar-filled omnitray plate],0)+PickedColonies!J1309-1)))</f>
        <v>GeneArt lib</v>
      </c>
      <c r="B1309" s="29">
        <f>IF(PickedColonies!J1309=0, "NA", INDEX(Table1[Modifications],(MATCH(PickedColonies!C1309,Table6[Barcode of agar-filled omnitray plate],0)+PickedColonies!J1309-1)))</f>
        <v>0</v>
      </c>
      <c r="C1309" s="31" t="s">
        <v>471</v>
      </c>
      <c r="D1309" s="29" t="str">
        <f>IF(PickedColonies!J1309=0, "NA", INDEX(Table4[],(MATCH(PickedColonies!C1309,Table6[Barcode of agar-filled omnitray plate],0)+PickedColonies!J1309-1)))</f>
        <v>A1</v>
      </c>
      <c r="E1309" s="31" t="s">
        <v>886</v>
      </c>
      <c r="F1309" s="42" t="str">
        <f>IF(ISNUMBER(SEARCH("96-well",Import!$B$10)),Sheet1!O1308,Sheet1!P1308)</f>
        <v>L10</v>
      </c>
      <c r="G1309" s="31" t="s">
        <v>535</v>
      </c>
      <c r="H1309" s="31" t="s">
        <v>909</v>
      </c>
      <c r="I1309" s="31"/>
      <c r="J1309" s="32">
        <v>1</v>
      </c>
    </row>
    <row r="1310" spans="1:10" x14ac:dyDescent="0.25">
      <c r="A1310" s="29" t="str">
        <f>IF(PickedColonies!J1310=0, "NA",INDEX(Table5[Strain name],(MATCH(PickedColonies!C1310,Table6[Barcode of agar-filled omnitray plate],0)+PickedColonies!J1310-1)))</f>
        <v>GeneArt lib</v>
      </c>
      <c r="B1310" s="29">
        <f>IF(PickedColonies!J1310=0, "NA", INDEX(Table1[Modifications],(MATCH(PickedColonies!C1310,Table6[Barcode of agar-filled omnitray plate],0)+PickedColonies!J1310-1)))</f>
        <v>0</v>
      </c>
      <c r="C1310" s="31" t="s">
        <v>471</v>
      </c>
      <c r="D1310" s="29" t="str">
        <f>IF(PickedColonies!J1310=0, "NA", INDEX(Table4[],(MATCH(PickedColonies!C1310,Table6[Barcode of agar-filled omnitray plate],0)+PickedColonies!J1310-1)))</f>
        <v>A1</v>
      </c>
      <c r="E1310" s="31" t="s">
        <v>886</v>
      </c>
      <c r="F1310" s="42" t="str">
        <f>IF(ISNUMBER(SEARCH("96-well",Import!$B$10)),Sheet1!O1309,Sheet1!P1309)</f>
        <v>M10</v>
      </c>
      <c r="G1310" s="31" t="s">
        <v>536</v>
      </c>
      <c r="H1310" s="31" t="s">
        <v>909</v>
      </c>
      <c r="I1310" s="31"/>
      <c r="J1310" s="32">
        <v>1</v>
      </c>
    </row>
    <row r="1311" spans="1:10" x14ac:dyDescent="0.25">
      <c r="A1311" s="29" t="str">
        <f>IF(PickedColonies!J1311=0, "NA",INDEX(Table5[Strain name],(MATCH(PickedColonies!C1311,Table6[Barcode of agar-filled omnitray plate],0)+PickedColonies!J1311-1)))</f>
        <v>GeneArt lib</v>
      </c>
      <c r="B1311" s="29">
        <f>IF(PickedColonies!J1311=0, "NA", INDEX(Table1[Modifications],(MATCH(PickedColonies!C1311,Table6[Barcode of agar-filled omnitray plate],0)+PickedColonies!J1311-1)))</f>
        <v>0</v>
      </c>
      <c r="C1311" s="31" t="s">
        <v>471</v>
      </c>
      <c r="D1311" s="29" t="str">
        <f>IF(PickedColonies!J1311=0, "NA", INDEX(Table4[],(MATCH(PickedColonies!C1311,Table6[Barcode of agar-filled omnitray plate],0)+PickedColonies!J1311-1)))</f>
        <v>A1</v>
      </c>
      <c r="E1311" s="31" t="s">
        <v>886</v>
      </c>
      <c r="F1311" s="42" t="str">
        <f>IF(ISNUMBER(SEARCH("96-well",Import!$B$10)),Sheet1!O1310,Sheet1!P1310)</f>
        <v>N10</v>
      </c>
      <c r="G1311" s="31" t="s">
        <v>538</v>
      </c>
      <c r="H1311" s="31" t="s">
        <v>910</v>
      </c>
      <c r="I1311" s="31"/>
      <c r="J1311" s="32">
        <v>1</v>
      </c>
    </row>
    <row r="1312" spans="1:10" x14ac:dyDescent="0.25">
      <c r="A1312" s="29" t="str">
        <f>IF(PickedColonies!J1312=0, "NA",INDEX(Table5[Strain name],(MATCH(PickedColonies!C1312,Table6[Barcode of agar-filled omnitray plate],0)+PickedColonies!J1312-1)))</f>
        <v>GeneArt lib</v>
      </c>
      <c r="B1312" s="29">
        <f>IF(PickedColonies!J1312=0, "NA", INDEX(Table1[Modifications],(MATCH(PickedColonies!C1312,Table6[Barcode of agar-filled omnitray plate],0)+PickedColonies!J1312-1)))</f>
        <v>0</v>
      </c>
      <c r="C1312" s="31" t="s">
        <v>471</v>
      </c>
      <c r="D1312" s="29" t="str">
        <f>IF(PickedColonies!J1312=0, "NA", INDEX(Table4[],(MATCH(PickedColonies!C1312,Table6[Barcode of agar-filled omnitray plate],0)+PickedColonies!J1312-1)))</f>
        <v>A1</v>
      </c>
      <c r="E1312" s="31" t="s">
        <v>886</v>
      </c>
      <c r="F1312" s="42" t="str">
        <f>IF(ISNUMBER(SEARCH("96-well",Import!$B$10)),Sheet1!O1311,Sheet1!P1311)</f>
        <v>O10</v>
      </c>
      <c r="G1312" s="31" t="s">
        <v>539</v>
      </c>
      <c r="H1312" s="31" t="s">
        <v>910</v>
      </c>
      <c r="I1312" s="31"/>
      <c r="J1312" s="32">
        <v>1</v>
      </c>
    </row>
    <row r="1313" spans="1:10" x14ac:dyDescent="0.25">
      <c r="A1313" s="29" t="str">
        <f>IF(PickedColonies!J1313=0, "NA",INDEX(Table5[Strain name],(MATCH(PickedColonies!C1313,Table6[Barcode of agar-filled omnitray plate],0)+PickedColonies!J1313-1)))</f>
        <v>GeneArt lib</v>
      </c>
      <c r="B1313" s="29">
        <f>IF(PickedColonies!J1313=0, "NA", INDEX(Table1[Modifications],(MATCH(PickedColonies!C1313,Table6[Barcode of agar-filled omnitray plate],0)+PickedColonies!J1313-1)))</f>
        <v>0</v>
      </c>
      <c r="C1313" s="31" t="s">
        <v>471</v>
      </c>
      <c r="D1313" s="29" t="str">
        <f>IF(PickedColonies!J1313=0, "NA", INDEX(Table4[],(MATCH(PickedColonies!C1313,Table6[Barcode of agar-filled omnitray plate],0)+PickedColonies!J1313-1)))</f>
        <v>A1</v>
      </c>
      <c r="E1313" s="31" t="s">
        <v>886</v>
      </c>
      <c r="F1313" s="42" t="str">
        <f>IF(ISNUMBER(SEARCH("96-well",Import!$B$10)),Sheet1!O1312,Sheet1!P1312)</f>
        <v>P10</v>
      </c>
      <c r="G1313" s="31" t="s">
        <v>540</v>
      </c>
      <c r="H1313" s="31" t="s">
        <v>910</v>
      </c>
      <c r="I1313" s="31"/>
      <c r="J1313" s="32">
        <v>1</v>
      </c>
    </row>
    <row r="1314" spans="1:10" x14ac:dyDescent="0.25">
      <c r="A1314" s="29" t="str">
        <f>IF(PickedColonies!J1314=0, "NA",INDEX(Table5[Strain name],(MATCH(PickedColonies!C1314,Table6[Barcode of agar-filled omnitray plate],0)+PickedColonies!J1314-1)))</f>
        <v>GeneArt lib</v>
      </c>
      <c r="B1314" s="29">
        <f>IF(PickedColonies!J1314=0, "NA", INDEX(Table1[Modifications],(MATCH(PickedColonies!C1314,Table6[Barcode of agar-filled omnitray plate],0)+PickedColonies!J1314-1)))</f>
        <v>0</v>
      </c>
      <c r="C1314" s="31" t="s">
        <v>471</v>
      </c>
      <c r="D1314" s="29" t="str">
        <f>IF(PickedColonies!J1314=0, "NA", INDEX(Table4[],(MATCH(PickedColonies!C1314,Table6[Barcode of agar-filled omnitray plate],0)+PickedColonies!J1314-1)))</f>
        <v>A1</v>
      </c>
      <c r="E1314" s="31" t="s">
        <v>886</v>
      </c>
      <c r="F1314" s="42" t="str">
        <f>IF(ISNUMBER(SEARCH("96-well",Import!$B$10)),Sheet1!O1313,Sheet1!P1313)</f>
        <v>A11</v>
      </c>
      <c r="G1314" s="31" t="s">
        <v>541</v>
      </c>
      <c r="H1314" s="31" t="s">
        <v>910</v>
      </c>
      <c r="I1314" s="31"/>
      <c r="J1314" s="32">
        <v>1</v>
      </c>
    </row>
    <row r="1315" spans="1:10" x14ac:dyDescent="0.25">
      <c r="A1315" s="29" t="str">
        <f>IF(PickedColonies!J1315=0, "NA",INDEX(Table5[Strain name],(MATCH(PickedColonies!C1315,Table6[Barcode of agar-filled omnitray plate],0)+PickedColonies!J1315-1)))</f>
        <v>GeneArt lib</v>
      </c>
      <c r="B1315" s="29">
        <f>IF(PickedColonies!J1315=0, "NA", INDEX(Table1[Modifications],(MATCH(PickedColonies!C1315,Table6[Barcode of agar-filled omnitray plate],0)+PickedColonies!J1315-1)))</f>
        <v>0</v>
      </c>
      <c r="C1315" s="31" t="s">
        <v>471</v>
      </c>
      <c r="D1315" s="29" t="str">
        <f>IF(PickedColonies!J1315=0, "NA", INDEX(Table4[],(MATCH(PickedColonies!C1315,Table6[Barcode of agar-filled omnitray plate],0)+PickedColonies!J1315-1)))</f>
        <v>A1</v>
      </c>
      <c r="E1315" s="31" t="s">
        <v>886</v>
      </c>
      <c r="F1315" s="42" t="str">
        <f>IF(ISNUMBER(SEARCH("96-well",Import!$B$10)),Sheet1!O1314,Sheet1!P1314)</f>
        <v>B11</v>
      </c>
      <c r="G1315" s="31" t="s">
        <v>542</v>
      </c>
      <c r="H1315" s="31" t="s">
        <v>910</v>
      </c>
      <c r="I1315" s="31"/>
      <c r="J1315" s="32">
        <v>1</v>
      </c>
    </row>
    <row r="1316" spans="1:10" x14ac:dyDescent="0.25">
      <c r="A1316" s="29" t="str">
        <f>IF(PickedColonies!J1316=0, "NA",INDEX(Table5[Strain name],(MATCH(PickedColonies!C1316,Table6[Barcode of agar-filled omnitray plate],0)+PickedColonies!J1316-1)))</f>
        <v>GeneArt lib</v>
      </c>
      <c r="B1316" s="29">
        <f>IF(PickedColonies!J1316=0, "NA", INDEX(Table1[Modifications],(MATCH(PickedColonies!C1316,Table6[Barcode of agar-filled omnitray plate],0)+PickedColonies!J1316-1)))</f>
        <v>0</v>
      </c>
      <c r="C1316" s="31" t="s">
        <v>471</v>
      </c>
      <c r="D1316" s="29" t="str">
        <f>IF(PickedColonies!J1316=0, "NA", INDEX(Table4[],(MATCH(PickedColonies!C1316,Table6[Barcode of agar-filled omnitray plate],0)+PickedColonies!J1316-1)))</f>
        <v>A1</v>
      </c>
      <c r="E1316" s="31" t="s">
        <v>886</v>
      </c>
      <c r="F1316" s="42" t="str">
        <f>IF(ISNUMBER(SEARCH("96-well",Import!$B$10)),Sheet1!O1315,Sheet1!P1315)</f>
        <v>C11</v>
      </c>
      <c r="G1316" s="31" t="s">
        <v>543</v>
      </c>
      <c r="H1316" s="31" t="s">
        <v>910</v>
      </c>
      <c r="I1316" s="31"/>
      <c r="J1316" s="32">
        <v>1</v>
      </c>
    </row>
    <row r="1317" spans="1:10" x14ac:dyDescent="0.25">
      <c r="A1317" s="29" t="str">
        <f>IF(PickedColonies!J1317=0, "NA",INDEX(Table5[Strain name],(MATCH(PickedColonies!C1317,Table6[Barcode of agar-filled omnitray plate],0)+PickedColonies!J1317-1)))</f>
        <v>GeneArt lib</v>
      </c>
      <c r="B1317" s="29">
        <f>IF(PickedColonies!J1317=0, "NA", INDEX(Table1[Modifications],(MATCH(PickedColonies!C1317,Table6[Barcode of agar-filled omnitray plate],0)+PickedColonies!J1317-1)))</f>
        <v>0</v>
      </c>
      <c r="C1317" s="31" t="s">
        <v>471</v>
      </c>
      <c r="D1317" s="29" t="str">
        <f>IF(PickedColonies!J1317=0, "NA", INDEX(Table4[],(MATCH(PickedColonies!C1317,Table6[Barcode of agar-filled omnitray plate],0)+PickedColonies!J1317-1)))</f>
        <v>A1</v>
      </c>
      <c r="E1317" s="31" t="s">
        <v>886</v>
      </c>
      <c r="F1317" s="42" t="str">
        <f>IF(ISNUMBER(SEARCH("96-well",Import!$B$10)),Sheet1!O1316,Sheet1!P1316)</f>
        <v>D11</v>
      </c>
      <c r="G1317" s="31" t="s">
        <v>544</v>
      </c>
      <c r="H1317" s="31" t="s">
        <v>910</v>
      </c>
      <c r="I1317" s="31"/>
      <c r="J1317" s="32">
        <v>1</v>
      </c>
    </row>
    <row r="1318" spans="1:10" x14ac:dyDescent="0.25">
      <c r="A1318" s="29" t="str">
        <f>IF(PickedColonies!J1318=0, "NA",INDEX(Table5[Strain name],(MATCH(PickedColonies!C1318,Table6[Barcode of agar-filled omnitray plate],0)+PickedColonies!J1318-1)))</f>
        <v>GeneArt lib</v>
      </c>
      <c r="B1318" s="29">
        <f>IF(PickedColonies!J1318=0, "NA", INDEX(Table1[Modifications],(MATCH(PickedColonies!C1318,Table6[Barcode of agar-filled omnitray plate],0)+PickedColonies!J1318-1)))</f>
        <v>0</v>
      </c>
      <c r="C1318" s="31" t="s">
        <v>471</v>
      </c>
      <c r="D1318" s="29" t="str">
        <f>IF(PickedColonies!J1318=0, "NA", INDEX(Table4[],(MATCH(PickedColonies!C1318,Table6[Barcode of agar-filled omnitray plate],0)+PickedColonies!J1318-1)))</f>
        <v>A1</v>
      </c>
      <c r="E1318" s="31" t="s">
        <v>886</v>
      </c>
      <c r="F1318" s="42" t="str">
        <f>IF(ISNUMBER(SEARCH("96-well",Import!$B$10)),Sheet1!O1317,Sheet1!P1317)</f>
        <v>E11</v>
      </c>
      <c r="G1318" s="31" t="s">
        <v>545</v>
      </c>
      <c r="H1318" s="31" t="s">
        <v>910</v>
      </c>
      <c r="I1318" s="31"/>
      <c r="J1318" s="32">
        <v>1</v>
      </c>
    </row>
    <row r="1319" spans="1:10" x14ac:dyDescent="0.25">
      <c r="A1319" s="29" t="str">
        <f>IF(PickedColonies!J1319=0, "NA",INDEX(Table5[Strain name],(MATCH(PickedColonies!C1319,Table6[Barcode of agar-filled omnitray plate],0)+PickedColonies!J1319-1)))</f>
        <v>GeneArt lib</v>
      </c>
      <c r="B1319" s="29">
        <f>IF(PickedColonies!J1319=0, "NA", INDEX(Table1[Modifications],(MATCH(PickedColonies!C1319,Table6[Barcode of agar-filled omnitray plate],0)+PickedColonies!J1319-1)))</f>
        <v>0</v>
      </c>
      <c r="C1319" s="31" t="s">
        <v>471</v>
      </c>
      <c r="D1319" s="29" t="str">
        <f>IF(PickedColonies!J1319=0, "NA", INDEX(Table4[],(MATCH(PickedColonies!C1319,Table6[Barcode of agar-filled omnitray plate],0)+PickedColonies!J1319-1)))</f>
        <v>A1</v>
      </c>
      <c r="E1319" s="31" t="s">
        <v>886</v>
      </c>
      <c r="F1319" s="42" t="str">
        <f>IF(ISNUMBER(SEARCH("96-well",Import!$B$10)),Sheet1!O1318,Sheet1!P1318)</f>
        <v>F11</v>
      </c>
      <c r="G1319" s="31" t="s">
        <v>547</v>
      </c>
      <c r="H1319" s="31" t="s">
        <v>911</v>
      </c>
      <c r="I1319" s="31"/>
      <c r="J1319" s="32">
        <v>1</v>
      </c>
    </row>
    <row r="1320" spans="1:10" x14ac:dyDescent="0.25">
      <c r="A1320" s="29" t="str">
        <f>IF(PickedColonies!J1320=0, "NA",INDEX(Table5[Strain name],(MATCH(PickedColonies!C1320,Table6[Barcode of agar-filled omnitray plate],0)+PickedColonies!J1320-1)))</f>
        <v>GeneArt lib</v>
      </c>
      <c r="B1320" s="29">
        <f>IF(PickedColonies!J1320=0, "NA", INDEX(Table1[Modifications],(MATCH(PickedColonies!C1320,Table6[Barcode of agar-filled omnitray plate],0)+PickedColonies!J1320-1)))</f>
        <v>0</v>
      </c>
      <c r="C1320" s="31" t="s">
        <v>471</v>
      </c>
      <c r="D1320" s="29" t="str">
        <f>IF(PickedColonies!J1320=0, "NA", INDEX(Table4[],(MATCH(PickedColonies!C1320,Table6[Barcode of agar-filled omnitray plate],0)+PickedColonies!J1320-1)))</f>
        <v>A1</v>
      </c>
      <c r="E1320" s="31" t="s">
        <v>886</v>
      </c>
      <c r="F1320" s="42" t="str">
        <f>IF(ISNUMBER(SEARCH("96-well",Import!$B$10)),Sheet1!O1319,Sheet1!P1319)</f>
        <v>G11</v>
      </c>
      <c r="G1320" s="31" t="s">
        <v>548</v>
      </c>
      <c r="H1320" s="31" t="s">
        <v>911</v>
      </c>
      <c r="I1320" s="31"/>
      <c r="J1320" s="32">
        <v>1</v>
      </c>
    </row>
    <row r="1321" spans="1:10" x14ac:dyDescent="0.25">
      <c r="A1321" s="29" t="str">
        <f>IF(PickedColonies!J1321=0, "NA",INDEX(Table5[Strain name],(MATCH(PickedColonies!C1321,Table6[Barcode of agar-filled omnitray plate],0)+PickedColonies!J1321-1)))</f>
        <v>GeneArt lib</v>
      </c>
      <c r="B1321" s="29">
        <f>IF(PickedColonies!J1321=0, "NA", INDEX(Table1[Modifications],(MATCH(PickedColonies!C1321,Table6[Barcode of agar-filled omnitray plate],0)+PickedColonies!J1321-1)))</f>
        <v>0</v>
      </c>
      <c r="C1321" s="31" t="s">
        <v>471</v>
      </c>
      <c r="D1321" s="29" t="str">
        <f>IF(PickedColonies!J1321=0, "NA", INDEX(Table4[],(MATCH(PickedColonies!C1321,Table6[Barcode of agar-filled omnitray plate],0)+PickedColonies!J1321-1)))</f>
        <v>A1</v>
      </c>
      <c r="E1321" s="31" t="s">
        <v>886</v>
      </c>
      <c r="F1321" s="42" t="str">
        <f>IF(ISNUMBER(SEARCH("96-well",Import!$B$10)),Sheet1!O1320,Sheet1!P1320)</f>
        <v>H11</v>
      </c>
      <c r="G1321" s="31" t="s">
        <v>549</v>
      </c>
      <c r="H1321" s="31" t="s">
        <v>911</v>
      </c>
      <c r="I1321" s="31"/>
      <c r="J1321" s="32">
        <v>1</v>
      </c>
    </row>
    <row r="1322" spans="1:10" x14ac:dyDescent="0.25">
      <c r="A1322" s="29" t="str">
        <f>IF(PickedColonies!J1322=0, "NA",INDEX(Table5[Strain name],(MATCH(PickedColonies!C1322,Table6[Barcode of agar-filled omnitray plate],0)+PickedColonies!J1322-1)))</f>
        <v>GeneArt lib</v>
      </c>
      <c r="B1322" s="29">
        <f>IF(PickedColonies!J1322=0, "NA", INDEX(Table1[Modifications],(MATCH(PickedColonies!C1322,Table6[Barcode of agar-filled omnitray plate],0)+PickedColonies!J1322-1)))</f>
        <v>0</v>
      </c>
      <c r="C1322" s="31" t="s">
        <v>471</v>
      </c>
      <c r="D1322" s="29" t="str">
        <f>IF(PickedColonies!J1322=0, "NA", INDEX(Table4[],(MATCH(PickedColonies!C1322,Table6[Barcode of agar-filled omnitray plate],0)+PickedColonies!J1322-1)))</f>
        <v>A1</v>
      </c>
      <c r="E1322" s="31" t="s">
        <v>886</v>
      </c>
      <c r="F1322" s="42" t="str">
        <f>IF(ISNUMBER(SEARCH("96-well",Import!$B$10)),Sheet1!O1321,Sheet1!P1321)</f>
        <v>I11</v>
      </c>
      <c r="G1322" s="31" t="s">
        <v>550</v>
      </c>
      <c r="H1322" s="31" t="s">
        <v>911</v>
      </c>
      <c r="I1322" s="31"/>
      <c r="J1322" s="32">
        <v>1</v>
      </c>
    </row>
    <row r="1323" spans="1:10" x14ac:dyDescent="0.25">
      <c r="A1323" s="29" t="str">
        <f>IF(PickedColonies!J1323=0, "NA",INDEX(Table5[Strain name],(MATCH(PickedColonies!C1323,Table6[Barcode of agar-filled omnitray plate],0)+PickedColonies!J1323-1)))</f>
        <v>GeneArt lib</v>
      </c>
      <c r="B1323" s="29">
        <f>IF(PickedColonies!J1323=0, "NA", INDEX(Table1[Modifications],(MATCH(PickedColonies!C1323,Table6[Barcode of agar-filled omnitray plate],0)+PickedColonies!J1323-1)))</f>
        <v>0</v>
      </c>
      <c r="C1323" s="31" t="s">
        <v>471</v>
      </c>
      <c r="D1323" s="29" t="str">
        <f>IF(PickedColonies!J1323=0, "NA", INDEX(Table4[],(MATCH(PickedColonies!C1323,Table6[Barcode of agar-filled omnitray plate],0)+PickedColonies!J1323-1)))</f>
        <v>A1</v>
      </c>
      <c r="E1323" s="31" t="s">
        <v>886</v>
      </c>
      <c r="F1323" s="42" t="str">
        <f>IF(ISNUMBER(SEARCH("96-well",Import!$B$10)),Sheet1!O1322,Sheet1!P1322)</f>
        <v>J11</v>
      </c>
      <c r="G1323" s="31" t="s">
        <v>551</v>
      </c>
      <c r="H1323" s="31" t="s">
        <v>911</v>
      </c>
      <c r="I1323" s="31"/>
      <c r="J1323" s="32">
        <v>1</v>
      </c>
    </row>
    <row r="1324" spans="1:10" x14ac:dyDescent="0.25">
      <c r="A1324" s="29" t="str">
        <f>IF(PickedColonies!J1324=0, "NA",INDEX(Table5[Strain name],(MATCH(PickedColonies!C1324,Table6[Barcode of agar-filled omnitray plate],0)+PickedColonies!J1324-1)))</f>
        <v>GeneArt lib</v>
      </c>
      <c r="B1324" s="29">
        <f>IF(PickedColonies!J1324=0, "NA", INDEX(Table1[Modifications],(MATCH(PickedColonies!C1324,Table6[Barcode of agar-filled omnitray plate],0)+PickedColonies!J1324-1)))</f>
        <v>0</v>
      </c>
      <c r="C1324" s="31" t="s">
        <v>471</v>
      </c>
      <c r="D1324" s="29" t="str">
        <f>IF(PickedColonies!J1324=0, "NA", INDEX(Table4[],(MATCH(PickedColonies!C1324,Table6[Barcode of agar-filled omnitray plate],0)+PickedColonies!J1324-1)))</f>
        <v>A1</v>
      </c>
      <c r="E1324" s="31" t="s">
        <v>886</v>
      </c>
      <c r="F1324" s="42" t="str">
        <f>IF(ISNUMBER(SEARCH("96-well",Import!$B$10)),Sheet1!O1323,Sheet1!P1323)</f>
        <v>K11</v>
      </c>
      <c r="G1324" s="31" t="s">
        <v>552</v>
      </c>
      <c r="H1324" s="31" t="s">
        <v>911</v>
      </c>
      <c r="I1324" s="31"/>
      <c r="J1324" s="32">
        <v>1</v>
      </c>
    </row>
    <row r="1325" spans="1:10" x14ac:dyDescent="0.25">
      <c r="A1325" s="29" t="str">
        <f>IF(PickedColonies!J1325=0, "NA",INDEX(Table5[Strain name],(MATCH(PickedColonies!C1325,Table6[Barcode of agar-filled omnitray plate],0)+PickedColonies!J1325-1)))</f>
        <v>GeneArt lib</v>
      </c>
      <c r="B1325" s="29">
        <f>IF(PickedColonies!J1325=0, "NA", INDEX(Table1[Modifications],(MATCH(PickedColonies!C1325,Table6[Barcode of agar-filled omnitray plate],0)+PickedColonies!J1325-1)))</f>
        <v>0</v>
      </c>
      <c r="C1325" s="31" t="s">
        <v>471</v>
      </c>
      <c r="D1325" s="29" t="str">
        <f>IF(PickedColonies!J1325=0, "NA", INDEX(Table4[],(MATCH(PickedColonies!C1325,Table6[Barcode of agar-filled omnitray plate],0)+PickedColonies!J1325-1)))</f>
        <v>A1</v>
      </c>
      <c r="E1325" s="31" t="s">
        <v>886</v>
      </c>
      <c r="F1325" s="42" t="str">
        <f>IF(ISNUMBER(SEARCH("96-well",Import!$B$10)),Sheet1!O1324,Sheet1!P1324)</f>
        <v>L11</v>
      </c>
      <c r="G1325" s="31" t="s">
        <v>553</v>
      </c>
      <c r="H1325" s="31" t="s">
        <v>911</v>
      </c>
      <c r="I1325" s="31"/>
      <c r="J1325" s="32">
        <v>1</v>
      </c>
    </row>
    <row r="1326" spans="1:10" x14ac:dyDescent="0.25">
      <c r="A1326" s="29" t="str">
        <f>IF(PickedColonies!J1326=0, "NA",INDEX(Table5[Strain name],(MATCH(PickedColonies!C1326,Table6[Barcode of agar-filled omnitray plate],0)+PickedColonies!J1326-1)))</f>
        <v>GeneArt lib</v>
      </c>
      <c r="B1326" s="29">
        <f>IF(PickedColonies!J1326=0, "NA", INDEX(Table1[Modifications],(MATCH(PickedColonies!C1326,Table6[Barcode of agar-filled omnitray plate],0)+PickedColonies!J1326-1)))</f>
        <v>0</v>
      </c>
      <c r="C1326" s="31" t="s">
        <v>471</v>
      </c>
      <c r="D1326" s="29" t="str">
        <f>IF(PickedColonies!J1326=0, "NA", INDEX(Table4[],(MATCH(PickedColonies!C1326,Table6[Barcode of agar-filled omnitray plate],0)+PickedColonies!J1326-1)))</f>
        <v>A1</v>
      </c>
      <c r="E1326" s="31" t="s">
        <v>886</v>
      </c>
      <c r="F1326" s="42" t="str">
        <f>IF(ISNUMBER(SEARCH("96-well",Import!$B$10)),Sheet1!O1325,Sheet1!P1325)</f>
        <v>M11</v>
      </c>
      <c r="G1326" s="31" t="s">
        <v>554</v>
      </c>
      <c r="H1326" s="31" t="s">
        <v>911</v>
      </c>
      <c r="I1326" s="31"/>
      <c r="J1326" s="32">
        <v>1</v>
      </c>
    </row>
    <row r="1327" spans="1:10" x14ac:dyDescent="0.25">
      <c r="A1327" s="29" t="str">
        <f>IF(PickedColonies!J1327=0, "NA",INDEX(Table5[Strain name],(MATCH(PickedColonies!C1327,Table6[Barcode of agar-filled omnitray plate],0)+PickedColonies!J1327-1)))</f>
        <v>GeneArt lib</v>
      </c>
      <c r="B1327" s="29">
        <f>IF(PickedColonies!J1327=0, "NA", INDEX(Table1[Modifications],(MATCH(PickedColonies!C1327,Table6[Barcode of agar-filled omnitray plate],0)+PickedColonies!J1327-1)))</f>
        <v>0</v>
      </c>
      <c r="C1327" s="31" t="s">
        <v>471</v>
      </c>
      <c r="D1327" s="29" t="str">
        <f>IF(PickedColonies!J1327=0, "NA", INDEX(Table4[],(MATCH(PickedColonies!C1327,Table6[Barcode of agar-filled omnitray plate],0)+PickedColonies!J1327-1)))</f>
        <v>A1</v>
      </c>
      <c r="E1327" s="31" t="s">
        <v>886</v>
      </c>
      <c r="F1327" s="42" t="str">
        <f>IF(ISNUMBER(SEARCH("96-well",Import!$B$10)),Sheet1!O1326,Sheet1!P1326)</f>
        <v>N11</v>
      </c>
      <c r="G1327" s="31" t="s">
        <v>556</v>
      </c>
      <c r="H1327" s="31" t="s">
        <v>912</v>
      </c>
      <c r="I1327" s="31"/>
      <c r="J1327" s="32">
        <v>1</v>
      </c>
    </row>
    <row r="1328" spans="1:10" x14ac:dyDescent="0.25">
      <c r="A1328" s="29" t="str">
        <f>IF(PickedColonies!J1328=0, "NA",INDEX(Table5[Strain name],(MATCH(PickedColonies!C1328,Table6[Barcode of agar-filled omnitray plate],0)+PickedColonies!J1328-1)))</f>
        <v>GeneArt lib</v>
      </c>
      <c r="B1328" s="29">
        <f>IF(PickedColonies!J1328=0, "NA", INDEX(Table1[Modifications],(MATCH(PickedColonies!C1328,Table6[Barcode of agar-filled omnitray plate],0)+PickedColonies!J1328-1)))</f>
        <v>0</v>
      </c>
      <c r="C1328" s="31" t="s">
        <v>471</v>
      </c>
      <c r="D1328" s="29" t="str">
        <f>IF(PickedColonies!J1328=0, "NA", INDEX(Table4[],(MATCH(PickedColonies!C1328,Table6[Barcode of agar-filled omnitray plate],0)+PickedColonies!J1328-1)))</f>
        <v>A1</v>
      </c>
      <c r="E1328" s="31" t="s">
        <v>886</v>
      </c>
      <c r="F1328" s="42" t="str">
        <f>IF(ISNUMBER(SEARCH("96-well",Import!$B$10)),Sheet1!O1327,Sheet1!P1327)</f>
        <v>O11</v>
      </c>
      <c r="G1328" s="31" t="s">
        <v>557</v>
      </c>
      <c r="H1328" s="31" t="s">
        <v>912</v>
      </c>
      <c r="I1328" s="31"/>
      <c r="J1328" s="32">
        <v>1</v>
      </c>
    </row>
    <row r="1329" spans="1:10" x14ac:dyDescent="0.25">
      <c r="A1329" s="29" t="str">
        <f>IF(PickedColonies!J1329=0, "NA",INDEX(Table5[Strain name],(MATCH(PickedColonies!C1329,Table6[Barcode of agar-filled omnitray plate],0)+PickedColonies!J1329-1)))</f>
        <v>GeneArt lib</v>
      </c>
      <c r="B1329" s="29">
        <f>IF(PickedColonies!J1329=0, "NA", INDEX(Table1[Modifications],(MATCH(PickedColonies!C1329,Table6[Barcode of agar-filled omnitray plate],0)+PickedColonies!J1329-1)))</f>
        <v>0</v>
      </c>
      <c r="C1329" s="31" t="s">
        <v>471</v>
      </c>
      <c r="D1329" s="29" t="str">
        <f>IF(PickedColonies!J1329=0, "NA", INDEX(Table4[],(MATCH(PickedColonies!C1329,Table6[Barcode of agar-filled omnitray plate],0)+PickedColonies!J1329-1)))</f>
        <v>A1</v>
      </c>
      <c r="E1329" s="31" t="s">
        <v>886</v>
      </c>
      <c r="F1329" s="42" t="str">
        <f>IF(ISNUMBER(SEARCH("96-well",Import!$B$10)),Sheet1!O1328,Sheet1!P1328)</f>
        <v>P11</v>
      </c>
      <c r="G1329" s="31" t="s">
        <v>558</v>
      </c>
      <c r="H1329" s="31" t="s">
        <v>912</v>
      </c>
      <c r="I1329" s="31"/>
      <c r="J1329" s="32">
        <v>1</v>
      </c>
    </row>
    <row r="1330" spans="1:10" x14ac:dyDescent="0.25">
      <c r="A1330" s="29" t="str">
        <f>IF(PickedColonies!J1330=0, "NA",INDEX(Table5[Strain name],(MATCH(PickedColonies!C1330,Table6[Barcode of agar-filled omnitray plate],0)+PickedColonies!J1330-1)))</f>
        <v>GeneArt lib</v>
      </c>
      <c r="B1330" s="29">
        <f>IF(PickedColonies!J1330=0, "NA", INDEX(Table1[Modifications],(MATCH(PickedColonies!C1330,Table6[Barcode of agar-filled omnitray plate],0)+PickedColonies!J1330-1)))</f>
        <v>0</v>
      </c>
      <c r="C1330" s="31" t="s">
        <v>471</v>
      </c>
      <c r="D1330" s="29" t="str">
        <f>IF(PickedColonies!J1330=0, "NA", INDEX(Table4[],(MATCH(PickedColonies!C1330,Table6[Barcode of agar-filled omnitray plate],0)+PickedColonies!J1330-1)))</f>
        <v>A1</v>
      </c>
      <c r="E1330" s="31" t="s">
        <v>886</v>
      </c>
      <c r="F1330" s="42" t="str">
        <f>IF(ISNUMBER(SEARCH("96-well",Import!$B$10)),Sheet1!O1329,Sheet1!P1329)</f>
        <v>A12</v>
      </c>
      <c r="G1330" s="31" t="s">
        <v>559</v>
      </c>
      <c r="H1330" s="31" t="s">
        <v>912</v>
      </c>
      <c r="I1330" s="31"/>
      <c r="J1330" s="32">
        <v>1</v>
      </c>
    </row>
    <row r="1331" spans="1:10" x14ac:dyDescent="0.25">
      <c r="A1331" s="29" t="str">
        <f>IF(PickedColonies!J1331=0, "NA",INDEX(Table5[Strain name],(MATCH(PickedColonies!C1331,Table6[Barcode of agar-filled omnitray plate],0)+PickedColonies!J1331-1)))</f>
        <v>GeneArt lib</v>
      </c>
      <c r="B1331" s="29">
        <f>IF(PickedColonies!J1331=0, "NA", INDEX(Table1[Modifications],(MATCH(PickedColonies!C1331,Table6[Barcode of agar-filled omnitray plate],0)+PickedColonies!J1331-1)))</f>
        <v>0</v>
      </c>
      <c r="C1331" s="31" t="s">
        <v>471</v>
      </c>
      <c r="D1331" s="29" t="str">
        <f>IF(PickedColonies!J1331=0, "NA", INDEX(Table4[],(MATCH(PickedColonies!C1331,Table6[Barcode of agar-filled omnitray plate],0)+PickedColonies!J1331-1)))</f>
        <v>A1</v>
      </c>
      <c r="E1331" s="31" t="s">
        <v>886</v>
      </c>
      <c r="F1331" s="42" t="str">
        <f>IF(ISNUMBER(SEARCH("96-well",Import!$B$10)),Sheet1!O1330,Sheet1!P1330)</f>
        <v>B12</v>
      </c>
      <c r="G1331" s="31" t="s">
        <v>560</v>
      </c>
      <c r="H1331" s="31" t="s">
        <v>912</v>
      </c>
      <c r="I1331" s="31"/>
      <c r="J1331" s="32">
        <v>1</v>
      </c>
    </row>
    <row r="1332" spans="1:10" x14ac:dyDescent="0.25">
      <c r="A1332" s="29" t="str">
        <f>IF(PickedColonies!J1332=0, "NA",INDEX(Table5[Strain name],(MATCH(PickedColonies!C1332,Table6[Barcode of agar-filled omnitray plate],0)+PickedColonies!J1332-1)))</f>
        <v>GeneArt lib</v>
      </c>
      <c r="B1332" s="29">
        <f>IF(PickedColonies!J1332=0, "NA", INDEX(Table1[Modifications],(MATCH(PickedColonies!C1332,Table6[Barcode of agar-filled omnitray plate],0)+PickedColonies!J1332-1)))</f>
        <v>0</v>
      </c>
      <c r="C1332" s="31" t="s">
        <v>471</v>
      </c>
      <c r="D1332" s="29" t="str">
        <f>IF(PickedColonies!J1332=0, "NA", INDEX(Table4[],(MATCH(PickedColonies!C1332,Table6[Barcode of agar-filled omnitray plate],0)+PickedColonies!J1332-1)))</f>
        <v>A1</v>
      </c>
      <c r="E1332" s="31" t="s">
        <v>886</v>
      </c>
      <c r="F1332" s="42" t="str">
        <f>IF(ISNUMBER(SEARCH("96-well",Import!$B$10)),Sheet1!O1331,Sheet1!P1331)</f>
        <v>C12</v>
      </c>
      <c r="G1332" s="31" t="s">
        <v>561</v>
      </c>
      <c r="H1332" s="31" t="s">
        <v>912</v>
      </c>
      <c r="I1332" s="31"/>
      <c r="J1332" s="32">
        <v>1</v>
      </c>
    </row>
    <row r="1333" spans="1:10" x14ac:dyDescent="0.25">
      <c r="A1333" s="29" t="str">
        <f>IF(PickedColonies!J1333=0, "NA",INDEX(Table5[Strain name],(MATCH(PickedColonies!C1333,Table6[Barcode of agar-filled omnitray plate],0)+PickedColonies!J1333-1)))</f>
        <v>GeneArt lib</v>
      </c>
      <c r="B1333" s="29">
        <f>IF(PickedColonies!J1333=0, "NA", INDEX(Table1[Modifications],(MATCH(PickedColonies!C1333,Table6[Barcode of agar-filled omnitray plate],0)+PickedColonies!J1333-1)))</f>
        <v>0</v>
      </c>
      <c r="C1333" s="31" t="s">
        <v>471</v>
      </c>
      <c r="D1333" s="29" t="str">
        <f>IF(PickedColonies!J1333=0, "NA", INDEX(Table4[],(MATCH(PickedColonies!C1333,Table6[Barcode of agar-filled omnitray plate],0)+PickedColonies!J1333-1)))</f>
        <v>A1</v>
      </c>
      <c r="E1333" s="31" t="s">
        <v>886</v>
      </c>
      <c r="F1333" s="42" t="str">
        <f>IF(ISNUMBER(SEARCH("96-well",Import!$B$10)),Sheet1!O1332,Sheet1!P1332)</f>
        <v>D12</v>
      </c>
      <c r="G1333" s="31" t="s">
        <v>562</v>
      </c>
      <c r="H1333" s="31" t="s">
        <v>912</v>
      </c>
      <c r="I1333" s="31"/>
      <c r="J1333" s="32">
        <v>1</v>
      </c>
    </row>
    <row r="1334" spans="1:10" x14ac:dyDescent="0.25">
      <c r="A1334" s="29" t="str">
        <f>IF(PickedColonies!J1334=0, "NA",INDEX(Table5[Strain name],(MATCH(PickedColonies!C1334,Table6[Barcode of agar-filled omnitray plate],0)+PickedColonies!J1334-1)))</f>
        <v>GeneArt lib</v>
      </c>
      <c r="B1334" s="29">
        <f>IF(PickedColonies!J1334=0, "NA", INDEX(Table1[Modifications],(MATCH(PickedColonies!C1334,Table6[Barcode of agar-filled omnitray plate],0)+PickedColonies!J1334-1)))</f>
        <v>0</v>
      </c>
      <c r="C1334" s="31" t="s">
        <v>471</v>
      </c>
      <c r="D1334" s="29" t="str">
        <f>IF(PickedColonies!J1334=0, "NA", INDEX(Table4[],(MATCH(PickedColonies!C1334,Table6[Barcode of agar-filled omnitray plate],0)+PickedColonies!J1334-1)))</f>
        <v>A1</v>
      </c>
      <c r="E1334" s="31" t="s">
        <v>886</v>
      </c>
      <c r="F1334" s="42" t="str">
        <f>IF(ISNUMBER(SEARCH("96-well",Import!$B$10)),Sheet1!O1333,Sheet1!P1333)</f>
        <v>E12</v>
      </c>
      <c r="G1334" s="31" t="s">
        <v>563</v>
      </c>
      <c r="H1334" s="31" t="s">
        <v>912</v>
      </c>
      <c r="I1334" s="31"/>
      <c r="J1334" s="32">
        <v>1</v>
      </c>
    </row>
    <row r="1335" spans="1:10" x14ac:dyDescent="0.25">
      <c r="A1335" s="29" t="str">
        <f>IF(PickedColonies!J1335=0, "NA",INDEX(Table5[Strain name],(MATCH(PickedColonies!C1335,Table6[Barcode of agar-filled omnitray plate],0)+PickedColonies!J1335-1)))</f>
        <v>GeneArt lib</v>
      </c>
      <c r="B1335" s="29">
        <f>IF(PickedColonies!J1335=0, "NA", INDEX(Table1[Modifications],(MATCH(PickedColonies!C1335,Table6[Barcode of agar-filled omnitray plate],0)+PickedColonies!J1335-1)))</f>
        <v>0</v>
      </c>
      <c r="C1335" s="31" t="s">
        <v>471</v>
      </c>
      <c r="D1335" s="29" t="str">
        <f>IF(PickedColonies!J1335=0, "NA", INDEX(Table4[],(MATCH(PickedColonies!C1335,Table6[Barcode of agar-filled omnitray plate],0)+PickedColonies!J1335-1)))</f>
        <v>A1</v>
      </c>
      <c r="E1335" s="31" t="s">
        <v>886</v>
      </c>
      <c r="F1335" s="42" t="str">
        <f>IF(ISNUMBER(SEARCH("96-well",Import!$B$10)),Sheet1!O1334,Sheet1!P1334)</f>
        <v>F12</v>
      </c>
      <c r="G1335" s="31" t="s">
        <v>565</v>
      </c>
      <c r="H1335" s="31" t="s">
        <v>913</v>
      </c>
      <c r="I1335" s="31"/>
      <c r="J1335" s="32">
        <v>1</v>
      </c>
    </row>
    <row r="1336" spans="1:10" x14ac:dyDescent="0.25">
      <c r="A1336" s="29" t="str">
        <f>IF(PickedColonies!J1336=0, "NA",INDEX(Table5[Strain name],(MATCH(PickedColonies!C1336,Table6[Barcode of agar-filled omnitray plate],0)+PickedColonies!J1336-1)))</f>
        <v>GeneArt lib</v>
      </c>
      <c r="B1336" s="29">
        <f>IF(PickedColonies!J1336=0, "NA", INDEX(Table1[Modifications],(MATCH(PickedColonies!C1336,Table6[Barcode of agar-filled omnitray plate],0)+PickedColonies!J1336-1)))</f>
        <v>0</v>
      </c>
      <c r="C1336" s="31" t="s">
        <v>471</v>
      </c>
      <c r="D1336" s="29" t="str">
        <f>IF(PickedColonies!J1336=0, "NA", INDEX(Table4[],(MATCH(PickedColonies!C1336,Table6[Barcode of agar-filled omnitray plate],0)+PickedColonies!J1336-1)))</f>
        <v>A1</v>
      </c>
      <c r="E1336" s="31" t="s">
        <v>886</v>
      </c>
      <c r="F1336" s="42" t="str">
        <f>IF(ISNUMBER(SEARCH("96-well",Import!$B$10)),Sheet1!O1335,Sheet1!P1335)</f>
        <v>G12</v>
      </c>
      <c r="G1336" s="31" t="s">
        <v>566</v>
      </c>
      <c r="H1336" s="31" t="s">
        <v>913</v>
      </c>
      <c r="I1336" s="31"/>
      <c r="J1336" s="32">
        <v>1</v>
      </c>
    </row>
    <row r="1337" spans="1:10" x14ac:dyDescent="0.25">
      <c r="A1337" s="29" t="str">
        <f>IF(PickedColonies!J1337=0, "NA",INDEX(Table5[Strain name],(MATCH(PickedColonies!C1337,Table6[Barcode of agar-filled omnitray plate],0)+PickedColonies!J1337-1)))</f>
        <v>GeneArt lib</v>
      </c>
      <c r="B1337" s="29">
        <f>IF(PickedColonies!J1337=0, "NA", INDEX(Table1[Modifications],(MATCH(PickedColonies!C1337,Table6[Barcode of agar-filled omnitray plate],0)+PickedColonies!J1337-1)))</f>
        <v>0</v>
      </c>
      <c r="C1337" s="31" t="s">
        <v>471</v>
      </c>
      <c r="D1337" s="29" t="str">
        <f>IF(PickedColonies!J1337=0, "NA", INDEX(Table4[],(MATCH(PickedColonies!C1337,Table6[Barcode of agar-filled omnitray plate],0)+PickedColonies!J1337-1)))</f>
        <v>A1</v>
      </c>
      <c r="E1337" s="31" t="s">
        <v>886</v>
      </c>
      <c r="F1337" s="42" t="str">
        <f>IF(ISNUMBER(SEARCH("96-well",Import!$B$10)),Sheet1!O1336,Sheet1!P1336)</f>
        <v>H12</v>
      </c>
      <c r="G1337" s="31" t="s">
        <v>567</v>
      </c>
      <c r="H1337" s="31" t="s">
        <v>913</v>
      </c>
      <c r="I1337" s="31"/>
      <c r="J1337" s="32">
        <v>1</v>
      </c>
    </row>
    <row r="1338" spans="1:10" x14ac:dyDescent="0.25">
      <c r="A1338" s="29" t="str">
        <f>IF(PickedColonies!J1338=0, "NA",INDEX(Table5[Strain name],(MATCH(PickedColonies!C1338,Table6[Barcode of agar-filled omnitray plate],0)+PickedColonies!J1338-1)))</f>
        <v>GeneArt lib</v>
      </c>
      <c r="B1338" s="29">
        <f>IF(PickedColonies!J1338=0, "NA", INDEX(Table1[Modifications],(MATCH(PickedColonies!C1338,Table6[Barcode of agar-filled omnitray plate],0)+PickedColonies!J1338-1)))</f>
        <v>0</v>
      </c>
      <c r="C1338" s="31" t="s">
        <v>471</v>
      </c>
      <c r="D1338" s="29" t="str">
        <f>IF(PickedColonies!J1338=0, "NA", INDEX(Table4[],(MATCH(PickedColonies!C1338,Table6[Barcode of agar-filled omnitray plate],0)+PickedColonies!J1338-1)))</f>
        <v>A1</v>
      </c>
      <c r="E1338" s="31" t="s">
        <v>886</v>
      </c>
      <c r="F1338" s="42" t="str">
        <f>IF(ISNUMBER(SEARCH("96-well",Import!$B$10)),Sheet1!O1337,Sheet1!P1337)</f>
        <v>I12</v>
      </c>
      <c r="G1338" s="31" t="s">
        <v>568</v>
      </c>
      <c r="H1338" s="31" t="s">
        <v>913</v>
      </c>
      <c r="I1338" s="31"/>
      <c r="J1338" s="32">
        <v>1</v>
      </c>
    </row>
    <row r="1339" spans="1:10" x14ac:dyDescent="0.25">
      <c r="A1339" s="29" t="str">
        <f>IF(PickedColonies!J1339=0, "NA",INDEX(Table5[Strain name],(MATCH(PickedColonies!C1339,Table6[Barcode of agar-filled omnitray plate],0)+PickedColonies!J1339-1)))</f>
        <v>GeneArt lib</v>
      </c>
      <c r="B1339" s="29">
        <f>IF(PickedColonies!J1339=0, "NA", INDEX(Table1[Modifications],(MATCH(PickedColonies!C1339,Table6[Barcode of agar-filled omnitray plate],0)+PickedColonies!J1339-1)))</f>
        <v>0</v>
      </c>
      <c r="C1339" s="31" t="s">
        <v>471</v>
      </c>
      <c r="D1339" s="29" t="str">
        <f>IF(PickedColonies!J1339=0, "NA", INDEX(Table4[],(MATCH(PickedColonies!C1339,Table6[Barcode of agar-filled omnitray plate],0)+PickedColonies!J1339-1)))</f>
        <v>A1</v>
      </c>
      <c r="E1339" s="31" t="s">
        <v>886</v>
      </c>
      <c r="F1339" s="42" t="str">
        <f>IF(ISNUMBER(SEARCH("96-well",Import!$B$10)),Sheet1!O1338,Sheet1!P1338)</f>
        <v>J12</v>
      </c>
      <c r="G1339" s="31" t="s">
        <v>569</v>
      </c>
      <c r="H1339" s="31" t="s">
        <v>913</v>
      </c>
      <c r="I1339" s="31"/>
      <c r="J1339" s="32">
        <v>1</v>
      </c>
    </row>
    <row r="1340" spans="1:10" x14ac:dyDescent="0.25">
      <c r="A1340" s="29" t="str">
        <f>IF(PickedColonies!J1340=0, "NA",INDEX(Table5[Strain name],(MATCH(PickedColonies!C1340,Table6[Barcode of agar-filled omnitray plate],0)+PickedColonies!J1340-1)))</f>
        <v>GeneArt lib</v>
      </c>
      <c r="B1340" s="29">
        <f>IF(PickedColonies!J1340=0, "NA", INDEX(Table1[Modifications],(MATCH(PickedColonies!C1340,Table6[Barcode of agar-filled omnitray plate],0)+PickedColonies!J1340-1)))</f>
        <v>0</v>
      </c>
      <c r="C1340" s="31" t="s">
        <v>471</v>
      </c>
      <c r="D1340" s="29" t="str">
        <f>IF(PickedColonies!J1340=0, "NA", INDEX(Table4[],(MATCH(PickedColonies!C1340,Table6[Barcode of agar-filled omnitray plate],0)+PickedColonies!J1340-1)))</f>
        <v>A1</v>
      </c>
      <c r="E1340" s="31" t="s">
        <v>886</v>
      </c>
      <c r="F1340" s="42" t="str">
        <f>IF(ISNUMBER(SEARCH("96-well",Import!$B$10)),Sheet1!O1339,Sheet1!P1339)</f>
        <v>K12</v>
      </c>
      <c r="G1340" s="31" t="s">
        <v>570</v>
      </c>
      <c r="H1340" s="31" t="s">
        <v>913</v>
      </c>
      <c r="I1340" s="31"/>
      <c r="J1340" s="32">
        <v>1</v>
      </c>
    </row>
    <row r="1341" spans="1:10" x14ac:dyDescent="0.25">
      <c r="A1341" s="29" t="str">
        <f>IF(PickedColonies!J1341=0, "NA",INDEX(Table5[Strain name],(MATCH(PickedColonies!C1341,Table6[Barcode of agar-filled omnitray plate],0)+PickedColonies!J1341-1)))</f>
        <v>GeneArt lib</v>
      </c>
      <c r="B1341" s="29">
        <f>IF(PickedColonies!J1341=0, "NA", INDEX(Table1[Modifications],(MATCH(PickedColonies!C1341,Table6[Barcode of agar-filled omnitray plate],0)+PickedColonies!J1341-1)))</f>
        <v>0</v>
      </c>
      <c r="C1341" s="31" t="s">
        <v>471</v>
      </c>
      <c r="D1341" s="29" t="str">
        <f>IF(PickedColonies!J1341=0, "NA", INDEX(Table4[],(MATCH(PickedColonies!C1341,Table6[Barcode of agar-filled omnitray plate],0)+PickedColonies!J1341-1)))</f>
        <v>A1</v>
      </c>
      <c r="E1341" s="31" t="s">
        <v>886</v>
      </c>
      <c r="F1341" s="42" t="str">
        <f>IF(ISNUMBER(SEARCH("96-well",Import!$B$10)),Sheet1!O1340,Sheet1!P1340)</f>
        <v>L12</v>
      </c>
      <c r="G1341" s="31" t="s">
        <v>571</v>
      </c>
      <c r="H1341" s="31" t="s">
        <v>913</v>
      </c>
      <c r="I1341" s="31"/>
      <c r="J1341" s="32">
        <v>1</v>
      </c>
    </row>
    <row r="1342" spans="1:10" x14ac:dyDescent="0.25">
      <c r="A1342" s="29" t="str">
        <f>IF(PickedColonies!J1342=0, "NA",INDEX(Table5[Strain name],(MATCH(PickedColonies!C1342,Table6[Barcode of agar-filled omnitray plate],0)+PickedColonies!J1342-1)))</f>
        <v>GeneArt lib</v>
      </c>
      <c r="B1342" s="29">
        <f>IF(PickedColonies!J1342=0, "NA", INDEX(Table1[Modifications],(MATCH(PickedColonies!C1342,Table6[Barcode of agar-filled omnitray plate],0)+PickedColonies!J1342-1)))</f>
        <v>0</v>
      </c>
      <c r="C1342" s="31" t="s">
        <v>471</v>
      </c>
      <c r="D1342" s="29" t="str">
        <f>IF(PickedColonies!J1342=0, "NA", INDEX(Table4[],(MATCH(PickedColonies!C1342,Table6[Barcode of agar-filled omnitray plate],0)+PickedColonies!J1342-1)))</f>
        <v>A1</v>
      </c>
      <c r="E1342" s="31" t="s">
        <v>886</v>
      </c>
      <c r="F1342" s="42" t="str">
        <f>IF(ISNUMBER(SEARCH("96-well",Import!$B$10)),Sheet1!O1341,Sheet1!P1341)</f>
        <v>M12</v>
      </c>
      <c r="G1342" s="31" t="s">
        <v>572</v>
      </c>
      <c r="H1342" s="31" t="s">
        <v>913</v>
      </c>
      <c r="I1342" s="31"/>
      <c r="J1342" s="32">
        <v>1</v>
      </c>
    </row>
    <row r="1343" spans="1:10" x14ac:dyDescent="0.25">
      <c r="A1343" s="29" t="str">
        <f>IF(PickedColonies!J1343=0, "NA",INDEX(Table5[Strain name],(MATCH(PickedColonies!C1343,Table6[Barcode of agar-filled omnitray plate],0)+PickedColonies!J1343-1)))</f>
        <v>GeneArt lib</v>
      </c>
      <c r="B1343" s="29">
        <f>IF(PickedColonies!J1343=0, "NA", INDEX(Table1[Modifications],(MATCH(PickedColonies!C1343,Table6[Barcode of agar-filled omnitray plate],0)+PickedColonies!J1343-1)))</f>
        <v>0</v>
      </c>
      <c r="C1343" s="31" t="s">
        <v>471</v>
      </c>
      <c r="D1343" s="29" t="str">
        <f>IF(PickedColonies!J1343=0, "NA", INDEX(Table4[],(MATCH(PickedColonies!C1343,Table6[Barcode of agar-filled omnitray plate],0)+PickedColonies!J1343-1)))</f>
        <v>A1</v>
      </c>
      <c r="E1343" s="31" t="s">
        <v>886</v>
      </c>
      <c r="F1343" s="42" t="str">
        <f>IF(ISNUMBER(SEARCH("96-well",Import!$B$10)),Sheet1!O1342,Sheet1!P1342)</f>
        <v>N12</v>
      </c>
      <c r="G1343" s="31" t="s">
        <v>574</v>
      </c>
      <c r="H1343" s="31" t="s">
        <v>914</v>
      </c>
      <c r="I1343" s="31"/>
      <c r="J1343" s="32">
        <v>1</v>
      </c>
    </row>
    <row r="1344" spans="1:10" x14ac:dyDescent="0.25">
      <c r="A1344" s="29" t="str">
        <f>IF(PickedColonies!J1344=0, "NA",INDEX(Table5[Strain name],(MATCH(PickedColonies!C1344,Table6[Barcode of agar-filled omnitray plate],0)+PickedColonies!J1344-1)))</f>
        <v>GeneArt lib</v>
      </c>
      <c r="B1344" s="29">
        <f>IF(PickedColonies!J1344=0, "NA", INDEX(Table1[Modifications],(MATCH(PickedColonies!C1344,Table6[Barcode of agar-filled omnitray plate],0)+PickedColonies!J1344-1)))</f>
        <v>0</v>
      </c>
      <c r="C1344" s="31" t="s">
        <v>471</v>
      </c>
      <c r="D1344" s="29" t="str">
        <f>IF(PickedColonies!J1344=0, "NA", INDEX(Table4[],(MATCH(PickedColonies!C1344,Table6[Barcode of agar-filled omnitray plate],0)+PickedColonies!J1344-1)))</f>
        <v>A1</v>
      </c>
      <c r="E1344" s="31" t="s">
        <v>886</v>
      </c>
      <c r="F1344" s="42" t="str">
        <f>IF(ISNUMBER(SEARCH("96-well",Import!$B$10)),Sheet1!O1343,Sheet1!P1343)</f>
        <v>O12</v>
      </c>
      <c r="G1344" s="31" t="s">
        <v>575</v>
      </c>
      <c r="H1344" s="31" t="s">
        <v>914</v>
      </c>
      <c r="I1344" s="31"/>
      <c r="J1344" s="32">
        <v>1</v>
      </c>
    </row>
    <row r="1345" spans="1:10" x14ac:dyDescent="0.25">
      <c r="A1345" s="29" t="str">
        <f>IF(PickedColonies!J1345=0, "NA",INDEX(Table5[Strain name],(MATCH(PickedColonies!C1345,Table6[Barcode of agar-filled omnitray plate],0)+PickedColonies!J1345-1)))</f>
        <v>GeneArt lib</v>
      </c>
      <c r="B1345" s="29">
        <f>IF(PickedColonies!J1345=0, "NA", INDEX(Table1[Modifications],(MATCH(PickedColonies!C1345,Table6[Barcode of agar-filled omnitray plate],0)+PickedColonies!J1345-1)))</f>
        <v>0</v>
      </c>
      <c r="C1345" s="31" t="s">
        <v>471</v>
      </c>
      <c r="D1345" s="29" t="str">
        <f>IF(PickedColonies!J1345=0, "NA", INDEX(Table4[],(MATCH(PickedColonies!C1345,Table6[Barcode of agar-filled omnitray plate],0)+PickedColonies!J1345-1)))</f>
        <v>A1</v>
      </c>
      <c r="E1345" s="31" t="s">
        <v>886</v>
      </c>
      <c r="F1345" s="42" t="str">
        <f>IF(ISNUMBER(SEARCH("96-well",Import!$B$10)),Sheet1!O1344,Sheet1!P1344)</f>
        <v>P12</v>
      </c>
      <c r="G1345" s="31" t="s">
        <v>576</v>
      </c>
      <c r="H1345" s="31" t="s">
        <v>914</v>
      </c>
      <c r="I1345" s="31"/>
      <c r="J1345" s="32">
        <v>1</v>
      </c>
    </row>
    <row r="1346" spans="1:10" x14ac:dyDescent="0.25">
      <c r="A1346" s="29" t="str">
        <f>IF(PickedColonies!J1346=0, "NA",INDEX(Table5[Strain name],(MATCH(PickedColonies!C1346,Table6[Barcode of agar-filled omnitray plate],0)+PickedColonies!J1346-1)))</f>
        <v>GeneArt lib</v>
      </c>
      <c r="B1346" s="29">
        <f>IF(PickedColonies!J1346=0, "NA", INDEX(Table1[Modifications],(MATCH(PickedColonies!C1346,Table6[Barcode of agar-filled omnitray plate],0)+PickedColonies!J1346-1)))</f>
        <v>0</v>
      </c>
      <c r="C1346" s="31" t="s">
        <v>471</v>
      </c>
      <c r="D1346" s="29" t="str">
        <f>IF(PickedColonies!J1346=0, "NA", INDEX(Table4[],(MATCH(PickedColonies!C1346,Table6[Barcode of agar-filled omnitray plate],0)+PickedColonies!J1346-1)))</f>
        <v>A1</v>
      </c>
      <c r="E1346" s="31" t="s">
        <v>886</v>
      </c>
      <c r="F1346" s="42" t="str">
        <f>IF(ISNUMBER(SEARCH("96-well",Import!$B$10)),Sheet1!O1345,Sheet1!P1345)</f>
        <v>A13</v>
      </c>
      <c r="G1346" s="31" t="s">
        <v>577</v>
      </c>
      <c r="H1346" s="31" t="s">
        <v>914</v>
      </c>
      <c r="I1346" s="31"/>
      <c r="J1346" s="32">
        <v>1</v>
      </c>
    </row>
    <row r="1347" spans="1:10" x14ac:dyDescent="0.25">
      <c r="A1347" s="29" t="str">
        <f>IF(PickedColonies!J1347=0, "NA",INDEX(Table5[Strain name],(MATCH(PickedColonies!C1347,Table6[Barcode of agar-filled omnitray plate],0)+PickedColonies!J1347-1)))</f>
        <v>GeneArt lib</v>
      </c>
      <c r="B1347" s="29">
        <f>IF(PickedColonies!J1347=0, "NA", INDEX(Table1[Modifications],(MATCH(PickedColonies!C1347,Table6[Barcode of agar-filled omnitray plate],0)+PickedColonies!J1347-1)))</f>
        <v>0</v>
      </c>
      <c r="C1347" s="31" t="s">
        <v>471</v>
      </c>
      <c r="D1347" s="29" t="str">
        <f>IF(PickedColonies!J1347=0, "NA", INDEX(Table4[],(MATCH(PickedColonies!C1347,Table6[Barcode of agar-filled omnitray plate],0)+PickedColonies!J1347-1)))</f>
        <v>A1</v>
      </c>
      <c r="E1347" s="31" t="s">
        <v>886</v>
      </c>
      <c r="F1347" s="42" t="str">
        <f>IF(ISNUMBER(SEARCH("96-well",Import!$B$10)),Sheet1!O1346,Sheet1!P1346)</f>
        <v>B13</v>
      </c>
      <c r="G1347" s="31" t="s">
        <v>578</v>
      </c>
      <c r="H1347" s="31" t="s">
        <v>914</v>
      </c>
      <c r="I1347" s="31"/>
      <c r="J1347" s="32">
        <v>1</v>
      </c>
    </row>
    <row r="1348" spans="1:10" x14ac:dyDescent="0.25">
      <c r="A1348" s="29" t="str">
        <f>IF(PickedColonies!J1348=0, "NA",INDEX(Table5[Strain name],(MATCH(PickedColonies!C1348,Table6[Barcode of agar-filled omnitray plate],0)+PickedColonies!J1348-1)))</f>
        <v>GeneArt lib</v>
      </c>
      <c r="B1348" s="29">
        <f>IF(PickedColonies!J1348=0, "NA", INDEX(Table1[Modifications],(MATCH(PickedColonies!C1348,Table6[Barcode of agar-filled omnitray plate],0)+PickedColonies!J1348-1)))</f>
        <v>0</v>
      </c>
      <c r="C1348" s="31" t="s">
        <v>471</v>
      </c>
      <c r="D1348" s="29" t="str">
        <f>IF(PickedColonies!J1348=0, "NA", INDEX(Table4[],(MATCH(PickedColonies!C1348,Table6[Barcode of agar-filled omnitray plate],0)+PickedColonies!J1348-1)))</f>
        <v>A1</v>
      </c>
      <c r="E1348" s="31" t="s">
        <v>886</v>
      </c>
      <c r="F1348" s="42" t="str">
        <f>IF(ISNUMBER(SEARCH("96-well",Import!$B$10)),Sheet1!O1347,Sheet1!P1347)</f>
        <v>C13</v>
      </c>
      <c r="G1348" s="31" t="s">
        <v>579</v>
      </c>
      <c r="H1348" s="31" t="s">
        <v>914</v>
      </c>
      <c r="I1348" s="31"/>
      <c r="J1348" s="32">
        <v>1</v>
      </c>
    </row>
    <row r="1349" spans="1:10" x14ac:dyDescent="0.25">
      <c r="A1349" s="29" t="str">
        <f>IF(PickedColonies!J1349=0, "NA",INDEX(Table5[Strain name],(MATCH(PickedColonies!C1349,Table6[Barcode of agar-filled omnitray plate],0)+PickedColonies!J1349-1)))</f>
        <v>GeneArt lib</v>
      </c>
      <c r="B1349" s="29">
        <f>IF(PickedColonies!J1349=0, "NA", INDEX(Table1[Modifications],(MATCH(PickedColonies!C1349,Table6[Barcode of agar-filled omnitray plate],0)+PickedColonies!J1349-1)))</f>
        <v>0</v>
      </c>
      <c r="C1349" s="31" t="s">
        <v>471</v>
      </c>
      <c r="D1349" s="29" t="str">
        <f>IF(PickedColonies!J1349=0, "NA", INDEX(Table4[],(MATCH(PickedColonies!C1349,Table6[Barcode of agar-filled omnitray plate],0)+PickedColonies!J1349-1)))</f>
        <v>A1</v>
      </c>
      <c r="E1349" s="31" t="s">
        <v>886</v>
      </c>
      <c r="F1349" s="42" t="str">
        <f>IF(ISNUMBER(SEARCH("96-well",Import!$B$10)),Sheet1!O1348,Sheet1!P1348)</f>
        <v>D13</v>
      </c>
      <c r="G1349" s="31" t="s">
        <v>580</v>
      </c>
      <c r="H1349" s="31" t="s">
        <v>914</v>
      </c>
      <c r="I1349" s="31"/>
      <c r="J1349" s="32">
        <v>1</v>
      </c>
    </row>
    <row r="1350" spans="1:10" x14ac:dyDescent="0.25">
      <c r="A1350" s="29" t="str">
        <f>IF(PickedColonies!J1350=0, "NA",INDEX(Table5[Strain name],(MATCH(PickedColonies!C1350,Table6[Barcode of agar-filled omnitray plate],0)+PickedColonies!J1350-1)))</f>
        <v>GeneArt lib</v>
      </c>
      <c r="B1350" s="29">
        <f>IF(PickedColonies!J1350=0, "NA", INDEX(Table1[Modifications],(MATCH(PickedColonies!C1350,Table6[Barcode of agar-filled omnitray plate],0)+PickedColonies!J1350-1)))</f>
        <v>0</v>
      </c>
      <c r="C1350" s="31" t="s">
        <v>471</v>
      </c>
      <c r="D1350" s="29" t="str">
        <f>IF(PickedColonies!J1350=0, "NA", INDEX(Table4[],(MATCH(PickedColonies!C1350,Table6[Barcode of agar-filled omnitray plate],0)+PickedColonies!J1350-1)))</f>
        <v>A1</v>
      </c>
      <c r="E1350" s="31" t="s">
        <v>886</v>
      </c>
      <c r="F1350" s="42" t="str">
        <f>IF(ISNUMBER(SEARCH("96-well",Import!$B$10)),Sheet1!O1349,Sheet1!P1349)</f>
        <v>E13</v>
      </c>
      <c r="G1350" s="31" t="s">
        <v>581</v>
      </c>
      <c r="H1350" s="31" t="s">
        <v>914</v>
      </c>
      <c r="I1350" s="31"/>
      <c r="J1350" s="32">
        <v>1</v>
      </c>
    </row>
    <row r="1351" spans="1:10" x14ac:dyDescent="0.25">
      <c r="A1351" s="29" t="str">
        <f>IF(PickedColonies!J1351=0, "NA",INDEX(Table5[Strain name],(MATCH(PickedColonies!C1351,Table6[Barcode of agar-filled omnitray plate],0)+PickedColonies!J1351-1)))</f>
        <v>GeneArt lib</v>
      </c>
      <c r="B1351" s="29">
        <f>IF(PickedColonies!J1351=0, "NA", INDEX(Table1[Modifications],(MATCH(PickedColonies!C1351,Table6[Barcode of agar-filled omnitray plate],0)+PickedColonies!J1351-1)))</f>
        <v>0</v>
      </c>
      <c r="C1351" s="31" t="s">
        <v>471</v>
      </c>
      <c r="D1351" s="29" t="str">
        <f>IF(PickedColonies!J1351=0, "NA", INDEX(Table4[],(MATCH(PickedColonies!C1351,Table6[Barcode of agar-filled omnitray plate],0)+PickedColonies!J1351-1)))</f>
        <v>A1</v>
      </c>
      <c r="E1351" s="31" t="s">
        <v>886</v>
      </c>
      <c r="F1351" s="42" t="str">
        <f>IF(ISNUMBER(SEARCH("96-well",Import!$B$10)),Sheet1!O1350,Sheet1!P1350)</f>
        <v>F13</v>
      </c>
      <c r="G1351" s="31" t="s">
        <v>583</v>
      </c>
      <c r="H1351" s="31" t="s">
        <v>915</v>
      </c>
      <c r="I1351" s="31"/>
      <c r="J1351" s="32">
        <v>1</v>
      </c>
    </row>
    <row r="1352" spans="1:10" x14ac:dyDescent="0.25">
      <c r="A1352" s="29" t="str">
        <f>IF(PickedColonies!J1352=0, "NA",INDEX(Table5[Strain name],(MATCH(PickedColonies!C1352,Table6[Barcode of agar-filled omnitray plate],0)+PickedColonies!J1352-1)))</f>
        <v>GeneArt lib</v>
      </c>
      <c r="B1352" s="29">
        <f>IF(PickedColonies!J1352=0, "NA", INDEX(Table1[Modifications],(MATCH(PickedColonies!C1352,Table6[Barcode of agar-filled omnitray plate],0)+PickedColonies!J1352-1)))</f>
        <v>0</v>
      </c>
      <c r="C1352" s="31" t="s">
        <v>471</v>
      </c>
      <c r="D1352" s="29" t="str">
        <f>IF(PickedColonies!J1352=0, "NA", INDEX(Table4[],(MATCH(PickedColonies!C1352,Table6[Barcode of agar-filled omnitray plate],0)+PickedColonies!J1352-1)))</f>
        <v>A1</v>
      </c>
      <c r="E1352" s="31" t="s">
        <v>886</v>
      </c>
      <c r="F1352" s="42" t="str">
        <f>IF(ISNUMBER(SEARCH("96-well",Import!$B$10)),Sheet1!O1351,Sheet1!P1351)</f>
        <v>G13</v>
      </c>
      <c r="G1352" s="31" t="s">
        <v>584</v>
      </c>
      <c r="H1352" s="31" t="s">
        <v>915</v>
      </c>
      <c r="I1352" s="31"/>
      <c r="J1352" s="32">
        <v>1</v>
      </c>
    </row>
    <row r="1353" spans="1:10" x14ac:dyDescent="0.25">
      <c r="A1353" s="29" t="str">
        <f>IF(PickedColonies!J1353=0, "NA",INDEX(Table5[Strain name],(MATCH(PickedColonies!C1353,Table6[Barcode of agar-filled omnitray plate],0)+PickedColonies!J1353-1)))</f>
        <v>GeneArt lib</v>
      </c>
      <c r="B1353" s="29">
        <f>IF(PickedColonies!J1353=0, "NA", INDEX(Table1[Modifications],(MATCH(PickedColonies!C1353,Table6[Barcode of agar-filled omnitray plate],0)+PickedColonies!J1353-1)))</f>
        <v>0</v>
      </c>
      <c r="C1353" s="31" t="s">
        <v>471</v>
      </c>
      <c r="D1353" s="29" t="str">
        <f>IF(PickedColonies!J1353=0, "NA", INDEX(Table4[],(MATCH(PickedColonies!C1353,Table6[Barcode of agar-filled omnitray plate],0)+PickedColonies!J1353-1)))</f>
        <v>A1</v>
      </c>
      <c r="E1353" s="31" t="s">
        <v>886</v>
      </c>
      <c r="F1353" s="42" t="str">
        <f>IF(ISNUMBER(SEARCH("96-well",Import!$B$10)),Sheet1!O1352,Sheet1!P1352)</f>
        <v>H13</v>
      </c>
      <c r="G1353" s="31" t="s">
        <v>585</v>
      </c>
      <c r="H1353" s="31" t="s">
        <v>915</v>
      </c>
      <c r="I1353" s="31"/>
      <c r="J1353" s="32">
        <v>1</v>
      </c>
    </row>
    <row r="1354" spans="1:10" x14ac:dyDescent="0.25">
      <c r="A1354" s="29" t="str">
        <f>IF(PickedColonies!J1354=0, "NA",INDEX(Table5[Strain name],(MATCH(PickedColonies!C1354,Table6[Barcode of agar-filled omnitray plate],0)+PickedColonies!J1354-1)))</f>
        <v>GeneArt lib</v>
      </c>
      <c r="B1354" s="29">
        <f>IF(PickedColonies!J1354=0, "NA", INDEX(Table1[Modifications],(MATCH(PickedColonies!C1354,Table6[Barcode of agar-filled omnitray plate],0)+PickedColonies!J1354-1)))</f>
        <v>0</v>
      </c>
      <c r="C1354" s="31" t="s">
        <v>471</v>
      </c>
      <c r="D1354" s="29" t="str">
        <f>IF(PickedColonies!J1354=0, "NA", INDEX(Table4[],(MATCH(PickedColonies!C1354,Table6[Barcode of agar-filled omnitray plate],0)+PickedColonies!J1354-1)))</f>
        <v>A1</v>
      </c>
      <c r="E1354" s="31" t="s">
        <v>886</v>
      </c>
      <c r="F1354" s="42" t="str">
        <f>IF(ISNUMBER(SEARCH("96-well",Import!$B$10)),Sheet1!O1353,Sheet1!P1353)</f>
        <v>I13</v>
      </c>
      <c r="G1354" s="31" t="s">
        <v>586</v>
      </c>
      <c r="H1354" s="31" t="s">
        <v>915</v>
      </c>
      <c r="I1354" s="31"/>
      <c r="J1354" s="32">
        <v>1</v>
      </c>
    </row>
    <row r="1355" spans="1:10" x14ac:dyDescent="0.25">
      <c r="A1355" s="29" t="str">
        <f>IF(PickedColonies!J1355=0, "NA",INDEX(Table5[Strain name],(MATCH(PickedColonies!C1355,Table6[Barcode of agar-filled omnitray plate],0)+PickedColonies!J1355-1)))</f>
        <v>GeneArt lib</v>
      </c>
      <c r="B1355" s="29">
        <f>IF(PickedColonies!J1355=0, "NA", INDEX(Table1[Modifications],(MATCH(PickedColonies!C1355,Table6[Barcode of agar-filled omnitray plate],0)+PickedColonies!J1355-1)))</f>
        <v>0</v>
      </c>
      <c r="C1355" s="31" t="s">
        <v>471</v>
      </c>
      <c r="D1355" s="29" t="str">
        <f>IF(PickedColonies!J1355=0, "NA", INDEX(Table4[],(MATCH(PickedColonies!C1355,Table6[Barcode of agar-filled omnitray plate],0)+PickedColonies!J1355-1)))</f>
        <v>A1</v>
      </c>
      <c r="E1355" s="31" t="s">
        <v>886</v>
      </c>
      <c r="F1355" s="42" t="str">
        <f>IF(ISNUMBER(SEARCH("96-well",Import!$B$10)),Sheet1!O1354,Sheet1!P1354)</f>
        <v>J13</v>
      </c>
      <c r="G1355" s="31" t="s">
        <v>587</v>
      </c>
      <c r="H1355" s="31" t="s">
        <v>915</v>
      </c>
      <c r="I1355" s="31"/>
      <c r="J1355" s="32">
        <v>1</v>
      </c>
    </row>
    <row r="1356" spans="1:10" x14ac:dyDescent="0.25">
      <c r="A1356" s="29" t="str">
        <f>IF(PickedColonies!J1356=0, "NA",INDEX(Table5[Strain name],(MATCH(PickedColonies!C1356,Table6[Barcode of agar-filled omnitray plate],0)+PickedColonies!J1356-1)))</f>
        <v>GeneArt lib</v>
      </c>
      <c r="B1356" s="29">
        <f>IF(PickedColonies!J1356=0, "NA", INDEX(Table1[Modifications],(MATCH(PickedColonies!C1356,Table6[Barcode of agar-filled omnitray plate],0)+PickedColonies!J1356-1)))</f>
        <v>0</v>
      </c>
      <c r="C1356" s="31" t="s">
        <v>471</v>
      </c>
      <c r="D1356" s="29" t="str">
        <f>IF(PickedColonies!J1356=0, "NA", INDEX(Table4[],(MATCH(PickedColonies!C1356,Table6[Barcode of agar-filled omnitray plate],0)+PickedColonies!J1356-1)))</f>
        <v>A1</v>
      </c>
      <c r="E1356" s="31" t="s">
        <v>886</v>
      </c>
      <c r="F1356" s="42" t="str">
        <f>IF(ISNUMBER(SEARCH("96-well",Import!$B$10)),Sheet1!O1355,Sheet1!P1355)</f>
        <v>K13</v>
      </c>
      <c r="G1356" s="31" t="s">
        <v>588</v>
      </c>
      <c r="H1356" s="31" t="s">
        <v>915</v>
      </c>
      <c r="I1356" s="31"/>
      <c r="J1356" s="32">
        <v>1</v>
      </c>
    </row>
    <row r="1357" spans="1:10" x14ac:dyDescent="0.25">
      <c r="A1357" s="29" t="str">
        <f>IF(PickedColonies!J1357=0, "NA",INDEX(Table5[Strain name],(MATCH(PickedColonies!C1357,Table6[Barcode of agar-filled omnitray plate],0)+PickedColonies!J1357-1)))</f>
        <v>GeneArt lib</v>
      </c>
      <c r="B1357" s="29">
        <f>IF(PickedColonies!J1357=0, "NA", INDEX(Table1[Modifications],(MATCH(PickedColonies!C1357,Table6[Barcode of agar-filled omnitray plate],0)+PickedColonies!J1357-1)))</f>
        <v>0</v>
      </c>
      <c r="C1357" s="31" t="s">
        <v>471</v>
      </c>
      <c r="D1357" s="29" t="str">
        <f>IF(PickedColonies!J1357=0, "NA", INDEX(Table4[],(MATCH(PickedColonies!C1357,Table6[Barcode of agar-filled omnitray plate],0)+PickedColonies!J1357-1)))</f>
        <v>A1</v>
      </c>
      <c r="E1357" s="31" t="s">
        <v>886</v>
      </c>
      <c r="F1357" s="42" t="str">
        <f>IF(ISNUMBER(SEARCH("96-well",Import!$B$10)),Sheet1!O1356,Sheet1!P1356)</f>
        <v>L13</v>
      </c>
      <c r="G1357" s="31" t="s">
        <v>589</v>
      </c>
      <c r="H1357" s="31" t="s">
        <v>915</v>
      </c>
      <c r="I1357" s="31"/>
      <c r="J1357" s="32">
        <v>1</v>
      </c>
    </row>
    <row r="1358" spans="1:10" x14ac:dyDescent="0.25">
      <c r="A1358" s="29" t="str">
        <f>IF(PickedColonies!J1358=0, "NA",INDEX(Table5[Strain name],(MATCH(PickedColonies!C1358,Table6[Barcode of agar-filled omnitray plate],0)+PickedColonies!J1358-1)))</f>
        <v>GeneArt lib</v>
      </c>
      <c r="B1358" s="29">
        <f>IF(PickedColonies!J1358=0, "NA", INDEX(Table1[Modifications],(MATCH(PickedColonies!C1358,Table6[Barcode of agar-filled omnitray plate],0)+PickedColonies!J1358-1)))</f>
        <v>0</v>
      </c>
      <c r="C1358" s="31" t="s">
        <v>471</v>
      </c>
      <c r="D1358" s="29" t="str">
        <f>IF(PickedColonies!J1358=0, "NA", INDEX(Table4[],(MATCH(PickedColonies!C1358,Table6[Barcode of agar-filled omnitray plate],0)+PickedColonies!J1358-1)))</f>
        <v>A1</v>
      </c>
      <c r="E1358" s="31" t="s">
        <v>886</v>
      </c>
      <c r="F1358" s="42" t="str">
        <f>IF(ISNUMBER(SEARCH("96-well",Import!$B$10)),Sheet1!O1357,Sheet1!P1357)</f>
        <v>M13</v>
      </c>
      <c r="G1358" s="31" t="s">
        <v>590</v>
      </c>
      <c r="H1358" s="31" t="s">
        <v>915</v>
      </c>
      <c r="I1358" s="31"/>
      <c r="J1358" s="32">
        <v>1</v>
      </c>
    </row>
    <row r="1359" spans="1:10" x14ac:dyDescent="0.25">
      <c r="A1359" s="29" t="str">
        <f>IF(PickedColonies!J1359=0, "NA",INDEX(Table5[Strain name],(MATCH(PickedColonies!C1359,Table6[Barcode of agar-filled omnitray plate],0)+PickedColonies!J1359-1)))</f>
        <v>GeneArt lib</v>
      </c>
      <c r="B1359" s="29">
        <f>IF(PickedColonies!J1359=0, "NA", INDEX(Table1[Modifications],(MATCH(PickedColonies!C1359,Table6[Barcode of agar-filled omnitray plate],0)+PickedColonies!J1359-1)))</f>
        <v>0</v>
      </c>
      <c r="C1359" s="31" t="s">
        <v>471</v>
      </c>
      <c r="D1359" s="29" t="str">
        <f>IF(PickedColonies!J1359=0, "NA", INDEX(Table4[],(MATCH(PickedColonies!C1359,Table6[Barcode of agar-filled omnitray plate],0)+PickedColonies!J1359-1)))</f>
        <v>A1</v>
      </c>
      <c r="E1359" s="31" t="s">
        <v>886</v>
      </c>
      <c r="F1359" s="42" t="str">
        <f>IF(ISNUMBER(SEARCH("96-well",Import!$B$10)),Sheet1!O1358,Sheet1!P1358)</f>
        <v>N13</v>
      </c>
      <c r="G1359" s="31" t="s">
        <v>592</v>
      </c>
      <c r="H1359" s="31" t="s">
        <v>916</v>
      </c>
      <c r="I1359" s="31"/>
      <c r="J1359" s="32">
        <v>1</v>
      </c>
    </row>
    <row r="1360" spans="1:10" x14ac:dyDescent="0.25">
      <c r="A1360" s="29" t="str">
        <f>IF(PickedColonies!J1360=0, "NA",INDEX(Table5[Strain name],(MATCH(PickedColonies!C1360,Table6[Barcode of agar-filled omnitray plate],0)+PickedColonies!J1360-1)))</f>
        <v>GeneArt lib</v>
      </c>
      <c r="B1360" s="29">
        <f>IF(PickedColonies!J1360=0, "NA", INDEX(Table1[Modifications],(MATCH(PickedColonies!C1360,Table6[Barcode of agar-filled omnitray plate],0)+PickedColonies!J1360-1)))</f>
        <v>0</v>
      </c>
      <c r="C1360" s="31" t="s">
        <v>471</v>
      </c>
      <c r="D1360" s="29" t="str">
        <f>IF(PickedColonies!J1360=0, "NA", INDEX(Table4[],(MATCH(PickedColonies!C1360,Table6[Barcode of agar-filled omnitray plate],0)+PickedColonies!J1360-1)))</f>
        <v>A1</v>
      </c>
      <c r="E1360" s="31" t="s">
        <v>886</v>
      </c>
      <c r="F1360" s="42" t="str">
        <f>IF(ISNUMBER(SEARCH("96-well",Import!$B$10)),Sheet1!O1359,Sheet1!P1359)</f>
        <v>O13</v>
      </c>
      <c r="G1360" s="31" t="s">
        <v>593</v>
      </c>
      <c r="H1360" s="31" t="s">
        <v>916</v>
      </c>
      <c r="I1360" s="31"/>
      <c r="J1360" s="32">
        <v>1</v>
      </c>
    </row>
    <row r="1361" spans="1:10" x14ac:dyDescent="0.25">
      <c r="A1361" s="29" t="str">
        <f>IF(PickedColonies!J1361=0, "NA",INDEX(Table5[Strain name],(MATCH(PickedColonies!C1361,Table6[Barcode of agar-filled omnitray plate],0)+PickedColonies!J1361-1)))</f>
        <v>GeneArt lib</v>
      </c>
      <c r="B1361" s="29">
        <f>IF(PickedColonies!J1361=0, "NA", INDEX(Table1[Modifications],(MATCH(PickedColonies!C1361,Table6[Barcode of agar-filled omnitray plate],0)+PickedColonies!J1361-1)))</f>
        <v>0</v>
      </c>
      <c r="C1361" s="31" t="s">
        <v>471</v>
      </c>
      <c r="D1361" s="29" t="str">
        <f>IF(PickedColonies!J1361=0, "NA", INDEX(Table4[],(MATCH(PickedColonies!C1361,Table6[Barcode of agar-filled omnitray plate],0)+PickedColonies!J1361-1)))</f>
        <v>A1</v>
      </c>
      <c r="E1361" s="31" t="s">
        <v>886</v>
      </c>
      <c r="F1361" s="42" t="str">
        <f>IF(ISNUMBER(SEARCH("96-well",Import!$B$10)),Sheet1!O1360,Sheet1!P1360)</f>
        <v>P13</v>
      </c>
      <c r="G1361" s="31" t="s">
        <v>594</v>
      </c>
      <c r="H1361" s="31" t="s">
        <v>916</v>
      </c>
      <c r="I1361" s="31"/>
      <c r="J1361" s="32">
        <v>1</v>
      </c>
    </row>
    <row r="1362" spans="1:10" x14ac:dyDescent="0.25">
      <c r="A1362" s="29" t="str">
        <f>IF(PickedColonies!J1362=0, "NA",INDEX(Table5[Strain name],(MATCH(PickedColonies!C1362,Table6[Barcode of agar-filled omnitray plate],0)+PickedColonies!J1362-1)))</f>
        <v>GeneArt lib</v>
      </c>
      <c r="B1362" s="29">
        <f>IF(PickedColonies!J1362=0, "NA", INDEX(Table1[Modifications],(MATCH(PickedColonies!C1362,Table6[Barcode of agar-filled omnitray plate],0)+PickedColonies!J1362-1)))</f>
        <v>0</v>
      </c>
      <c r="C1362" s="31" t="s">
        <v>471</v>
      </c>
      <c r="D1362" s="29" t="str">
        <f>IF(PickedColonies!J1362=0, "NA", INDEX(Table4[],(MATCH(PickedColonies!C1362,Table6[Barcode of agar-filled omnitray plate],0)+PickedColonies!J1362-1)))</f>
        <v>A1</v>
      </c>
      <c r="E1362" s="31" t="s">
        <v>886</v>
      </c>
      <c r="F1362" s="42" t="str">
        <f>IF(ISNUMBER(SEARCH("96-well",Import!$B$10)),Sheet1!O1361,Sheet1!P1361)</f>
        <v>A14</v>
      </c>
      <c r="G1362" s="31" t="s">
        <v>595</v>
      </c>
      <c r="H1362" s="31" t="s">
        <v>916</v>
      </c>
      <c r="I1362" s="31"/>
      <c r="J1362" s="32">
        <v>1</v>
      </c>
    </row>
    <row r="1363" spans="1:10" x14ac:dyDescent="0.25">
      <c r="A1363" s="29" t="str">
        <f>IF(PickedColonies!J1363=0, "NA",INDEX(Table5[Strain name],(MATCH(PickedColonies!C1363,Table6[Barcode of agar-filled omnitray plate],0)+PickedColonies!J1363-1)))</f>
        <v>GeneArt lib</v>
      </c>
      <c r="B1363" s="29">
        <f>IF(PickedColonies!J1363=0, "NA", INDEX(Table1[Modifications],(MATCH(PickedColonies!C1363,Table6[Barcode of agar-filled omnitray plate],0)+PickedColonies!J1363-1)))</f>
        <v>0</v>
      </c>
      <c r="C1363" s="31" t="s">
        <v>471</v>
      </c>
      <c r="D1363" s="29" t="str">
        <f>IF(PickedColonies!J1363=0, "NA", INDEX(Table4[],(MATCH(PickedColonies!C1363,Table6[Barcode of agar-filled omnitray plate],0)+PickedColonies!J1363-1)))</f>
        <v>A1</v>
      </c>
      <c r="E1363" s="31" t="s">
        <v>886</v>
      </c>
      <c r="F1363" s="42" t="str">
        <f>IF(ISNUMBER(SEARCH("96-well",Import!$B$10)),Sheet1!O1362,Sheet1!P1362)</f>
        <v>B14</v>
      </c>
      <c r="G1363" s="31" t="s">
        <v>596</v>
      </c>
      <c r="H1363" s="31" t="s">
        <v>916</v>
      </c>
      <c r="I1363" s="31"/>
      <c r="J1363" s="32">
        <v>1</v>
      </c>
    </row>
    <row r="1364" spans="1:10" x14ac:dyDescent="0.25">
      <c r="A1364" s="29" t="str">
        <f>IF(PickedColonies!J1364=0, "NA",INDEX(Table5[Strain name],(MATCH(PickedColonies!C1364,Table6[Barcode of agar-filled omnitray plate],0)+PickedColonies!J1364-1)))</f>
        <v>GeneArt lib</v>
      </c>
      <c r="B1364" s="29">
        <f>IF(PickedColonies!J1364=0, "NA", INDEX(Table1[Modifications],(MATCH(PickedColonies!C1364,Table6[Barcode of agar-filled omnitray plate],0)+PickedColonies!J1364-1)))</f>
        <v>0</v>
      </c>
      <c r="C1364" s="31" t="s">
        <v>471</v>
      </c>
      <c r="D1364" s="29" t="str">
        <f>IF(PickedColonies!J1364=0, "NA", INDEX(Table4[],(MATCH(PickedColonies!C1364,Table6[Barcode of agar-filled omnitray plate],0)+PickedColonies!J1364-1)))</f>
        <v>A1</v>
      </c>
      <c r="E1364" s="31" t="s">
        <v>886</v>
      </c>
      <c r="F1364" s="42" t="str">
        <f>IF(ISNUMBER(SEARCH("96-well",Import!$B$10)),Sheet1!O1363,Sheet1!P1363)</f>
        <v>C14</v>
      </c>
      <c r="G1364" s="31" t="s">
        <v>597</v>
      </c>
      <c r="H1364" s="31" t="s">
        <v>916</v>
      </c>
      <c r="I1364" s="31"/>
      <c r="J1364" s="32">
        <v>1</v>
      </c>
    </row>
    <row r="1365" spans="1:10" x14ac:dyDescent="0.25">
      <c r="A1365" s="29" t="str">
        <f>IF(PickedColonies!J1365=0, "NA",INDEX(Table5[Strain name],(MATCH(PickedColonies!C1365,Table6[Barcode of agar-filled omnitray plate],0)+PickedColonies!J1365-1)))</f>
        <v>GeneArt lib</v>
      </c>
      <c r="B1365" s="29">
        <f>IF(PickedColonies!J1365=0, "NA", INDEX(Table1[Modifications],(MATCH(PickedColonies!C1365,Table6[Barcode of agar-filled omnitray plate],0)+PickedColonies!J1365-1)))</f>
        <v>0</v>
      </c>
      <c r="C1365" s="31" t="s">
        <v>471</v>
      </c>
      <c r="D1365" s="29" t="str">
        <f>IF(PickedColonies!J1365=0, "NA", INDEX(Table4[],(MATCH(PickedColonies!C1365,Table6[Barcode of agar-filled omnitray plate],0)+PickedColonies!J1365-1)))</f>
        <v>A1</v>
      </c>
      <c r="E1365" s="31" t="s">
        <v>886</v>
      </c>
      <c r="F1365" s="42" t="str">
        <f>IF(ISNUMBER(SEARCH("96-well",Import!$B$10)),Sheet1!O1364,Sheet1!P1364)</f>
        <v>D14</v>
      </c>
      <c r="G1365" s="31" t="s">
        <v>598</v>
      </c>
      <c r="H1365" s="31" t="s">
        <v>916</v>
      </c>
      <c r="I1365" s="31"/>
      <c r="J1365" s="32">
        <v>1</v>
      </c>
    </row>
    <row r="1366" spans="1:10" x14ac:dyDescent="0.25">
      <c r="A1366" s="29" t="str">
        <f>IF(PickedColonies!J1366=0, "NA",INDEX(Table5[Strain name],(MATCH(PickedColonies!C1366,Table6[Barcode of agar-filled omnitray plate],0)+PickedColonies!J1366-1)))</f>
        <v>GeneArt lib</v>
      </c>
      <c r="B1366" s="29">
        <f>IF(PickedColonies!J1366=0, "NA", INDEX(Table1[Modifications],(MATCH(PickedColonies!C1366,Table6[Barcode of agar-filled omnitray plate],0)+PickedColonies!J1366-1)))</f>
        <v>0</v>
      </c>
      <c r="C1366" s="31" t="s">
        <v>471</v>
      </c>
      <c r="D1366" s="29" t="str">
        <f>IF(PickedColonies!J1366=0, "NA", INDEX(Table4[],(MATCH(PickedColonies!C1366,Table6[Barcode of agar-filled omnitray plate],0)+PickedColonies!J1366-1)))</f>
        <v>A1</v>
      </c>
      <c r="E1366" s="31" t="s">
        <v>886</v>
      </c>
      <c r="F1366" s="42" t="str">
        <f>IF(ISNUMBER(SEARCH("96-well",Import!$B$10)),Sheet1!O1365,Sheet1!P1365)</f>
        <v>E14</v>
      </c>
      <c r="G1366" s="31" t="s">
        <v>599</v>
      </c>
      <c r="H1366" s="31" t="s">
        <v>916</v>
      </c>
      <c r="I1366" s="31"/>
      <c r="J1366" s="32">
        <v>1</v>
      </c>
    </row>
    <row r="1367" spans="1:10" x14ac:dyDescent="0.25">
      <c r="A1367" s="29" t="str">
        <f>IF(PickedColonies!J1367=0, "NA",INDEX(Table5[Strain name],(MATCH(PickedColonies!C1367,Table6[Barcode of agar-filled omnitray plate],0)+PickedColonies!J1367-1)))</f>
        <v>GeneArt lib</v>
      </c>
      <c r="B1367" s="29">
        <f>IF(PickedColonies!J1367=0, "NA", INDEX(Table1[Modifications],(MATCH(PickedColonies!C1367,Table6[Barcode of agar-filled omnitray plate],0)+PickedColonies!J1367-1)))</f>
        <v>0</v>
      </c>
      <c r="C1367" s="31" t="s">
        <v>471</v>
      </c>
      <c r="D1367" s="29" t="str">
        <f>IF(PickedColonies!J1367=0, "NA", INDEX(Table4[],(MATCH(PickedColonies!C1367,Table6[Barcode of agar-filled omnitray plate],0)+PickedColonies!J1367-1)))</f>
        <v>A1</v>
      </c>
      <c r="E1367" s="31" t="s">
        <v>886</v>
      </c>
      <c r="F1367" s="42" t="str">
        <f>IF(ISNUMBER(SEARCH("96-well",Import!$B$10)),Sheet1!O1366,Sheet1!P1366)</f>
        <v>F14</v>
      </c>
      <c r="G1367" s="31" t="s">
        <v>601</v>
      </c>
      <c r="H1367" s="31" t="s">
        <v>917</v>
      </c>
      <c r="I1367" s="31"/>
      <c r="J1367" s="32">
        <v>1</v>
      </c>
    </row>
    <row r="1368" spans="1:10" x14ac:dyDescent="0.25">
      <c r="A1368" s="29" t="str">
        <f>IF(PickedColonies!J1368=0, "NA",INDEX(Table5[Strain name],(MATCH(PickedColonies!C1368,Table6[Barcode of agar-filled omnitray plate],0)+PickedColonies!J1368-1)))</f>
        <v>GeneArt lib</v>
      </c>
      <c r="B1368" s="29">
        <f>IF(PickedColonies!J1368=0, "NA", INDEX(Table1[Modifications],(MATCH(PickedColonies!C1368,Table6[Barcode of agar-filled omnitray plate],0)+PickedColonies!J1368-1)))</f>
        <v>0</v>
      </c>
      <c r="C1368" s="31" t="s">
        <v>471</v>
      </c>
      <c r="D1368" s="29" t="str">
        <f>IF(PickedColonies!J1368=0, "NA", INDEX(Table4[],(MATCH(PickedColonies!C1368,Table6[Barcode of agar-filled omnitray plate],0)+PickedColonies!J1368-1)))</f>
        <v>A1</v>
      </c>
      <c r="E1368" s="31" t="s">
        <v>886</v>
      </c>
      <c r="F1368" s="42" t="str">
        <f>IF(ISNUMBER(SEARCH("96-well",Import!$B$10)),Sheet1!O1367,Sheet1!P1367)</f>
        <v>G14</v>
      </c>
      <c r="G1368" s="31" t="s">
        <v>602</v>
      </c>
      <c r="H1368" s="31" t="s">
        <v>917</v>
      </c>
      <c r="I1368" s="31"/>
      <c r="J1368" s="32">
        <v>1</v>
      </c>
    </row>
    <row r="1369" spans="1:10" x14ac:dyDescent="0.25">
      <c r="A1369" s="29" t="str">
        <f>IF(PickedColonies!J1369=0, "NA",INDEX(Table5[Strain name],(MATCH(PickedColonies!C1369,Table6[Barcode of agar-filled omnitray plate],0)+PickedColonies!J1369-1)))</f>
        <v>GeneArt lib</v>
      </c>
      <c r="B1369" s="29">
        <f>IF(PickedColonies!J1369=0, "NA", INDEX(Table1[Modifications],(MATCH(PickedColonies!C1369,Table6[Barcode of agar-filled omnitray plate],0)+PickedColonies!J1369-1)))</f>
        <v>0</v>
      </c>
      <c r="C1369" s="31" t="s">
        <v>471</v>
      </c>
      <c r="D1369" s="29" t="str">
        <f>IF(PickedColonies!J1369=0, "NA", INDEX(Table4[],(MATCH(PickedColonies!C1369,Table6[Barcode of agar-filled omnitray plate],0)+PickedColonies!J1369-1)))</f>
        <v>A1</v>
      </c>
      <c r="E1369" s="31" t="s">
        <v>886</v>
      </c>
      <c r="F1369" s="42" t="str">
        <f>IF(ISNUMBER(SEARCH("96-well",Import!$B$10)),Sheet1!O1368,Sheet1!P1368)</f>
        <v>H14</v>
      </c>
      <c r="G1369" s="31" t="s">
        <v>603</v>
      </c>
      <c r="H1369" s="31" t="s">
        <v>917</v>
      </c>
      <c r="I1369" s="31"/>
      <c r="J1369" s="32">
        <v>1</v>
      </c>
    </row>
    <row r="1370" spans="1:10" x14ac:dyDescent="0.25">
      <c r="A1370" s="29" t="str">
        <f>IF(PickedColonies!J1370=0, "NA",INDEX(Table5[Strain name],(MATCH(PickedColonies!C1370,Table6[Barcode of agar-filled omnitray plate],0)+PickedColonies!J1370-1)))</f>
        <v>GeneArt lib</v>
      </c>
      <c r="B1370" s="29">
        <f>IF(PickedColonies!J1370=0, "NA", INDEX(Table1[Modifications],(MATCH(PickedColonies!C1370,Table6[Barcode of agar-filled omnitray plate],0)+PickedColonies!J1370-1)))</f>
        <v>0</v>
      </c>
      <c r="C1370" s="31" t="s">
        <v>471</v>
      </c>
      <c r="D1370" s="29" t="str">
        <f>IF(PickedColonies!J1370=0, "NA", INDEX(Table4[],(MATCH(PickedColonies!C1370,Table6[Barcode of agar-filled omnitray plate],0)+PickedColonies!J1370-1)))</f>
        <v>A1</v>
      </c>
      <c r="E1370" s="31" t="s">
        <v>886</v>
      </c>
      <c r="F1370" s="42" t="str">
        <f>IF(ISNUMBER(SEARCH("96-well",Import!$B$10)),Sheet1!O1369,Sheet1!P1369)</f>
        <v>I14</v>
      </c>
      <c r="G1370" s="31" t="s">
        <v>604</v>
      </c>
      <c r="H1370" s="31" t="s">
        <v>917</v>
      </c>
      <c r="I1370" s="31"/>
      <c r="J1370" s="32">
        <v>1</v>
      </c>
    </row>
    <row r="1371" spans="1:10" x14ac:dyDescent="0.25">
      <c r="A1371" s="29" t="str">
        <f>IF(PickedColonies!J1371=0, "NA",INDEX(Table5[Strain name],(MATCH(PickedColonies!C1371,Table6[Barcode of agar-filled omnitray plate],0)+PickedColonies!J1371-1)))</f>
        <v>GeneArt lib</v>
      </c>
      <c r="B1371" s="29">
        <f>IF(PickedColonies!J1371=0, "NA", INDEX(Table1[Modifications],(MATCH(PickedColonies!C1371,Table6[Barcode of agar-filled omnitray plate],0)+PickedColonies!J1371-1)))</f>
        <v>0</v>
      </c>
      <c r="C1371" s="31" t="s">
        <v>471</v>
      </c>
      <c r="D1371" s="29" t="str">
        <f>IF(PickedColonies!J1371=0, "NA", INDEX(Table4[],(MATCH(PickedColonies!C1371,Table6[Barcode of agar-filled omnitray plate],0)+PickedColonies!J1371-1)))</f>
        <v>A1</v>
      </c>
      <c r="E1371" s="31" t="s">
        <v>886</v>
      </c>
      <c r="F1371" s="42" t="str">
        <f>IF(ISNUMBER(SEARCH("96-well",Import!$B$10)),Sheet1!O1370,Sheet1!P1370)</f>
        <v>J14</v>
      </c>
      <c r="G1371" s="31" t="s">
        <v>605</v>
      </c>
      <c r="H1371" s="31" t="s">
        <v>917</v>
      </c>
      <c r="I1371" s="31"/>
      <c r="J1371" s="32">
        <v>1</v>
      </c>
    </row>
    <row r="1372" spans="1:10" x14ac:dyDescent="0.25">
      <c r="A1372" s="29" t="str">
        <f>IF(PickedColonies!J1372=0, "NA",INDEX(Table5[Strain name],(MATCH(PickedColonies!C1372,Table6[Barcode of agar-filled omnitray plate],0)+PickedColonies!J1372-1)))</f>
        <v>GeneArt lib</v>
      </c>
      <c r="B1372" s="29">
        <f>IF(PickedColonies!J1372=0, "NA", INDEX(Table1[Modifications],(MATCH(PickedColonies!C1372,Table6[Barcode of agar-filled omnitray plate],0)+PickedColonies!J1372-1)))</f>
        <v>0</v>
      </c>
      <c r="C1372" s="31" t="s">
        <v>471</v>
      </c>
      <c r="D1372" s="29" t="str">
        <f>IF(PickedColonies!J1372=0, "NA", INDEX(Table4[],(MATCH(PickedColonies!C1372,Table6[Barcode of agar-filled omnitray plate],0)+PickedColonies!J1372-1)))</f>
        <v>A1</v>
      </c>
      <c r="E1372" s="31" t="s">
        <v>886</v>
      </c>
      <c r="F1372" s="42" t="str">
        <f>IF(ISNUMBER(SEARCH("96-well",Import!$B$10)),Sheet1!O1371,Sheet1!P1371)</f>
        <v>K14</v>
      </c>
      <c r="G1372" s="31" t="s">
        <v>606</v>
      </c>
      <c r="H1372" s="31" t="s">
        <v>917</v>
      </c>
      <c r="I1372" s="31"/>
      <c r="J1372" s="32">
        <v>1</v>
      </c>
    </row>
    <row r="1373" spans="1:10" x14ac:dyDescent="0.25">
      <c r="A1373" s="29" t="str">
        <f>IF(PickedColonies!J1373=0, "NA",INDEX(Table5[Strain name],(MATCH(PickedColonies!C1373,Table6[Barcode of agar-filled omnitray plate],0)+PickedColonies!J1373-1)))</f>
        <v>GeneArt lib</v>
      </c>
      <c r="B1373" s="29">
        <f>IF(PickedColonies!J1373=0, "NA", INDEX(Table1[Modifications],(MATCH(PickedColonies!C1373,Table6[Barcode of agar-filled omnitray plate],0)+PickedColonies!J1373-1)))</f>
        <v>0</v>
      </c>
      <c r="C1373" s="31" t="s">
        <v>471</v>
      </c>
      <c r="D1373" s="29" t="str">
        <f>IF(PickedColonies!J1373=0, "NA", INDEX(Table4[],(MATCH(PickedColonies!C1373,Table6[Barcode of agar-filled omnitray plate],0)+PickedColonies!J1373-1)))</f>
        <v>A1</v>
      </c>
      <c r="E1373" s="31" t="s">
        <v>886</v>
      </c>
      <c r="F1373" s="42" t="str">
        <f>IF(ISNUMBER(SEARCH("96-well",Import!$B$10)),Sheet1!O1372,Sheet1!P1372)</f>
        <v>L14</v>
      </c>
      <c r="G1373" s="31" t="s">
        <v>607</v>
      </c>
      <c r="H1373" s="31" t="s">
        <v>917</v>
      </c>
      <c r="I1373" s="31"/>
      <c r="J1373" s="32">
        <v>1</v>
      </c>
    </row>
    <row r="1374" spans="1:10" x14ac:dyDescent="0.25">
      <c r="A1374" s="29" t="str">
        <f>IF(PickedColonies!J1374=0, "NA",INDEX(Table5[Strain name],(MATCH(PickedColonies!C1374,Table6[Barcode of agar-filled omnitray plate],0)+PickedColonies!J1374-1)))</f>
        <v>GeneArt lib</v>
      </c>
      <c r="B1374" s="29">
        <f>IF(PickedColonies!J1374=0, "NA", INDEX(Table1[Modifications],(MATCH(PickedColonies!C1374,Table6[Barcode of agar-filled omnitray plate],0)+PickedColonies!J1374-1)))</f>
        <v>0</v>
      </c>
      <c r="C1374" s="31" t="s">
        <v>471</v>
      </c>
      <c r="D1374" s="29" t="str">
        <f>IF(PickedColonies!J1374=0, "NA", INDEX(Table4[],(MATCH(PickedColonies!C1374,Table6[Barcode of agar-filled omnitray plate],0)+PickedColonies!J1374-1)))</f>
        <v>A1</v>
      </c>
      <c r="E1374" s="31" t="s">
        <v>886</v>
      </c>
      <c r="F1374" s="42" t="str">
        <f>IF(ISNUMBER(SEARCH("96-well",Import!$B$10)),Sheet1!O1373,Sheet1!P1373)</f>
        <v>M14</v>
      </c>
      <c r="G1374" s="31" t="s">
        <v>608</v>
      </c>
      <c r="H1374" s="31" t="s">
        <v>917</v>
      </c>
      <c r="I1374" s="31"/>
      <c r="J1374" s="32">
        <v>1</v>
      </c>
    </row>
    <row r="1375" spans="1:10" x14ac:dyDescent="0.25">
      <c r="A1375" s="29" t="str">
        <f>IF(PickedColonies!J1375=0, "NA",INDEX(Table5[Strain name],(MATCH(PickedColonies!C1375,Table6[Barcode of agar-filled omnitray plate],0)+PickedColonies!J1375-1)))</f>
        <v>GeneArt lib</v>
      </c>
      <c r="B1375" s="29">
        <f>IF(PickedColonies!J1375=0, "NA", INDEX(Table1[Modifications],(MATCH(PickedColonies!C1375,Table6[Barcode of agar-filled omnitray plate],0)+PickedColonies!J1375-1)))</f>
        <v>0</v>
      </c>
      <c r="C1375" s="31" t="s">
        <v>471</v>
      </c>
      <c r="D1375" s="29" t="str">
        <f>IF(PickedColonies!J1375=0, "NA", INDEX(Table4[],(MATCH(PickedColonies!C1375,Table6[Barcode of agar-filled omnitray plate],0)+PickedColonies!J1375-1)))</f>
        <v>A1</v>
      </c>
      <c r="E1375" s="31" t="s">
        <v>886</v>
      </c>
      <c r="F1375" s="42" t="str">
        <f>IF(ISNUMBER(SEARCH("96-well",Import!$B$10)),Sheet1!O1374,Sheet1!P1374)</f>
        <v>N14</v>
      </c>
      <c r="G1375" s="31" t="s">
        <v>610</v>
      </c>
      <c r="H1375" s="31" t="s">
        <v>918</v>
      </c>
      <c r="I1375" s="31"/>
      <c r="J1375" s="32">
        <v>1</v>
      </c>
    </row>
    <row r="1376" spans="1:10" x14ac:dyDescent="0.25">
      <c r="A1376" s="29" t="str">
        <f>IF(PickedColonies!J1376=0, "NA",INDEX(Table5[Strain name],(MATCH(PickedColonies!C1376,Table6[Barcode of agar-filled omnitray plate],0)+PickedColonies!J1376-1)))</f>
        <v>GeneArt lib</v>
      </c>
      <c r="B1376" s="29">
        <f>IF(PickedColonies!J1376=0, "NA", INDEX(Table1[Modifications],(MATCH(PickedColonies!C1376,Table6[Barcode of agar-filled omnitray plate],0)+PickedColonies!J1376-1)))</f>
        <v>0</v>
      </c>
      <c r="C1376" s="31" t="s">
        <v>471</v>
      </c>
      <c r="D1376" s="29" t="str">
        <f>IF(PickedColonies!J1376=0, "NA", INDEX(Table4[],(MATCH(PickedColonies!C1376,Table6[Barcode of agar-filled omnitray plate],0)+PickedColonies!J1376-1)))</f>
        <v>A1</v>
      </c>
      <c r="E1376" s="31" t="s">
        <v>886</v>
      </c>
      <c r="F1376" s="42" t="str">
        <f>IF(ISNUMBER(SEARCH("96-well",Import!$B$10)),Sheet1!O1375,Sheet1!P1375)</f>
        <v>O14</v>
      </c>
      <c r="G1376" s="31" t="s">
        <v>611</v>
      </c>
      <c r="H1376" s="31" t="s">
        <v>918</v>
      </c>
      <c r="I1376" s="31"/>
      <c r="J1376" s="32">
        <v>1</v>
      </c>
    </row>
    <row r="1377" spans="1:10" x14ac:dyDescent="0.25">
      <c r="A1377" s="29" t="str">
        <f>IF(PickedColonies!J1377=0, "NA",INDEX(Table5[Strain name],(MATCH(PickedColonies!C1377,Table6[Barcode of agar-filled omnitray plate],0)+PickedColonies!J1377-1)))</f>
        <v>GeneArt lib</v>
      </c>
      <c r="B1377" s="29">
        <f>IF(PickedColonies!J1377=0, "NA", INDEX(Table1[Modifications],(MATCH(PickedColonies!C1377,Table6[Barcode of agar-filled omnitray plate],0)+PickedColonies!J1377-1)))</f>
        <v>0</v>
      </c>
      <c r="C1377" s="31" t="s">
        <v>471</v>
      </c>
      <c r="D1377" s="29" t="str">
        <f>IF(PickedColonies!J1377=0, "NA", INDEX(Table4[],(MATCH(PickedColonies!C1377,Table6[Barcode of agar-filled omnitray plate],0)+PickedColonies!J1377-1)))</f>
        <v>A1</v>
      </c>
      <c r="E1377" s="31" t="s">
        <v>886</v>
      </c>
      <c r="F1377" s="42" t="str">
        <f>IF(ISNUMBER(SEARCH("96-well",Import!$B$10)),Sheet1!O1376,Sheet1!P1376)</f>
        <v>P14</v>
      </c>
      <c r="G1377" s="31" t="s">
        <v>612</v>
      </c>
      <c r="H1377" s="31" t="s">
        <v>918</v>
      </c>
      <c r="I1377" s="31"/>
      <c r="J1377" s="32">
        <v>1</v>
      </c>
    </row>
    <row r="1378" spans="1:10" x14ac:dyDescent="0.25">
      <c r="A1378" s="29" t="str">
        <f>IF(PickedColonies!J1378=0, "NA",INDEX(Table5[Strain name],(MATCH(PickedColonies!C1378,Table6[Barcode of agar-filled omnitray plate],0)+PickedColonies!J1378-1)))</f>
        <v>GeneArt lib</v>
      </c>
      <c r="B1378" s="29">
        <f>IF(PickedColonies!J1378=0, "NA", INDEX(Table1[Modifications],(MATCH(PickedColonies!C1378,Table6[Barcode of agar-filled omnitray plate],0)+PickedColonies!J1378-1)))</f>
        <v>0</v>
      </c>
      <c r="C1378" s="31" t="s">
        <v>471</v>
      </c>
      <c r="D1378" s="29" t="str">
        <f>IF(PickedColonies!J1378=0, "NA", INDEX(Table4[],(MATCH(PickedColonies!C1378,Table6[Barcode of agar-filled omnitray plate],0)+PickedColonies!J1378-1)))</f>
        <v>A1</v>
      </c>
      <c r="E1378" s="31" t="s">
        <v>886</v>
      </c>
      <c r="F1378" s="42" t="str">
        <f>IF(ISNUMBER(SEARCH("96-well",Import!$B$10)),Sheet1!O1377,Sheet1!P1377)</f>
        <v>A15</v>
      </c>
      <c r="G1378" s="31" t="s">
        <v>613</v>
      </c>
      <c r="H1378" s="31" t="s">
        <v>918</v>
      </c>
      <c r="I1378" s="31"/>
      <c r="J1378" s="32">
        <v>1</v>
      </c>
    </row>
    <row r="1379" spans="1:10" x14ac:dyDescent="0.25">
      <c r="A1379" s="29" t="str">
        <f>IF(PickedColonies!J1379=0, "NA",INDEX(Table5[Strain name],(MATCH(PickedColonies!C1379,Table6[Barcode of agar-filled omnitray plate],0)+PickedColonies!J1379-1)))</f>
        <v>GeneArt lib</v>
      </c>
      <c r="B1379" s="29">
        <f>IF(PickedColonies!J1379=0, "NA", INDEX(Table1[Modifications],(MATCH(PickedColonies!C1379,Table6[Barcode of agar-filled omnitray plate],0)+PickedColonies!J1379-1)))</f>
        <v>0</v>
      </c>
      <c r="C1379" s="31" t="s">
        <v>471</v>
      </c>
      <c r="D1379" s="29" t="str">
        <f>IF(PickedColonies!J1379=0, "NA", INDEX(Table4[],(MATCH(PickedColonies!C1379,Table6[Barcode of agar-filled omnitray plate],0)+PickedColonies!J1379-1)))</f>
        <v>A1</v>
      </c>
      <c r="E1379" s="31" t="s">
        <v>886</v>
      </c>
      <c r="F1379" s="42" t="str">
        <f>IF(ISNUMBER(SEARCH("96-well",Import!$B$10)),Sheet1!O1378,Sheet1!P1378)</f>
        <v>B15</v>
      </c>
      <c r="G1379" s="31" t="s">
        <v>614</v>
      </c>
      <c r="H1379" s="31" t="s">
        <v>918</v>
      </c>
      <c r="I1379" s="31"/>
      <c r="J1379" s="32">
        <v>1</v>
      </c>
    </row>
    <row r="1380" spans="1:10" x14ac:dyDescent="0.25">
      <c r="A1380" s="29" t="str">
        <f>IF(PickedColonies!J1380=0, "NA",INDEX(Table5[Strain name],(MATCH(PickedColonies!C1380,Table6[Barcode of agar-filled omnitray plate],0)+PickedColonies!J1380-1)))</f>
        <v>GeneArt lib</v>
      </c>
      <c r="B1380" s="29">
        <f>IF(PickedColonies!J1380=0, "NA", INDEX(Table1[Modifications],(MATCH(PickedColonies!C1380,Table6[Barcode of agar-filled omnitray plate],0)+PickedColonies!J1380-1)))</f>
        <v>0</v>
      </c>
      <c r="C1380" s="31" t="s">
        <v>471</v>
      </c>
      <c r="D1380" s="29" t="str">
        <f>IF(PickedColonies!J1380=0, "NA", INDEX(Table4[],(MATCH(PickedColonies!C1380,Table6[Barcode of agar-filled omnitray plate],0)+PickedColonies!J1380-1)))</f>
        <v>A1</v>
      </c>
      <c r="E1380" s="31" t="s">
        <v>886</v>
      </c>
      <c r="F1380" s="42" t="str">
        <f>IF(ISNUMBER(SEARCH("96-well",Import!$B$10)),Sheet1!O1379,Sheet1!P1379)</f>
        <v>C15</v>
      </c>
      <c r="G1380" s="31" t="s">
        <v>615</v>
      </c>
      <c r="H1380" s="31" t="s">
        <v>918</v>
      </c>
      <c r="I1380" s="31"/>
      <c r="J1380" s="32">
        <v>1</v>
      </c>
    </row>
    <row r="1381" spans="1:10" x14ac:dyDescent="0.25">
      <c r="A1381" s="29" t="str">
        <f>IF(PickedColonies!J1381=0, "NA",INDEX(Table5[Strain name],(MATCH(PickedColonies!C1381,Table6[Barcode of agar-filled omnitray plate],0)+PickedColonies!J1381-1)))</f>
        <v>GeneArt lib</v>
      </c>
      <c r="B1381" s="29">
        <f>IF(PickedColonies!J1381=0, "NA", INDEX(Table1[Modifications],(MATCH(PickedColonies!C1381,Table6[Barcode of agar-filled omnitray plate],0)+PickedColonies!J1381-1)))</f>
        <v>0</v>
      </c>
      <c r="C1381" s="31" t="s">
        <v>471</v>
      </c>
      <c r="D1381" s="29" t="str">
        <f>IF(PickedColonies!J1381=0, "NA", INDEX(Table4[],(MATCH(PickedColonies!C1381,Table6[Barcode of agar-filled omnitray plate],0)+PickedColonies!J1381-1)))</f>
        <v>A1</v>
      </c>
      <c r="E1381" s="31" t="s">
        <v>886</v>
      </c>
      <c r="F1381" s="42" t="str">
        <f>IF(ISNUMBER(SEARCH("96-well",Import!$B$10)),Sheet1!O1380,Sheet1!P1380)</f>
        <v>D15</v>
      </c>
      <c r="G1381" s="31" t="s">
        <v>616</v>
      </c>
      <c r="H1381" s="31" t="s">
        <v>918</v>
      </c>
      <c r="I1381" s="31"/>
      <c r="J1381" s="32">
        <v>1</v>
      </c>
    </row>
    <row r="1382" spans="1:10" x14ac:dyDescent="0.25">
      <c r="A1382" s="29" t="str">
        <f>IF(PickedColonies!J1382=0, "NA",INDEX(Table5[Strain name],(MATCH(PickedColonies!C1382,Table6[Barcode of agar-filled omnitray plate],0)+PickedColonies!J1382-1)))</f>
        <v>GeneArt lib</v>
      </c>
      <c r="B1382" s="29">
        <f>IF(PickedColonies!J1382=0, "NA", INDEX(Table1[Modifications],(MATCH(PickedColonies!C1382,Table6[Barcode of agar-filled omnitray plate],0)+PickedColonies!J1382-1)))</f>
        <v>0</v>
      </c>
      <c r="C1382" s="31" t="s">
        <v>471</v>
      </c>
      <c r="D1382" s="29" t="str">
        <f>IF(PickedColonies!J1382=0, "NA", INDEX(Table4[],(MATCH(PickedColonies!C1382,Table6[Barcode of agar-filled omnitray plate],0)+PickedColonies!J1382-1)))</f>
        <v>A1</v>
      </c>
      <c r="E1382" s="31" t="s">
        <v>886</v>
      </c>
      <c r="F1382" s="42" t="str">
        <f>IF(ISNUMBER(SEARCH("96-well",Import!$B$10)),Sheet1!O1381,Sheet1!P1381)</f>
        <v>E15</v>
      </c>
      <c r="G1382" s="31" t="s">
        <v>617</v>
      </c>
      <c r="H1382" s="31" t="s">
        <v>918</v>
      </c>
      <c r="I1382" s="31"/>
      <c r="J1382" s="32">
        <v>1</v>
      </c>
    </row>
    <row r="1383" spans="1:10" x14ac:dyDescent="0.25">
      <c r="A1383" s="29" t="str">
        <f>IF(PickedColonies!J1383=0, "NA",INDEX(Table5[Strain name],(MATCH(PickedColonies!C1383,Table6[Barcode of agar-filled omnitray plate],0)+PickedColonies!J1383-1)))</f>
        <v>GeneArt lib</v>
      </c>
      <c r="B1383" s="29">
        <f>IF(PickedColonies!J1383=0, "NA", INDEX(Table1[Modifications],(MATCH(PickedColonies!C1383,Table6[Barcode of agar-filled omnitray plate],0)+PickedColonies!J1383-1)))</f>
        <v>0</v>
      </c>
      <c r="C1383" s="31" t="s">
        <v>471</v>
      </c>
      <c r="D1383" s="29" t="str">
        <f>IF(PickedColonies!J1383=0, "NA", INDEX(Table4[],(MATCH(PickedColonies!C1383,Table6[Barcode of agar-filled omnitray plate],0)+PickedColonies!J1383-1)))</f>
        <v>A1</v>
      </c>
      <c r="E1383" s="31" t="s">
        <v>886</v>
      </c>
      <c r="F1383" s="42" t="str">
        <f>IF(ISNUMBER(SEARCH("96-well",Import!$B$10)),Sheet1!O1382,Sheet1!P1382)</f>
        <v>F15</v>
      </c>
      <c r="G1383" s="31" t="s">
        <v>619</v>
      </c>
      <c r="H1383" s="31" t="s">
        <v>919</v>
      </c>
      <c r="I1383" s="31"/>
      <c r="J1383" s="32">
        <v>1</v>
      </c>
    </row>
    <row r="1384" spans="1:10" x14ac:dyDescent="0.25">
      <c r="A1384" s="29" t="str">
        <f>IF(PickedColonies!J1384=0, "NA",INDEX(Table5[Strain name],(MATCH(PickedColonies!C1384,Table6[Barcode of agar-filled omnitray plate],0)+PickedColonies!J1384-1)))</f>
        <v>GeneArt lib</v>
      </c>
      <c r="B1384" s="29">
        <f>IF(PickedColonies!J1384=0, "NA", INDEX(Table1[Modifications],(MATCH(PickedColonies!C1384,Table6[Barcode of agar-filled omnitray plate],0)+PickedColonies!J1384-1)))</f>
        <v>0</v>
      </c>
      <c r="C1384" s="31" t="s">
        <v>471</v>
      </c>
      <c r="D1384" s="29" t="str">
        <f>IF(PickedColonies!J1384=0, "NA", INDEX(Table4[],(MATCH(PickedColonies!C1384,Table6[Barcode of agar-filled omnitray plate],0)+PickedColonies!J1384-1)))</f>
        <v>A1</v>
      </c>
      <c r="E1384" s="31" t="s">
        <v>886</v>
      </c>
      <c r="F1384" s="42" t="str">
        <f>IF(ISNUMBER(SEARCH("96-well",Import!$B$10)),Sheet1!O1383,Sheet1!P1383)</f>
        <v>G15</v>
      </c>
      <c r="G1384" s="31" t="s">
        <v>620</v>
      </c>
      <c r="H1384" s="31" t="s">
        <v>919</v>
      </c>
      <c r="I1384" s="31"/>
      <c r="J1384" s="32">
        <v>1</v>
      </c>
    </row>
    <row r="1385" spans="1:10" x14ac:dyDescent="0.25">
      <c r="A1385" s="29" t="str">
        <f>IF(PickedColonies!J1385=0, "NA",INDEX(Table5[Strain name],(MATCH(PickedColonies!C1385,Table6[Barcode of agar-filled omnitray plate],0)+PickedColonies!J1385-1)))</f>
        <v>GeneArt lib</v>
      </c>
      <c r="B1385" s="29">
        <f>IF(PickedColonies!J1385=0, "NA", INDEX(Table1[Modifications],(MATCH(PickedColonies!C1385,Table6[Barcode of agar-filled omnitray plate],0)+PickedColonies!J1385-1)))</f>
        <v>0</v>
      </c>
      <c r="C1385" s="31" t="s">
        <v>471</v>
      </c>
      <c r="D1385" s="29" t="str">
        <f>IF(PickedColonies!J1385=0, "NA", INDEX(Table4[],(MATCH(PickedColonies!C1385,Table6[Barcode of agar-filled omnitray plate],0)+PickedColonies!J1385-1)))</f>
        <v>A1</v>
      </c>
      <c r="E1385" s="31" t="s">
        <v>886</v>
      </c>
      <c r="F1385" s="42" t="str">
        <f>IF(ISNUMBER(SEARCH("96-well",Import!$B$10)),Sheet1!O1384,Sheet1!P1384)</f>
        <v>H15</v>
      </c>
      <c r="G1385" s="31" t="s">
        <v>621</v>
      </c>
      <c r="H1385" s="31" t="s">
        <v>919</v>
      </c>
      <c r="I1385" s="31"/>
      <c r="J1385" s="32">
        <v>1</v>
      </c>
    </row>
    <row r="1386" spans="1:10" x14ac:dyDescent="0.25">
      <c r="A1386" s="29" t="str">
        <f>IF(PickedColonies!J1386=0, "NA",INDEX(Table5[Strain name],(MATCH(PickedColonies!C1386,Table6[Barcode of agar-filled omnitray plate],0)+PickedColonies!J1386-1)))</f>
        <v>GeneArt lib</v>
      </c>
      <c r="B1386" s="29">
        <f>IF(PickedColonies!J1386=0, "NA", INDEX(Table1[Modifications],(MATCH(PickedColonies!C1386,Table6[Barcode of agar-filled omnitray plate],0)+PickedColonies!J1386-1)))</f>
        <v>0</v>
      </c>
      <c r="C1386" s="31" t="s">
        <v>471</v>
      </c>
      <c r="D1386" s="29" t="str">
        <f>IF(PickedColonies!J1386=0, "NA", INDEX(Table4[],(MATCH(PickedColonies!C1386,Table6[Barcode of agar-filled omnitray plate],0)+PickedColonies!J1386-1)))</f>
        <v>A1</v>
      </c>
      <c r="E1386" s="31" t="s">
        <v>886</v>
      </c>
      <c r="F1386" s="42" t="str">
        <f>IF(ISNUMBER(SEARCH("96-well",Import!$B$10)),Sheet1!O1385,Sheet1!P1385)</f>
        <v>I15</v>
      </c>
      <c r="G1386" s="31" t="s">
        <v>622</v>
      </c>
      <c r="H1386" s="31" t="s">
        <v>919</v>
      </c>
      <c r="I1386" s="31"/>
      <c r="J1386" s="32">
        <v>1</v>
      </c>
    </row>
    <row r="1387" spans="1:10" x14ac:dyDescent="0.25">
      <c r="A1387" s="29" t="str">
        <f>IF(PickedColonies!J1387=0, "NA",INDEX(Table5[Strain name],(MATCH(PickedColonies!C1387,Table6[Barcode of agar-filled omnitray plate],0)+PickedColonies!J1387-1)))</f>
        <v>GeneArt lib</v>
      </c>
      <c r="B1387" s="29">
        <f>IF(PickedColonies!J1387=0, "NA", INDEX(Table1[Modifications],(MATCH(PickedColonies!C1387,Table6[Barcode of agar-filled omnitray plate],0)+PickedColonies!J1387-1)))</f>
        <v>0</v>
      </c>
      <c r="C1387" s="31" t="s">
        <v>471</v>
      </c>
      <c r="D1387" s="29" t="str">
        <f>IF(PickedColonies!J1387=0, "NA", INDEX(Table4[],(MATCH(PickedColonies!C1387,Table6[Barcode of agar-filled omnitray plate],0)+PickedColonies!J1387-1)))</f>
        <v>A1</v>
      </c>
      <c r="E1387" s="31" t="s">
        <v>886</v>
      </c>
      <c r="F1387" s="42" t="str">
        <f>IF(ISNUMBER(SEARCH("96-well",Import!$B$10)),Sheet1!O1386,Sheet1!P1386)</f>
        <v>J15</v>
      </c>
      <c r="G1387" s="31" t="s">
        <v>623</v>
      </c>
      <c r="H1387" s="31" t="s">
        <v>919</v>
      </c>
      <c r="I1387" s="31"/>
      <c r="J1387" s="32">
        <v>1</v>
      </c>
    </row>
    <row r="1388" spans="1:10" x14ac:dyDescent="0.25">
      <c r="A1388" s="29" t="str">
        <f>IF(PickedColonies!J1388=0, "NA",INDEX(Table5[Strain name],(MATCH(PickedColonies!C1388,Table6[Barcode of agar-filled omnitray plate],0)+PickedColonies!J1388-1)))</f>
        <v>GeneArt lib</v>
      </c>
      <c r="B1388" s="29">
        <f>IF(PickedColonies!J1388=0, "NA", INDEX(Table1[Modifications],(MATCH(PickedColonies!C1388,Table6[Barcode of agar-filled omnitray plate],0)+PickedColonies!J1388-1)))</f>
        <v>0</v>
      </c>
      <c r="C1388" s="31" t="s">
        <v>471</v>
      </c>
      <c r="D1388" s="29" t="str">
        <f>IF(PickedColonies!J1388=0, "NA", INDEX(Table4[],(MATCH(PickedColonies!C1388,Table6[Barcode of agar-filled omnitray plate],0)+PickedColonies!J1388-1)))</f>
        <v>A1</v>
      </c>
      <c r="E1388" s="31" t="s">
        <v>886</v>
      </c>
      <c r="F1388" s="42" t="str">
        <f>IF(ISNUMBER(SEARCH("96-well",Import!$B$10)),Sheet1!O1387,Sheet1!P1387)</f>
        <v>K15</v>
      </c>
      <c r="G1388" s="31" t="s">
        <v>624</v>
      </c>
      <c r="H1388" s="31" t="s">
        <v>919</v>
      </c>
      <c r="I1388" s="31"/>
      <c r="J1388" s="32">
        <v>1</v>
      </c>
    </row>
    <row r="1389" spans="1:10" x14ac:dyDescent="0.25">
      <c r="A1389" s="29" t="str">
        <f>IF(PickedColonies!J1389=0, "NA",INDEX(Table5[Strain name],(MATCH(PickedColonies!C1389,Table6[Barcode of agar-filled omnitray plate],0)+PickedColonies!J1389-1)))</f>
        <v>GeneArt lib</v>
      </c>
      <c r="B1389" s="29">
        <f>IF(PickedColonies!J1389=0, "NA", INDEX(Table1[Modifications],(MATCH(PickedColonies!C1389,Table6[Barcode of agar-filled omnitray plate],0)+PickedColonies!J1389-1)))</f>
        <v>0</v>
      </c>
      <c r="C1389" s="31" t="s">
        <v>471</v>
      </c>
      <c r="D1389" s="29" t="str">
        <f>IF(PickedColonies!J1389=0, "NA", INDEX(Table4[],(MATCH(PickedColonies!C1389,Table6[Barcode of agar-filled omnitray plate],0)+PickedColonies!J1389-1)))</f>
        <v>A1</v>
      </c>
      <c r="E1389" s="31" t="s">
        <v>886</v>
      </c>
      <c r="F1389" s="42" t="str">
        <f>IF(ISNUMBER(SEARCH("96-well",Import!$B$10)),Sheet1!O1388,Sheet1!P1388)</f>
        <v>L15</v>
      </c>
      <c r="G1389" s="31" t="s">
        <v>625</v>
      </c>
      <c r="H1389" s="31" t="s">
        <v>919</v>
      </c>
      <c r="I1389" s="31"/>
      <c r="J1389" s="32">
        <v>1</v>
      </c>
    </row>
    <row r="1390" spans="1:10" x14ac:dyDescent="0.25">
      <c r="A1390" s="29" t="str">
        <f>IF(PickedColonies!J1390=0, "NA",INDEX(Table5[Strain name],(MATCH(PickedColonies!C1390,Table6[Barcode of agar-filled omnitray plate],0)+PickedColonies!J1390-1)))</f>
        <v>GeneArt lib</v>
      </c>
      <c r="B1390" s="29">
        <f>IF(PickedColonies!J1390=0, "NA", INDEX(Table1[Modifications],(MATCH(PickedColonies!C1390,Table6[Barcode of agar-filled omnitray plate],0)+PickedColonies!J1390-1)))</f>
        <v>0</v>
      </c>
      <c r="C1390" s="31" t="s">
        <v>471</v>
      </c>
      <c r="D1390" s="29" t="str">
        <f>IF(PickedColonies!J1390=0, "NA", INDEX(Table4[],(MATCH(PickedColonies!C1390,Table6[Barcode of agar-filled omnitray plate],0)+PickedColonies!J1390-1)))</f>
        <v>A1</v>
      </c>
      <c r="E1390" s="31" t="s">
        <v>886</v>
      </c>
      <c r="F1390" s="42" t="str">
        <f>IF(ISNUMBER(SEARCH("96-well",Import!$B$10)),Sheet1!O1389,Sheet1!P1389)</f>
        <v>M15</v>
      </c>
      <c r="G1390" s="31" t="s">
        <v>626</v>
      </c>
      <c r="H1390" s="31" t="s">
        <v>919</v>
      </c>
      <c r="I1390" s="31"/>
      <c r="J1390" s="32">
        <v>1</v>
      </c>
    </row>
    <row r="1391" spans="1:10" x14ac:dyDescent="0.25">
      <c r="A1391" s="29" t="str">
        <f>IF(PickedColonies!J1391=0, "NA",INDEX(Table5[Strain name],(MATCH(PickedColonies!C1391,Table6[Barcode of agar-filled omnitray plate],0)+PickedColonies!J1391-1)))</f>
        <v>GeneArt lib</v>
      </c>
      <c r="B1391" s="29">
        <f>IF(PickedColonies!J1391=0, "NA", INDEX(Table1[Modifications],(MATCH(PickedColonies!C1391,Table6[Barcode of agar-filled omnitray plate],0)+PickedColonies!J1391-1)))</f>
        <v>0</v>
      </c>
      <c r="C1391" s="31" t="s">
        <v>471</v>
      </c>
      <c r="D1391" s="29" t="str">
        <f>IF(PickedColonies!J1391=0, "NA", INDEX(Table4[],(MATCH(PickedColonies!C1391,Table6[Barcode of agar-filled omnitray plate],0)+PickedColonies!J1391-1)))</f>
        <v>A1</v>
      </c>
      <c r="E1391" s="31" t="s">
        <v>886</v>
      </c>
      <c r="F1391" s="42" t="str">
        <f>IF(ISNUMBER(SEARCH("96-well",Import!$B$10)),Sheet1!O1390,Sheet1!P1390)</f>
        <v>N15</v>
      </c>
      <c r="G1391" s="31" t="s">
        <v>628</v>
      </c>
      <c r="H1391" s="31" t="s">
        <v>920</v>
      </c>
      <c r="I1391" s="31"/>
      <c r="J1391" s="32">
        <v>1</v>
      </c>
    </row>
    <row r="1392" spans="1:10" x14ac:dyDescent="0.25">
      <c r="A1392" s="29" t="str">
        <f>IF(PickedColonies!J1392=0, "NA",INDEX(Table5[Strain name],(MATCH(PickedColonies!C1392,Table6[Barcode of agar-filled omnitray plate],0)+PickedColonies!J1392-1)))</f>
        <v>GeneArt lib</v>
      </c>
      <c r="B1392" s="29">
        <f>IF(PickedColonies!J1392=0, "NA", INDEX(Table1[Modifications],(MATCH(PickedColonies!C1392,Table6[Barcode of agar-filled omnitray plate],0)+PickedColonies!J1392-1)))</f>
        <v>0</v>
      </c>
      <c r="C1392" s="31" t="s">
        <v>471</v>
      </c>
      <c r="D1392" s="29" t="str">
        <f>IF(PickedColonies!J1392=0, "NA", INDEX(Table4[],(MATCH(PickedColonies!C1392,Table6[Barcode of agar-filled omnitray plate],0)+PickedColonies!J1392-1)))</f>
        <v>A1</v>
      </c>
      <c r="E1392" s="31" t="s">
        <v>886</v>
      </c>
      <c r="F1392" s="42" t="str">
        <f>IF(ISNUMBER(SEARCH("96-well",Import!$B$10)),Sheet1!O1391,Sheet1!P1391)</f>
        <v>O15</v>
      </c>
      <c r="G1392" s="31" t="s">
        <v>629</v>
      </c>
      <c r="H1392" s="31" t="s">
        <v>920</v>
      </c>
      <c r="I1392" s="31"/>
      <c r="J1392" s="32">
        <v>1</v>
      </c>
    </row>
    <row r="1393" spans="1:10" x14ac:dyDescent="0.25">
      <c r="A1393" s="29" t="str">
        <f>IF(PickedColonies!J1393=0, "NA",INDEX(Table5[Strain name],(MATCH(PickedColonies!C1393,Table6[Barcode of agar-filled omnitray plate],0)+PickedColonies!J1393-1)))</f>
        <v>GeneArt lib</v>
      </c>
      <c r="B1393" s="29">
        <f>IF(PickedColonies!J1393=0, "NA", INDEX(Table1[Modifications],(MATCH(PickedColonies!C1393,Table6[Barcode of agar-filled omnitray plate],0)+PickedColonies!J1393-1)))</f>
        <v>0</v>
      </c>
      <c r="C1393" s="31" t="s">
        <v>471</v>
      </c>
      <c r="D1393" s="29" t="str">
        <f>IF(PickedColonies!J1393=0, "NA", INDEX(Table4[],(MATCH(PickedColonies!C1393,Table6[Barcode of agar-filled omnitray plate],0)+PickedColonies!J1393-1)))</f>
        <v>A1</v>
      </c>
      <c r="E1393" s="31" t="s">
        <v>886</v>
      </c>
      <c r="F1393" s="42" t="str">
        <f>IF(ISNUMBER(SEARCH("96-well",Import!$B$10)),Sheet1!O1392,Sheet1!P1392)</f>
        <v>P15</v>
      </c>
      <c r="G1393" s="31" t="s">
        <v>630</v>
      </c>
      <c r="H1393" s="31" t="s">
        <v>920</v>
      </c>
      <c r="I1393" s="31"/>
      <c r="J1393" s="32">
        <v>1</v>
      </c>
    </row>
    <row r="1394" spans="1:10" x14ac:dyDescent="0.25">
      <c r="A1394" s="29" t="str">
        <f>IF(PickedColonies!J1394=0, "NA",INDEX(Table5[Strain name],(MATCH(PickedColonies!C1394,Table6[Barcode of agar-filled omnitray plate],0)+PickedColonies!J1394-1)))</f>
        <v>GeneArt lib</v>
      </c>
      <c r="B1394" s="29">
        <f>IF(PickedColonies!J1394=0, "NA", INDEX(Table1[Modifications],(MATCH(PickedColonies!C1394,Table6[Barcode of agar-filled omnitray plate],0)+PickedColonies!J1394-1)))</f>
        <v>0</v>
      </c>
      <c r="C1394" s="31" t="s">
        <v>471</v>
      </c>
      <c r="D1394" s="29" t="str">
        <f>IF(PickedColonies!J1394=0, "NA", INDEX(Table4[],(MATCH(PickedColonies!C1394,Table6[Barcode of agar-filled omnitray plate],0)+PickedColonies!J1394-1)))</f>
        <v>A1</v>
      </c>
      <c r="E1394" s="31" t="s">
        <v>886</v>
      </c>
      <c r="F1394" s="42" t="str">
        <f>IF(ISNUMBER(SEARCH("96-well",Import!$B$10)),Sheet1!O1393,Sheet1!P1393)</f>
        <v>A16</v>
      </c>
      <c r="G1394" s="31" t="s">
        <v>631</v>
      </c>
      <c r="H1394" s="31" t="s">
        <v>920</v>
      </c>
      <c r="I1394" s="31"/>
      <c r="J1394" s="32">
        <v>1</v>
      </c>
    </row>
    <row r="1395" spans="1:10" x14ac:dyDescent="0.25">
      <c r="A1395" s="29" t="str">
        <f>IF(PickedColonies!J1395=0, "NA",INDEX(Table5[Strain name],(MATCH(PickedColonies!C1395,Table6[Barcode of agar-filled omnitray plate],0)+PickedColonies!J1395-1)))</f>
        <v>GeneArt lib</v>
      </c>
      <c r="B1395" s="29">
        <f>IF(PickedColonies!J1395=0, "NA", INDEX(Table1[Modifications],(MATCH(PickedColonies!C1395,Table6[Barcode of agar-filled omnitray plate],0)+PickedColonies!J1395-1)))</f>
        <v>0</v>
      </c>
      <c r="C1395" s="31" t="s">
        <v>471</v>
      </c>
      <c r="D1395" s="29" t="str">
        <f>IF(PickedColonies!J1395=0, "NA", INDEX(Table4[],(MATCH(PickedColonies!C1395,Table6[Barcode of agar-filled omnitray plate],0)+PickedColonies!J1395-1)))</f>
        <v>A1</v>
      </c>
      <c r="E1395" s="31" t="s">
        <v>886</v>
      </c>
      <c r="F1395" s="42" t="str">
        <f>IF(ISNUMBER(SEARCH("96-well",Import!$B$10)),Sheet1!O1394,Sheet1!P1394)</f>
        <v>B16</v>
      </c>
      <c r="G1395" s="31" t="s">
        <v>632</v>
      </c>
      <c r="H1395" s="31" t="s">
        <v>920</v>
      </c>
      <c r="I1395" s="31"/>
      <c r="J1395" s="32">
        <v>1</v>
      </c>
    </row>
    <row r="1396" spans="1:10" x14ac:dyDescent="0.25">
      <c r="A1396" s="29" t="str">
        <f>IF(PickedColonies!J1396=0, "NA",INDEX(Table5[Strain name],(MATCH(PickedColonies!C1396,Table6[Barcode of agar-filled omnitray plate],0)+PickedColonies!J1396-1)))</f>
        <v>GeneArt lib</v>
      </c>
      <c r="B1396" s="29">
        <f>IF(PickedColonies!J1396=0, "NA", INDEX(Table1[Modifications],(MATCH(PickedColonies!C1396,Table6[Barcode of agar-filled omnitray plate],0)+PickedColonies!J1396-1)))</f>
        <v>0</v>
      </c>
      <c r="C1396" s="31" t="s">
        <v>471</v>
      </c>
      <c r="D1396" s="29" t="str">
        <f>IF(PickedColonies!J1396=0, "NA", INDEX(Table4[],(MATCH(PickedColonies!C1396,Table6[Barcode of agar-filled omnitray plate],0)+PickedColonies!J1396-1)))</f>
        <v>A1</v>
      </c>
      <c r="E1396" s="31" t="s">
        <v>886</v>
      </c>
      <c r="F1396" s="42" t="str">
        <f>IF(ISNUMBER(SEARCH("96-well",Import!$B$10)),Sheet1!O1395,Sheet1!P1395)</f>
        <v>C16</v>
      </c>
      <c r="G1396" s="31" t="s">
        <v>633</v>
      </c>
      <c r="H1396" s="31" t="s">
        <v>920</v>
      </c>
      <c r="I1396" s="31"/>
      <c r="J1396" s="32">
        <v>1</v>
      </c>
    </row>
    <row r="1397" spans="1:10" x14ac:dyDescent="0.25">
      <c r="A1397" s="29" t="str">
        <f>IF(PickedColonies!J1397=0, "NA",INDEX(Table5[Strain name],(MATCH(PickedColonies!C1397,Table6[Barcode of agar-filled omnitray plate],0)+PickedColonies!J1397-1)))</f>
        <v>GeneArt lib</v>
      </c>
      <c r="B1397" s="29">
        <f>IF(PickedColonies!J1397=0, "NA", INDEX(Table1[Modifications],(MATCH(PickedColonies!C1397,Table6[Barcode of agar-filled omnitray plate],0)+PickedColonies!J1397-1)))</f>
        <v>0</v>
      </c>
      <c r="C1397" s="31" t="s">
        <v>471</v>
      </c>
      <c r="D1397" s="29" t="str">
        <f>IF(PickedColonies!J1397=0, "NA", INDEX(Table4[],(MATCH(PickedColonies!C1397,Table6[Barcode of agar-filled omnitray plate],0)+PickedColonies!J1397-1)))</f>
        <v>A1</v>
      </c>
      <c r="E1397" s="31" t="s">
        <v>886</v>
      </c>
      <c r="F1397" s="42" t="str">
        <f>IF(ISNUMBER(SEARCH("96-well",Import!$B$10)),Sheet1!O1396,Sheet1!P1396)</f>
        <v>D16</v>
      </c>
      <c r="G1397" s="31" t="s">
        <v>634</v>
      </c>
      <c r="H1397" s="31" t="s">
        <v>920</v>
      </c>
      <c r="I1397" s="31"/>
      <c r="J1397" s="32">
        <v>1</v>
      </c>
    </row>
    <row r="1398" spans="1:10" x14ac:dyDescent="0.25">
      <c r="A1398" s="29" t="str">
        <f>IF(PickedColonies!J1398=0, "NA",INDEX(Table5[Strain name],(MATCH(PickedColonies!C1398,Table6[Barcode of agar-filled omnitray plate],0)+PickedColonies!J1398-1)))</f>
        <v>GeneArt lib</v>
      </c>
      <c r="B1398" s="29">
        <f>IF(PickedColonies!J1398=0, "NA", INDEX(Table1[Modifications],(MATCH(PickedColonies!C1398,Table6[Barcode of agar-filled omnitray plate],0)+PickedColonies!J1398-1)))</f>
        <v>0</v>
      </c>
      <c r="C1398" s="31" t="s">
        <v>471</v>
      </c>
      <c r="D1398" s="29" t="str">
        <f>IF(PickedColonies!J1398=0, "NA", INDEX(Table4[],(MATCH(PickedColonies!C1398,Table6[Barcode of agar-filled omnitray plate],0)+PickedColonies!J1398-1)))</f>
        <v>A1</v>
      </c>
      <c r="E1398" s="31" t="s">
        <v>886</v>
      </c>
      <c r="F1398" s="42" t="str">
        <f>IF(ISNUMBER(SEARCH("96-well",Import!$B$10)),Sheet1!O1397,Sheet1!P1397)</f>
        <v>E16</v>
      </c>
      <c r="G1398" s="31" t="s">
        <v>635</v>
      </c>
      <c r="H1398" s="31" t="s">
        <v>920</v>
      </c>
      <c r="I1398" s="31"/>
      <c r="J1398" s="32">
        <v>1</v>
      </c>
    </row>
    <row r="1399" spans="1:10" x14ac:dyDescent="0.25">
      <c r="A1399" s="29" t="str">
        <f>IF(PickedColonies!J1399=0, "NA",INDEX(Table5[Strain name],(MATCH(PickedColonies!C1399,Table6[Barcode of agar-filled omnitray plate],0)+PickedColonies!J1399-1)))</f>
        <v>GeneArt lib</v>
      </c>
      <c r="B1399" s="29">
        <f>IF(PickedColonies!J1399=0, "NA", INDEX(Table1[Modifications],(MATCH(PickedColonies!C1399,Table6[Barcode of agar-filled omnitray plate],0)+PickedColonies!J1399-1)))</f>
        <v>0</v>
      </c>
      <c r="C1399" s="31" t="s">
        <v>471</v>
      </c>
      <c r="D1399" s="29" t="str">
        <f>IF(PickedColonies!J1399=0, "NA", INDEX(Table4[],(MATCH(PickedColonies!C1399,Table6[Barcode of agar-filled omnitray plate],0)+PickedColonies!J1399-1)))</f>
        <v>A1</v>
      </c>
      <c r="E1399" s="31" t="s">
        <v>886</v>
      </c>
      <c r="F1399" s="42" t="str">
        <f>IF(ISNUMBER(SEARCH("96-well",Import!$B$10)),Sheet1!O1398,Sheet1!P1398)</f>
        <v>F16</v>
      </c>
      <c r="G1399" s="31" t="s">
        <v>637</v>
      </c>
      <c r="H1399" s="31" t="s">
        <v>921</v>
      </c>
      <c r="I1399" s="31"/>
      <c r="J1399" s="32">
        <v>1</v>
      </c>
    </row>
    <row r="1400" spans="1:10" x14ac:dyDescent="0.25">
      <c r="A1400" s="29" t="str">
        <f>IF(PickedColonies!J1400=0, "NA",INDEX(Table5[Strain name],(MATCH(PickedColonies!C1400,Table6[Barcode of agar-filled omnitray plate],0)+PickedColonies!J1400-1)))</f>
        <v>GeneArt lib</v>
      </c>
      <c r="B1400" s="29">
        <f>IF(PickedColonies!J1400=0, "NA", INDEX(Table1[Modifications],(MATCH(PickedColonies!C1400,Table6[Barcode of agar-filled omnitray plate],0)+PickedColonies!J1400-1)))</f>
        <v>0</v>
      </c>
      <c r="C1400" s="31" t="s">
        <v>471</v>
      </c>
      <c r="D1400" s="29" t="str">
        <f>IF(PickedColonies!J1400=0, "NA", INDEX(Table4[],(MATCH(PickedColonies!C1400,Table6[Barcode of agar-filled omnitray plate],0)+PickedColonies!J1400-1)))</f>
        <v>A1</v>
      </c>
      <c r="E1400" s="31" t="s">
        <v>886</v>
      </c>
      <c r="F1400" s="42" t="str">
        <f>IF(ISNUMBER(SEARCH("96-well",Import!$B$10)),Sheet1!O1399,Sheet1!P1399)</f>
        <v>G16</v>
      </c>
      <c r="G1400" s="31" t="s">
        <v>638</v>
      </c>
      <c r="H1400" s="31" t="s">
        <v>921</v>
      </c>
      <c r="I1400" s="31"/>
      <c r="J1400" s="32">
        <v>1</v>
      </c>
    </row>
    <row r="1401" spans="1:10" x14ac:dyDescent="0.25">
      <c r="A1401" s="29" t="str">
        <f>IF(PickedColonies!J1401=0, "NA",INDEX(Table5[Strain name],(MATCH(PickedColonies!C1401,Table6[Barcode of agar-filled omnitray plate],0)+PickedColonies!J1401-1)))</f>
        <v>GeneArt lib</v>
      </c>
      <c r="B1401" s="29">
        <f>IF(PickedColonies!J1401=0, "NA", INDEX(Table1[Modifications],(MATCH(PickedColonies!C1401,Table6[Barcode of agar-filled omnitray plate],0)+PickedColonies!J1401-1)))</f>
        <v>0</v>
      </c>
      <c r="C1401" s="31" t="s">
        <v>471</v>
      </c>
      <c r="D1401" s="29" t="str">
        <f>IF(PickedColonies!J1401=0, "NA", INDEX(Table4[],(MATCH(PickedColonies!C1401,Table6[Barcode of agar-filled omnitray plate],0)+PickedColonies!J1401-1)))</f>
        <v>A1</v>
      </c>
      <c r="E1401" s="31" t="s">
        <v>886</v>
      </c>
      <c r="F1401" s="42" t="str">
        <f>IF(ISNUMBER(SEARCH("96-well",Import!$B$10)),Sheet1!O1400,Sheet1!P1400)</f>
        <v>H16</v>
      </c>
      <c r="G1401" s="31" t="s">
        <v>639</v>
      </c>
      <c r="H1401" s="31" t="s">
        <v>921</v>
      </c>
      <c r="I1401" s="31"/>
      <c r="J1401" s="32">
        <v>1</v>
      </c>
    </row>
    <row r="1402" spans="1:10" x14ac:dyDescent="0.25">
      <c r="A1402" s="29" t="str">
        <f>IF(PickedColonies!J1402=0, "NA",INDEX(Table5[Strain name],(MATCH(PickedColonies!C1402,Table6[Barcode of agar-filled omnitray plate],0)+PickedColonies!J1402-1)))</f>
        <v>GeneArt lib</v>
      </c>
      <c r="B1402" s="29">
        <f>IF(PickedColonies!J1402=0, "NA", INDEX(Table1[Modifications],(MATCH(PickedColonies!C1402,Table6[Barcode of agar-filled omnitray plate],0)+PickedColonies!J1402-1)))</f>
        <v>0</v>
      </c>
      <c r="C1402" s="31" t="s">
        <v>471</v>
      </c>
      <c r="D1402" s="29" t="str">
        <f>IF(PickedColonies!J1402=0, "NA", INDEX(Table4[],(MATCH(PickedColonies!C1402,Table6[Barcode of agar-filled omnitray plate],0)+PickedColonies!J1402-1)))</f>
        <v>A1</v>
      </c>
      <c r="E1402" s="31" t="s">
        <v>886</v>
      </c>
      <c r="F1402" s="42" t="str">
        <f>IF(ISNUMBER(SEARCH("96-well",Import!$B$10)),Sheet1!O1401,Sheet1!P1401)</f>
        <v>I16</v>
      </c>
      <c r="G1402" s="31" t="s">
        <v>640</v>
      </c>
      <c r="H1402" s="31" t="s">
        <v>921</v>
      </c>
      <c r="I1402" s="31"/>
      <c r="J1402" s="32">
        <v>1</v>
      </c>
    </row>
    <row r="1403" spans="1:10" x14ac:dyDescent="0.25">
      <c r="A1403" s="29" t="str">
        <f>IF(PickedColonies!J1403=0, "NA",INDEX(Table5[Strain name],(MATCH(PickedColonies!C1403,Table6[Barcode of agar-filled omnitray plate],0)+PickedColonies!J1403-1)))</f>
        <v>GeneArt lib</v>
      </c>
      <c r="B1403" s="29">
        <f>IF(PickedColonies!J1403=0, "NA", INDEX(Table1[Modifications],(MATCH(PickedColonies!C1403,Table6[Barcode of agar-filled omnitray plate],0)+PickedColonies!J1403-1)))</f>
        <v>0</v>
      </c>
      <c r="C1403" s="31" t="s">
        <v>471</v>
      </c>
      <c r="D1403" s="29" t="str">
        <f>IF(PickedColonies!J1403=0, "NA", INDEX(Table4[],(MATCH(PickedColonies!C1403,Table6[Barcode of agar-filled omnitray plate],0)+PickedColonies!J1403-1)))</f>
        <v>A1</v>
      </c>
      <c r="E1403" s="31" t="s">
        <v>886</v>
      </c>
      <c r="F1403" s="42" t="str">
        <f>IF(ISNUMBER(SEARCH("96-well",Import!$B$10)),Sheet1!O1402,Sheet1!P1402)</f>
        <v>J16</v>
      </c>
      <c r="G1403" s="31" t="s">
        <v>641</v>
      </c>
      <c r="H1403" s="31" t="s">
        <v>921</v>
      </c>
      <c r="I1403" s="31"/>
      <c r="J1403" s="32">
        <v>1</v>
      </c>
    </row>
    <row r="1404" spans="1:10" x14ac:dyDescent="0.25">
      <c r="A1404" s="29" t="str">
        <f>IF(PickedColonies!J1404=0, "NA",INDEX(Table5[Strain name],(MATCH(PickedColonies!C1404,Table6[Barcode of agar-filled omnitray plate],0)+PickedColonies!J1404-1)))</f>
        <v>GeneArt lib</v>
      </c>
      <c r="B1404" s="29">
        <f>IF(PickedColonies!J1404=0, "NA", INDEX(Table1[Modifications],(MATCH(PickedColonies!C1404,Table6[Barcode of agar-filled omnitray plate],0)+PickedColonies!J1404-1)))</f>
        <v>0</v>
      </c>
      <c r="C1404" s="31" t="s">
        <v>471</v>
      </c>
      <c r="D1404" s="29" t="str">
        <f>IF(PickedColonies!J1404=0, "NA", INDEX(Table4[],(MATCH(PickedColonies!C1404,Table6[Barcode of agar-filled omnitray plate],0)+PickedColonies!J1404-1)))</f>
        <v>A1</v>
      </c>
      <c r="E1404" s="31" t="s">
        <v>886</v>
      </c>
      <c r="F1404" s="42" t="str">
        <f>IF(ISNUMBER(SEARCH("96-well",Import!$B$10)),Sheet1!O1403,Sheet1!P1403)</f>
        <v>K16</v>
      </c>
      <c r="G1404" s="31" t="s">
        <v>642</v>
      </c>
      <c r="H1404" s="31" t="s">
        <v>921</v>
      </c>
      <c r="I1404" s="31"/>
      <c r="J1404" s="32">
        <v>1</v>
      </c>
    </row>
    <row r="1405" spans="1:10" x14ac:dyDescent="0.25">
      <c r="A1405" s="29" t="str">
        <f>IF(PickedColonies!J1405=0, "NA",INDEX(Table5[Strain name],(MATCH(PickedColonies!C1405,Table6[Barcode of agar-filled omnitray plate],0)+PickedColonies!J1405-1)))</f>
        <v>GeneArt lib</v>
      </c>
      <c r="B1405" s="29">
        <f>IF(PickedColonies!J1405=0, "NA", INDEX(Table1[Modifications],(MATCH(PickedColonies!C1405,Table6[Barcode of agar-filled omnitray plate],0)+PickedColonies!J1405-1)))</f>
        <v>0</v>
      </c>
      <c r="C1405" s="31" t="s">
        <v>471</v>
      </c>
      <c r="D1405" s="29" t="str">
        <f>IF(PickedColonies!J1405=0, "NA", INDEX(Table4[],(MATCH(PickedColonies!C1405,Table6[Barcode of agar-filled omnitray plate],0)+PickedColonies!J1405-1)))</f>
        <v>A1</v>
      </c>
      <c r="E1405" s="31" t="s">
        <v>886</v>
      </c>
      <c r="F1405" s="42" t="str">
        <f>IF(ISNUMBER(SEARCH("96-well",Import!$B$10)),Sheet1!O1404,Sheet1!P1404)</f>
        <v>L16</v>
      </c>
      <c r="G1405" s="31" t="s">
        <v>643</v>
      </c>
      <c r="H1405" s="31" t="s">
        <v>921</v>
      </c>
      <c r="I1405" s="31"/>
      <c r="J1405" s="32">
        <v>1</v>
      </c>
    </row>
    <row r="1406" spans="1:10" x14ac:dyDescent="0.25">
      <c r="A1406" s="29" t="str">
        <f>IF(PickedColonies!J1406=0, "NA",INDEX(Table5[Strain name],(MATCH(PickedColonies!C1406,Table6[Barcode of agar-filled omnitray plate],0)+PickedColonies!J1406-1)))</f>
        <v>GeneArt lib</v>
      </c>
      <c r="B1406" s="29">
        <f>IF(PickedColonies!J1406=0, "NA", INDEX(Table1[Modifications],(MATCH(PickedColonies!C1406,Table6[Barcode of agar-filled omnitray plate],0)+PickedColonies!J1406-1)))</f>
        <v>0</v>
      </c>
      <c r="C1406" s="31" t="s">
        <v>471</v>
      </c>
      <c r="D1406" s="29" t="str">
        <f>IF(PickedColonies!J1406=0, "NA", INDEX(Table4[],(MATCH(PickedColonies!C1406,Table6[Barcode of agar-filled omnitray plate],0)+PickedColonies!J1406-1)))</f>
        <v>A1</v>
      </c>
      <c r="E1406" s="31" t="s">
        <v>886</v>
      </c>
      <c r="F1406" s="42" t="str">
        <f>IF(ISNUMBER(SEARCH("96-well",Import!$B$10)),Sheet1!O1405,Sheet1!P1405)</f>
        <v>M16</v>
      </c>
      <c r="G1406" s="31" t="s">
        <v>644</v>
      </c>
      <c r="H1406" s="31" t="s">
        <v>921</v>
      </c>
      <c r="I1406" s="31"/>
      <c r="J1406" s="32">
        <v>1</v>
      </c>
    </row>
    <row r="1407" spans="1:10" x14ac:dyDescent="0.25">
      <c r="A1407" s="29" t="str">
        <f>IF(PickedColonies!J1407=0, "NA",INDEX(Table5[Strain name],(MATCH(PickedColonies!C1407,Table6[Barcode of agar-filled omnitray plate],0)+PickedColonies!J1407-1)))</f>
        <v>GeneArt lib</v>
      </c>
      <c r="B1407" s="29">
        <f>IF(PickedColonies!J1407=0, "NA", INDEX(Table1[Modifications],(MATCH(PickedColonies!C1407,Table6[Barcode of agar-filled omnitray plate],0)+PickedColonies!J1407-1)))</f>
        <v>0</v>
      </c>
      <c r="C1407" s="31" t="s">
        <v>471</v>
      </c>
      <c r="D1407" s="29" t="str">
        <f>IF(PickedColonies!J1407=0, "NA", INDEX(Table4[],(MATCH(PickedColonies!C1407,Table6[Barcode of agar-filled omnitray plate],0)+PickedColonies!J1407-1)))</f>
        <v>A1</v>
      </c>
      <c r="E1407" s="31" t="s">
        <v>886</v>
      </c>
      <c r="F1407" s="42" t="str">
        <f>IF(ISNUMBER(SEARCH("96-well",Import!$B$10)),Sheet1!O1406,Sheet1!P1406)</f>
        <v>N16</v>
      </c>
      <c r="G1407" s="31" t="s">
        <v>646</v>
      </c>
      <c r="H1407" s="31" t="s">
        <v>922</v>
      </c>
      <c r="I1407" s="31"/>
      <c r="J1407" s="32">
        <v>1</v>
      </c>
    </row>
    <row r="1408" spans="1:10" x14ac:dyDescent="0.25">
      <c r="A1408" s="29" t="str">
        <f>IF(PickedColonies!J1408=0, "NA",INDEX(Table5[Strain name],(MATCH(PickedColonies!C1408,Table6[Barcode of agar-filled omnitray plate],0)+PickedColonies!J1408-1)))</f>
        <v>GeneArt lib</v>
      </c>
      <c r="B1408" s="29">
        <f>IF(PickedColonies!J1408=0, "NA", INDEX(Table1[Modifications],(MATCH(PickedColonies!C1408,Table6[Barcode of agar-filled omnitray plate],0)+PickedColonies!J1408-1)))</f>
        <v>0</v>
      </c>
      <c r="C1408" s="31" t="s">
        <v>471</v>
      </c>
      <c r="D1408" s="29" t="str">
        <f>IF(PickedColonies!J1408=0, "NA", INDEX(Table4[],(MATCH(PickedColonies!C1408,Table6[Barcode of agar-filled omnitray plate],0)+PickedColonies!J1408-1)))</f>
        <v>A1</v>
      </c>
      <c r="E1408" s="31" t="s">
        <v>886</v>
      </c>
      <c r="F1408" s="42" t="str">
        <f>IF(ISNUMBER(SEARCH("96-well",Import!$B$10)),Sheet1!O1407,Sheet1!P1407)</f>
        <v>O16</v>
      </c>
      <c r="G1408" s="31" t="s">
        <v>647</v>
      </c>
      <c r="H1408" s="31" t="s">
        <v>922</v>
      </c>
      <c r="I1408" s="31"/>
      <c r="J1408" s="32">
        <v>1</v>
      </c>
    </row>
    <row r="1409" spans="1:10" x14ac:dyDescent="0.25">
      <c r="A1409" s="29" t="str">
        <f>IF(PickedColonies!J1409=0, "NA",INDEX(Table5[Strain name],(MATCH(PickedColonies!C1409,Table6[Barcode of agar-filled omnitray plate],0)+PickedColonies!J1409-1)))</f>
        <v>GeneArt lib</v>
      </c>
      <c r="B1409" s="29">
        <f>IF(PickedColonies!J1409=0, "NA", INDEX(Table1[Modifications],(MATCH(PickedColonies!C1409,Table6[Barcode of agar-filled omnitray plate],0)+PickedColonies!J1409-1)))</f>
        <v>0</v>
      </c>
      <c r="C1409" s="31" t="s">
        <v>471</v>
      </c>
      <c r="D1409" s="29" t="str">
        <f>IF(PickedColonies!J1409=0, "NA", INDEX(Table4[],(MATCH(PickedColonies!C1409,Table6[Barcode of agar-filled omnitray plate],0)+PickedColonies!J1409-1)))</f>
        <v>A1</v>
      </c>
      <c r="E1409" s="31" t="s">
        <v>886</v>
      </c>
      <c r="F1409" s="42" t="str">
        <f>IF(ISNUMBER(SEARCH("96-well",Import!$B$10)),Sheet1!O1408,Sheet1!P1408)</f>
        <v>P16</v>
      </c>
      <c r="G1409" s="31" t="s">
        <v>648</v>
      </c>
      <c r="H1409" s="31" t="s">
        <v>922</v>
      </c>
      <c r="I1409" s="31"/>
      <c r="J1409" s="32">
        <v>1</v>
      </c>
    </row>
    <row r="1410" spans="1:10" x14ac:dyDescent="0.25">
      <c r="A1410" s="29" t="str">
        <f>IF(PickedColonies!J1410=0, "NA",INDEX(Table5[Strain name],(MATCH(PickedColonies!C1410,Table6[Barcode of agar-filled omnitray plate],0)+PickedColonies!J1410-1)))</f>
        <v>GeneArt lib</v>
      </c>
      <c r="B1410" s="29">
        <f>IF(PickedColonies!J1410=0, "NA", INDEX(Table1[Modifications],(MATCH(PickedColonies!C1410,Table6[Barcode of agar-filled omnitray plate],0)+PickedColonies!J1410-1)))</f>
        <v>0</v>
      </c>
      <c r="C1410" s="31" t="s">
        <v>471</v>
      </c>
      <c r="D1410" s="29" t="str">
        <f>IF(PickedColonies!J1410=0, "NA", INDEX(Table4[],(MATCH(PickedColonies!C1410,Table6[Barcode of agar-filled omnitray plate],0)+PickedColonies!J1410-1)))</f>
        <v>A1</v>
      </c>
      <c r="E1410" s="31" t="s">
        <v>886</v>
      </c>
      <c r="F1410" s="42" t="str">
        <f>IF(ISNUMBER(SEARCH("96-well",Import!$B$10)),Sheet1!O1409,Sheet1!P1409)</f>
        <v>A17</v>
      </c>
      <c r="G1410" s="31" t="s">
        <v>649</v>
      </c>
      <c r="H1410" s="31" t="s">
        <v>922</v>
      </c>
      <c r="I1410" s="31"/>
      <c r="J1410" s="32">
        <v>1</v>
      </c>
    </row>
    <row r="1411" spans="1:10" x14ac:dyDescent="0.25">
      <c r="A1411" s="29" t="str">
        <f>IF(PickedColonies!J1411=0, "NA",INDEX(Table5[Strain name],(MATCH(PickedColonies!C1411,Table6[Barcode of agar-filled omnitray plate],0)+PickedColonies!J1411-1)))</f>
        <v>GeneArt lib</v>
      </c>
      <c r="B1411" s="29">
        <f>IF(PickedColonies!J1411=0, "NA", INDEX(Table1[Modifications],(MATCH(PickedColonies!C1411,Table6[Barcode of agar-filled omnitray plate],0)+PickedColonies!J1411-1)))</f>
        <v>0</v>
      </c>
      <c r="C1411" s="31" t="s">
        <v>471</v>
      </c>
      <c r="D1411" s="29" t="str">
        <f>IF(PickedColonies!J1411=0, "NA", INDEX(Table4[],(MATCH(PickedColonies!C1411,Table6[Barcode of agar-filled omnitray plate],0)+PickedColonies!J1411-1)))</f>
        <v>A1</v>
      </c>
      <c r="E1411" s="31" t="s">
        <v>886</v>
      </c>
      <c r="F1411" s="42" t="str">
        <f>IF(ISNUMBER(SEARCH("96-well",Import!$B$10)),Sheet1!O1410,Sheet1!P1410)</f>
        <v>B17</v>
      </c>
      <c r="G1411" s="31" t="s">
        <v>650</v>
      </c>
      <c r="H1411" s="31" t="s">
        <v>922</v>
      </c>
      <c r="I1411" s="31"/>
      <c r="J1411" s="32">
        <v>1</v>
      </c>
    </row>
    <row r="1412" spans="1:10" x14ac:dyDescent="0.25">
      <c r="A1412" s="29" t="str">
        <f>IF(PickedColonies!J1412=0, "NA",INDEX(Table5[Strain name],(MATCH(PickedColonies!C1412,Table6[Barcode of agar-filled omnitray plate],0)+PickedColonies!J1412-1)))</f>
        <v>GeneArt lib</v>
      </c>
      <c r="B1412" s="29">
        <f>IF(PickedColonies!J1412=0, "NA", INDEX(Table1[Modifications],(MATCH(PickedColonies!C1412,Table6[Barcode of agar-filled omnitray plate],0)+PickedColonies!J1412-1)))</f>
        <v>0</v>
      </c>
      <c r="C1412" s="31" t="s">
        <v>471</v>
      </c>
      <c r="D1412" s="29" t="str">
        <f>IF(PickedColonies!J1412=0, "NA", INDEX(Table4[],(MATCH(PickedColonies!C1412,Table6[Barcode of agar-filled omnitray plate],0)+PickedColonies!J1412-1)))</f>
        <v>A1</v>
      </c>
      <c r="E1412" s="31" t="s">
        <v>886</v>
      </c>
      <c r="F1412" s="42" t="str">
        <f>IF(ISNUMBER(SEARCH("96-well",Import!$B$10)),Sheet1!O1411,Sheet1!P1411)</f>
        <v>C17</v>
      </c>
      <c r="G1412" s="31" t="s">
        <v>651</v>
      </c>
      <c r="H1412" s="31" t="s">
        <v>922</v>
      </c>
      <c r="I1412" s="31"/>
      <c r="J1412" s="32">
        <v>1</v>
      </c>
    </row>
    <row r="1413" spans="1:10" x14ac:dyDescent="0.25">
      <c r="A1413" s="29" t="str">
        <f>IF(PickedColonies!J1413=0, "NA",INDEX(Table5[Strain name],(MATCH(PickedColonies!C1413,Table6[Barcode of agar-filled omnitray plate],0)+PickedColonies!J1413-1)))</f>
        <v>GeneArt lib</v>
      </c>
      <c r="B1413" s="29">
        <f>IF(PickedColonies!J1413=0, "NA", INDEX(Table1[Modifications],(MATCH(PickedColonies!C1413,Table6[Barcode of agar-filled omnitray plate],0)+PickedColonies!J1413-1)))</f>
        <v>0</v>
      </c>
      <c r="C1413" s="31" t="s">
        <v>471</v>
      </c>
      <c r="D1413" s="29" t="str">
        <f>IF(PickedColonies!J1413=0, "NA", INDEX(Table4[],(MATCH(PickedColonies!C1413,Table6[Barcode of agar-filled omnitray plate],0)+PickedColonies!J1413-1)))</f>
        <v>A1</v>
      </c>
      <c r="E1413" s="31" t="s">
        <v>886</v>
      </c>
      <c r="F1413" s="42" t="str">
        <f>IF(ISNUMBER(SEARCH("96-well",Import!$B$10)),Sheet1!O1412,Sheet1!P1412)</f>
        <v>D17</v>
      </c>
      <c r="G1413" s="31" t="s">
        <v>652</v>
      </c>
      <c r="H1413" s="31" t="s">
        <v>922</v>
      </c>
      <c r="I1413" s="31"/>
      <c r="J1413" s="32">
        <v>1</v>
      </c>
    </row>
    <row r="1414" spans="1:10" x14ac:dyDescent="0.25">
      <c r="A1414" s="29" t="str">
        <f>IF(PickedColonies!J1414=0, "NA",INDEX(Table5[Strain name],(MATCH(PickedColonies!C1414,Table6[Barcode of agar-filled omnitray plate],0)+PickedColonies!J1414-1)))</f>
        <v>GeneArt lib</v>
      </c>
      <c r="B1414" s="29">
        <f>IF(PickedColonies!J1414=0, "NA", INDEX(Table1[Modifications],(MATCH(PickedColonies!C1414,Table6[Barcode of agar-filled omnitray plate],0)+PickedColonies!J1414-1)))</f>
        <v>0</v>
      </c>
      <c r="C1414" s="31" t="s">
        <v>471</v>
      </c>
      <c r="D1414" s="29" t="str">
        <f>IF(PickedColonies!J1414=0, "NA", INDEX(Table4[],(MATCH(PickedColonies!C1414,Table6[Barcode of agar-filled omnitray plate],0)+PickedColonies!J1414-1)))</f>
        <v>A1</v>
      </c>
      <c r="E1414" s="31" t="s">
        <v>886</v>
      </c>
      <c r="F1414" s="42" t="str">
        <f>IF(ISNUMBER(SEARCH("96-well",Import!$B$10)),Sheet1!O1413,Sheet1!P1413)</f>
        <v>E17</v>
      </c>
      <c r="G1414" s="31" t="s">
        <v>653</v>
      </c>
      <c r="H1414" s="31" t="s">
        <v>922</v>
      </c>
      <c r="I1414" s="31"/>
      <c r="J1414" s="32">
        <v>1</v>
      </c>
    </row>
    <row r="1415" spans="1:10" x14ac:dyDescent="0.25">
      <c r="A1415" s="29" t="str">
        <f>IF(PickedColonies!J1415=0, "NA",INDEX(Table5[Strain name],(MATCH(PickedColonies!C1415,Table6[Barcode of agar-filled omnitray plate],0)+PickedColonies!J1415-1)))</f>
        <v>GeneArt lib</v>
      </c>
      <c r="B1415" s="29">
        <f>IF(PickedColonies!J1415=0, "NA", INDEX(Table1[Modifications],(MATCH(PickedColonies!C1415,Table6[Barcode of agar-filled omnitray plate],0)+PickedColonies!J1415-1)))</f>
        <v>0</v>
      </c>
      <c r="C1415" s="31" t="s">
        <v>471</v>
      </c>
      <c r="D1415" s="29" t="str">
        <f>IF(PickedColonies!J1415=0, "NA", INDEX(Table4[],(MATCH(PickedColonies!C1415,Table6[Barcode of agar-filled omnitray plate],0)+PickedColonies!J1415-1)))</f>
        <v>A1</v>
      </c>
      <c r="E1415" s="31" t="s">
        <v>886</v>
      </c>
      <c r="F1415" s="42" t="str">
        <f>IF(ISNUMBER(SEARCH("96-well",Import!$B$10)),Sheet1!O1414,Sheet1!P1414)</f>
        <v>F17</v>
      </c>
      <c r="G1415" s="31" t="s">
        <v>655</v>
      </c>
      <c r="H1415" s="31" t="s">
        <v>923</v>
      </c>
      <c r="I1415" s="31"/>
      <c r="J1415" s="32">
        <v>1</v>
      </c>
    </row>
    <row r="1416" spans="1:10" x14ac:dyDescent="0.25">
      <c r="A1416" s="29" t="str">
        <f>IF(PickedColonies!J1416=0, "NA",INDEX(Table5[Strain name],(MATCH(PickedColonies!C1416,Table6[Barcode of agar-filled omnitray plate],0)+PickedColonies!J1416-1)))</f>
        <v>GeneArt lib</v>
      </c>
      <c r="B1416" s="29">
        <f>IF(PickedColonies!J1416=0, "NA", INDEX(Table1[Modifications],(MATCH(PickedColonies!C1416,Table6[Barcode of agar-filled omnitray plate],0)+PickedColonies!J1416-1)))</f>
        <v>0</v>
      </c>
      <c r="C1416" s="31" t="s">
        <v>471</v>
      </c>
      <c r="D1416" s="29" t="str">
        <f>IF(PickedColonies!J1416=0, "NA", INDEX(Table4[],(MATCH(PickedColonies!C1416,Table6[Barcode of agar-filled omnitray plate],0)+PickedColonies!J1416-1)))</f>
        <v>A1</v>
      </c>
      <c r="E1416" s="31" t="s">
        <v>886</v>
      </c>
      <c r="F1416" s="42" t="str">
        <f>IF(ISNUMBER(SEARCH("96-well",Import!$B$10)),Sheet1!O1415,Sheet1!P1415)</f>
        <v>G17</v>
      </c>
      <c r="G1416" s="31" t="s">
        <v>656</v>
      </c>
      <c r="H1416" s="31" t="s">
        <v>923</v>
      </c>
      <c r="I1416" s="31"/>
      <c r="J1416" s="32">
        <v>1</v>
      </c>
    </row>
    <row r="1417" spans="1:10" x14ac:dyDescent="0.25">
      <c r="A1417" s="29" t="str">
        <f>IF(PickedColonies!J1417=0, "NA",INDEX(Table5[Strain name],(MATCH(PickedColonies!C1417,Table6[Barcode of agar-filled omnitray plate],0)+PickedColonies!J1417-1)))</f>
        <v>GeneArt lib</v>
      </c>
      <c r="B1417" s="29">
        <f>IF(PickedColonies!J1417=0, "NA", INDEX(Table1[Modifications],(MATCH(PickedColonies!C1417,Table6[Barcode of agar-filled omnitray plate],0)+PickedColonies!J1417-1)))</f>
        <v>0</v>
      </c>
      <c r="C1417" s="31" t="s">
        <v>471</v>
      </c>
      <c r="D1417" s="29" t="str">
        <f>IF(PickedColonies!J1417=0, "NA", INDEX(Table4[],(MATCH(PickedColonies!C1417,Table6[Barcode of agar-filled omnitray plate],0)+PickedColonies!J1417-1)))</f>
        <v>A1</v>
      </c>
      <c r="E1417" s="31" t="s">
        <v>886</v>
      </c>
      <c r="F1417" s="42" t="str">
        <f>IF(ISNUMBER(SEARCH("96-well",Import!$B$10)),Sheet1!O1416,Sheet1!P1416)</f>
        <v>H17</v>
      </c>
      <c r="G1417" s="31" t="s">
        <v>657</v>
      </c>
      <c r="H1417" s="31" t="s">
        <v>923</v>
      </c>
      <c r="I1417" s="31"/>
      <c r="J1417" s="32">
        <v>1</v>
      </c>
    </row>
    <row r="1418" spans="1:10" x14ac:dyDescent="0.25">
      <c r="A1418" s="29" t="str">
        <f>IF(PickedColonies!J1418=0, "NA",INDEX(Table5[Strain name],(MATCH(PickedColonies!C1418,Table6[Barcode of agar-filled omnitray plate],0)+PickedColonies!J1418-1)))</f>
        <v>GeneArt lib</v>
      </c>
      <c r="B1418" s="29">
        <f>IF(PickedColonies!J1418=0, "NA", INDEX(Table1[Modifications],(MATCH(PickedColonies!C1418,Table6[Barcode of agar-filled omnitray plate],0)+PickedColonies!J1418-1)))</f>
        <v>0</v>
      </c>
      <c r="C1418" s="31" t="s">
        <v>471</v>
      </c>
      <c r="D1418" s="29" t="str">
        <f>IF(PickedColonies!J1418=0, "NA", INDEX(Table4[],(MATCH(PickedColonies!C1418,Table6[Barcode of agar-filled omnitray plate],0)+PickedColonies!J1418-1)))</f>
        <v>A1</v>
      </c>
      <c r="E1418" s="31" t="s">
        <v>886</v>
      </c>
      <c r="F1418" s="42" t="str">
        <f>IF(ISNUMBER(SEARCH("96-well",Import!$B$10)),Sheet1!O1417,Sheet1!P1417)</f>
        <v>I17</v>
      </c>
      <c r="G1418" s="31" t="s">
        <v>658</v>
      </c>
      <c r="H1418" s="31" t="s">
        <v>923</v>
      </c>
      <c r="I1418" s="31"/>
      <c r="J1418" s="32">
        <v>1</v>
      </c>
    </row>
    <row r="1419" spans="1:10" x14ac:dyDescent="0.25">
      <c r="A1419" s="29" t="str">
        <f>IF(PickedColonies!J1419=0, "NA",INDEX(Table5[Strain name],(MATCH(PickedColonies!C1419,Table6[Barcode of agar-filled omnitray plate],0)+PickedColonies!J1419-1)))</f>
        <v>GeneArt lib</v>
      </c>
      <c r="B1419" s="29">
        <f>IF(PickedColonies!J1419=0, "NA", INDEX(Table1[Modifications],(MATCH(PickedColonies!C1419,Table6[Barcode of agar-filled omnitray plate],0)+PickedColonies!J1419-1)))</f>
        <v>0</v>
      </c>
      <c r="C1419" s="31" t="s">
        <v>471</v>
      </c>
      <c r="D1419" s="29" t="str">
        <f>IF(PickedColonies!J1419=0, "NA", INDEX(Table4[],(MATCH(PickedColonies!C1419,Table6[Barcode of agar-filled omnitray plate],0)+PickedColonies!J1419-1)))</f>
        <v>A1</v>
      </c>
      <c r="E1419" s="31" t="s">
        <v>886</v>
      </c>
      <c r="F1419" s="42" t="str">
        <f>IF(ISNUMBER(SEARCH("96-well",Import!$B$10)),Sheet1!O1418,Sheet1!P1418)</f>
        <v>J17</v>
      </c>
      <c r="G1419" s="31" t="s">
        <v>659</v>
      </c>
      <c r="H1419" s="31" t="s">
        <v>923</v>
      </c>
      <c r="I1419" s="31"/>
      <c r="J1419" s="32">
        <v>1</v>
      </c>
    </row>
    <row r="1420" spans="1:10" x14ac:dyDescent="0.25">
      <c r="A1420" s="29" t="str">
        <f>IF(PickedColonies!J1420=0, "NA",INDEX(Table5[Strain name],(MATCH(PickedColonies!C1420,Table6[Barcode of agar-filled omnitray plate],0)+PickedColonies!J1420-1)))</f>
        <v>GeneArt lib</v>
      </c>
      <c r="B1420" s="29">
        <f>IF(PickedColonies!J1420=0, "NA", INDEX(Table1[Modifications],(MATCH(PickedColonies!C1420,Table6[Barcode of agar-filled omnitray plate],0)+PickedColonies!J1420-1)))</f>
        <v>0</v>
      </c>
      <c r="C1420" s="31" t="s">
        <v>471</v>
      </c>
      <c r="D1420" s="29" t="str">
        <f>IF(PickedColonies!J1420=0, "NA", INDEX(Table4[],(MATCH(PickedColonies!C1420,Table6[Barcode of agar-filled omnitray plate],0)+PickedColonies!J1420-1)))</f>
        <v>A1</v>
      </c>
      <c r="E1420" s="31" t="s">
        <v>886</v>
      </c>
      <c r="F1420" s="42" t="str">
        <f>IF(ISNUMBER(SEARCH("96-well",Import!$B$10)),Sheet1!O1419,Sheet1!P1419)</f>
        <v>K17</v>
      </c>
      <c r="G1420" s="31" t="s">
        <v>660</v>
      </c>
      <c r="H1420" s="31" t="s">
        <v>923</v>
      </c>
      <c r="I1420" s="31"/>
      <c r="J1420" s="32">
        <v>1</v>
      </c>
    </row>
    <row r="1421" spans="1:10" x14ac:dyDescent="0.25">
      <c r="A1421" s="29" t="str">
        <f>IF(PickedColonies!J1421=0, "NA",INDEX(Table5[Strain name],(MATCH(PickedColonies!C1421,Table6[Barcode of agar-filled omnitray plate],0)+PickedColonies!J1421-1)))</f>
        <v>GeneArt lib</v>
      </c>
      <c r="B1421" s="29">
        <f>IF(PickedColonies!J1421=0, "NA", INDEX(Table1[Modifications],(MATCH(PickedColonies!C1421,Table6[Barcode of agar-filled omnitray plate],0)+PickedColonies!J1421-1)))</f>
        <v>0</v>
      </c>
      <c r="C1421" s="31" t="s">
        <v>471</v>
      </c>
      <c r="D1421" s="29" t="str">
        <f>IF(PickedColonies!J1421=0, "NA", INDEX(Table4[],(MATCH(PickedColonies!C1421,Table6[Barcode of agar-filled omnitray plate],0)+PickedColonies!J1421-1)))</f>
        <v>A1</v>
      </c>
      <c r="E1421" s="31" t="s">
        <v>886</v>
      </c>
      <c r="F1421" s="42" t="str">
        <f>IF(ISNUMBER(SEARCH("96-well",Import!$B$10)),Sheet1!O1420,Sheet1!P1420)</f>
        <v>L17</v>
      </c>
      <c r="G1421" s="31" t="s">
        <v>661</v>
      </c>
      <c r="H1421" s="31" t="s">
        <v>923</v>
      </c>
      <c r="I1421" s="31"/>
      <c r="J1421" s="32">
        <v>1</v>
      </c>
    </row>
    <row r="1422" spans="1:10" x14ac:dyDescent="0.25">
      <c r="A1422" s="29" t="str">
        <f>IF(PickedColonies!J1422=0, "NA",INDEX(Table5[Strain name],(MATCH(PickedColonies!C1422,Table6[Barcode of agar-filled omnitray plate],0)+PickedColonies!J1422-1)))</f>
        <v>GeneArt lib</v>
      </c>
      <c r="B1422" s="29">
        <f>IF(PickedColonies!J1422=0, "NA", INDEX(Table1[Modifications],(MATCH(PickedColonies!C1422,Table6[Barcode of agar-filled omnitray plate],0)+PickedColonies!J1422-1)))</f>
        <v>0</v>
      </c>
      <c r="C1422" s="31" t="s">
        <v>471</v>
      </c>
      <c r="D1422" s="29" t="str">
        <f>IF(PickedColonies!J1422=0, "NA", INDEX(Table4[],(MATCH(PickedColonies!C1422,Table6[Barcode of agar-filled omnitray plate],0)+PickedColonies!J1422-1)))</f>
        <v>A1</v>
      </c>
      <c r="E1422" s="31" t="s">
        <v>886</v>
      </c>
      <c r="F1422" s="42" t="str">
        <f>IF(ISNUMBER(SEARCH("96-well",Import!$B$10)),Sheet1!O1421,Sheet1!P1421)</f>
        <v>M17</v>
      </c>
      <c r="G1422" s="31" t="s">
        <v>662</v>
      </c>
      <c r="H1422" s="31" t="s">
        <v>923</v>
      </c>
      <c r="I1422" s="31"/>
      <c r="J1422" s="32">
        <v>1</v>
      </c>
    </row>
    <row r="1423" spans="1:10" x14ac:dyDescent="0.25">
      <c r="A1423" s="29" t="str">
        <f>IF(PickedColonies!J1423=0, "NA",INDEX(Table5[Strain name],(MATCH(PickedColonies!C1423,Table6[Barcode of agar-filled omnitray plate],0)+PickedColonies!J1423-1)))</f>
        <v>GeneArt lib</v>
      </c>
      <c r="B1423" s="29">
        <f>IF(PickedColonies!J1423=0, "NA", INDEX(Table1[Modifications],(MATCH(PickedColonies!C1423,Table6[Barcode of agar-filled omnitray plate],0)+PickedColonies!J1423-1)))</f>
        <v>0</v>
      </c>
      <c r="C1423" s="31" t="s">
        <v>471</v>
      </c>
      <c r="D1423" s="29" t="str">
        <f>IF(PickedColonies!J1423=0, "NA", INDEX(Table4[],(MATCH(PickedColonies!C1423,Table6[Barcode of agar-filled omnitray plate],0)+PickedColonies!J1423-1)))</f>
        <v>A1</v>
      </c>
      <c r="E1423" s="31" t="s">
        <v>886</v>
      </c>
      <c r="F1423" s="42" t="str">
        <f>IF(ISNUMBER(SEARCH("96-well",Import!$B$10)),Sheet1!O1422,Sheet1!P1422)</f>
        <v>N17</v>
      </c>
      <c r="G1423" s="31" t="s">
        <v>664</v>
      </c>
      <c r="H1423" s="31" t="s">
        <v>924</v>
      </c>
      <c r="I1423" s="31"/>
      <c r="J1423" s="32">
        <v>1</v>
      </c>
    </row>
    <row r="1424" spans="1:10" x14ac:dyDescent="0.25">
      <c r="A1424" s="29" t="str">
        <f>IF(PickedColonies!J1424=0, "NA",INDEX(Table5[Strain name],(MATCH(PickedColonies!C1424,Table6[Barcode of agar-filled omnitray plate],0)+PickedColonies!J1424-1)))</f>
        <v>GeneArt lib</v>
      </c>
      <c r="B1424" s="29">
        <f>IF(PickedColonies!J1424=0, "NA", INDEX(Table1[Modifications],(MATCH(PickedColonies!C1424,Table6[Barcode of agar-filled omnitray plate],0)+PickedColonies!J1424-1)))</f>
        <v>0</v>
      </c>
      <c r="C1424" s="31" t="s">
        <v>471</v>
      </c>
      <c r="D1424" s="29" t="str">
        <f>IF(PickedColonies!J1424=0, "NA", INDEX(Table4[],(MATCH(PickedColonies!C1424,Table6[Barcode of agar-filled omnitray plate],0)+PickedColonies!J1424-1)))</f>
        <v>A1</v>
      </c>
      <c r="E1424" s="31" t="s">
        <v>886</v>
      </c>
      <c r="F1424" s="42" t="str">
        <f>IF(ISNUMBER(SEARCH("96-well",Import!$B$10)),Sheet1!O1423,Sheet1!P1423)</f>
        <v>O17</v>
      </c>
      <c r="G1424" s="31" t="s">
        <v>665</v>
      </c>
      <c r="H1424" s="31" t="s">
        <v>924</v>
      </c>
      <c r="I1424" s="31"/>
      <c r="J1424" s="32">
        <v>1</v>
      </c>
    </row>
    <row r="1425" spans="1:10" x14ac:dyDescent="0.25">
      <c r="A1425" s="29" t="str">
        <f>IF(PickedColonies!J1425=0, "NA",INDEX(Table5[Strain name],(MATCH(PickedColonies!C1425,Table6[Barcode of agar-filled omnitray plate],0)+PickedColonies!J1425-1)))</f>
        <v>GeneArt lib</v>
      </c>
      <c r="B1425" s="29">
        <f>IF(PickedColonies!J1425=0, "NA", INDEX(Table1[Modifications],(MATCH(PickedColonies!C1425,Table6[Barcode of agar-filled omnitray plate],0)+PickedColonies!J1425-1)))</f>
        <v>0</v>
      </c>
      <c r="C1425" s="31" t="s">
        <v>471</v>
      </c>
      <c r="D1425" s="29" t="str">
        <f>IF(PickedColonies!J1425=0, "NA", INDEX(Table4[],(MATCH(PickedColonies!C1425,Table6[Barcode of agar-filled omnitray plate],0)+PickedColonies!J1425-1)))</f>
        <v>A1</v>
      </c>
      <c r="E1425" s="31" t="s">
        <v>886</v>
      </c>
      <c r="F1425" s="42" t="str">
        <f>IF(ISNUMBER(SEARCH("96-well",Import!$B$10)),Sheet1!O1424,Sheet1!P1424)</f>
        <v>P17</v>
      </c>
      <c r="G1425" s="31" t="s">
        <v>666</v>
      </c>
      <c r="H1425" s="31" t="s">
        <v>924</v>
      </c>
      <c r="I1425" s="31"/>
      <c r="J1425" s="32">
        <v>1</v>
      </c>
    </row>
    <row r="1426" spans="1:10" x14ac:dyDescent="0.25">
      <c r="A1426" s="29" t="str">
        <f>IF(PickedColonies!J1426=0, "NA",INDEX(Table5[Strain name],(MATCH(PickedColonies!C1426,Table6[Barcode of agar-filled omnitray plate],0)+PickedColonies!J1426-1)))</f>
        <v>GeneArt lib</v>
      </c>
      <c r="B1426" s="29">
        <f>IF(PickedColonies!J1426=0, "NA", INDEX(Table1[Modifications],(MATCH(PickedColonies!C1426,Table6[Barcode of agar-filled omnitray plate],0)+PickedColonies!J1426-1)))</f>
        <v>0</v>
      </c>
      <c r="C1426" s="31" t="s">
        <v>471</v>
      </c>
      <c r="D1426" s="29" t="str">
        <f>IF(PickedColonies!J1426=0, "NA", INDEX(Table4[],(MATCH(PickedColonies!C1426,Table6[Barcode of agar-filled omnitray plate],0)+PickedColonies!J1426-1)))</f>
        <v>A1</v>
      </c>
      <c r="E1426" s="31" t="s">
        <v>886</v>
      </c>
      <c r="F1426" s="42" t="str">
        <f>IF(ISNUMBER(SEARCH("96-well",Import!$B$10)),Sheet1!O1425,Sheet1!P1425)</f>
        <v>A18</v>
      </c>
      <c r="G1426" s="31" t="s">
        <v>667</v>
      </c>
      <c r="H1426" s="31" t="s">
        <v>924</v>
      </c>
      <c r="I1426" s="31"/>
      <c r="J1426" s="32">
        <v>1</v>
      </c>
    </row>
    <row r="1427" spans="1:10" x14ac:dyDescent="0.25">
      <c r="A1427" s="29" t="str">
        <f>IF(PickedColonies!J1427=0, "NA",INDEX(Table5[Strain name],(MATCH(PickedColonies!C1427,Table6[Barcode of agar-filled omnitray plate],0)+PickedColonies!J1427-1)))</f>
        <v>GeneArt lib</v>
      </c>
      <c r="B1427" s="29">
        <f>IF(PickedColonies!J1427=0, "NA", INDEX(Table1[Modifications],(MATCH(PickedColonies!C1427,Table6[Barcode of agar-filled omnitray plate],0)+PickedColonies!J1427-1)))</f>
        <v>0</v>
      </c>
      <c r="C1427" s="31" t="s">
        <v>471</v>
      </c>
      <c r="D1427" s="29" t="str">
        <f>IF(PickedColonies!J1427=0, "NA", INDEX(Table4[],(MATCH(PickedColonies!C1427,Table6[Barcode of agar-filled omnitray plate],0)+PickedColonies!J1427-1)))</f>
        <v>A1</v>
      </c>
      <c r="E1427" s="31" t="s">
        <v>886</v>
      </c>
      <c r="F1427" s="42" t="str">
        <f>IF(ISNUMBER(SEARCH("96-well",Import!$B$10)),Sheet1!O1426,Sheet1!P1426)</f>
        <v>B18</v>
      </c>
      <c r="G1427" s="31" t="s">
        <v>668</v>
      </c>
      <c r="H1427" s="31" t="s">
        <v>924</v>
      </c>
      <c r="I1427" s="31"/>
      <c r="J1427" s="32">
        <v>1</v>
      </c>
    </row>
    <row r="1428" spans="1:10" x14ac:dyDescent="0.25">
      <c r="A1428" s="29" t="str">
        <f>IF(PickedColonies!J1428=0, "NA",INDEX(Table5[Strain name],(MATCH(PickedColonies!C1428,Table6[Barcode of agar-filled omnitray plate],0)+PickedColonies!J1428-1)))</f>
        <v>GeneArt lib</v>
      </c>
      <c r="B1428" s="29">
        <f>IF(PickedColonies!J1428=0, "NA", INDEX(Table1[Modifications],(MATCH(PickedColonies!C1428,Table6[Barcode of agar-filled omnitray plate],0)+PickedColonies!J1428-1)))</f>
        <v>0</v>
      </c>
      <c r="C1428" s="31" t="s">
        <v>471</v>
      </c>
      <c r="D1428" s="29" t="str">
        <f>IF(PickedColonies!J1428=0, "NA", INDEX(Table4[],(MATCH(PickedColonies!C1428,Table6[Barcode of agar-filled omnitray plate],0)+PickedColonies!J1428-1)))</f>
        <v>A1</v>
      </c>
      <c r="E1428" s="31" t="s">
        <v>886</v>
      </c>
      <c r="F1428" s="42" t="str">
        <f>IF(ISNUMBER(SEARCH("96-well",Import!$B$10)),Sheet1!O1427,Sheet1!P1427)</f>
        <v>C18</v>
      </c>
      <c r="G1428" s="31" t="s">
        <v>669</v>
      </c>
      <c r="H1428" s="31" t="s">
        <v>924</v>
      </c>
      <c r="I1428" s="31"/>
      <c r="J1428" s="32">
        <v>1</v>
      </c>
    </row>
    <row r="1429" spans="1:10" x14ac:dyDescent="0.25">
      <c r="A1429" s="29" t="str">
        <f>IF(PickedColonies!J1429=0, "NA",INDEX(Table5[Strain name],(MATCH(PickedColonies!C1429,Table6[Barcode of agar-filled omnitray plate],0)+PickedColonies!J1429-1)))</f>
        <v>GeneArt lib</v>
      </c>
      <c r="B1429" s="29">
        <f>IF(PickedColonies!J1429=0, "NA", INDEX(Table1[Modifications],(MATCH(PickedColonies!C1429,Table6[Barcode of agar-filled omnitray plate],0)+PickedColonies!J1429-1)))</f>
        <v>0</v>
      </c>
      <c r="C1429" s="31" t="s">
        <v>471</v>
      </c>
      <c r="D1429" s="29" t="str">
        <f>IF(PickedColonies!J1429=0, "NA", INDEX(Table4[],(MATCH(PickedColonies!C1429,Table6[Barcode of agar-filled omnitray plate],0)+PickedColonies!J1429-1)))</f>
        <v>A1</v>
      </c>
      <c r="E1429" s="31" t="s">
        <v>886</v>
      </c>
      <c r="F1429" s="42" t="str">
        <f>IF(ISNUMBER(SEARCH("96-well",Import!$B$10)),Sheet1!O1428,Sheet1!P1428)</f>
        <v>D18</v>
      </c>
      <c r="G1429" s="31" t="s">
        <v>670</v>
      </c>
      <c r="H1429" s="31" t="s">
        <v>924</v>
      </c>
      <c r="I1429" s="31"/>
      <c r="J1429" s="32">
        <v>1</v>
      </c>
    </row>
    <row r="1430" spans="1:10" x14ac:dyDescent="0.25">
      <c r="A1430" s="29" t="str">
        <f>IF(PickedColonies!J1430=0, "NA",INDEX(Table5[Strain name],(MATCH(PickedColonies!C1430,Table6[Barcode of agar-filled omnitray plate],0)+PickedColonies!J1430-1)))</f>
        <v>GeneArt lib</v>
      </c>
      <c r="B1430" s="29">
        <f>IF(PickedColonies!J1430=0, "NA", INDEX(Table1[Modifications],(MATCH(PickedColonies!C1430,Table6[Barcode of agar-filled omnitray plate],0)+PickedColonies!J1430-1)))</f>
        <v>0</v>
      </c>
      <c r="C1430" s="31" t="s">
        <v>471</v>
      </c>
      <c r="D1430" s="29" t="str">
        <f>IF(PickedColonies!J1430=0, "NA", INDEX(Table4[],(MATCH(PickedColonies!C1430,Table6[Barcode of agar-filled omnitray plate],0)+PickedColonies!J1430-1)))</f>
        <v>A1</v>
      </c>
      <c r="E1430" s="31" t="s">
        <v>886</v>
      </c>
      <c r="F1430" s="42" t="str">
        <f>IF(ISNUMBER(SEARCH("96-well",Import!$B$10)),Sheet1!O1429,Sheet1!P1429)</f>
        <v>E18</v>
      </c>
      <c r="G1430" s="31" t="s">
        <v>671</v>
      </c>
      <c r="H1430" s="31" t="s">
        <v>924</v>
      </c>
      <c r="I1430" s="31"/>
      <c r="J1430" s="32">
        <v>1</v>
      </c>
    </row>
    <row r="1431" spans="1:10" x14ac:dyDescent="0.25">
      <c r="A1431" s="29" t="str">
        <f>IF(PickedColonies!J1431=0, "NA",INDEX(Table5[Strain name],(MATCH(PickedColonies!C1431,Table6[Barcode of agar-filled omnitray plate],0)+PickedColonies!J1431-1)))</f>
        <v>GeneArt lib</v>
      </c>
      <c r="B1431" s="29">
        <f>IF(PickedColonies!J1431=0, "NA", INDEX(Table1[Modifications],(MATCH(PickedColonies!C1431,Table6[Barcode of agar-filled omnitray plate],0)+PickedColonies!J1431-1)))</f>
        <v>0</v>
      </c>
      <c r="C1431" s="31" t="s">
        <v>471</v>
      </c>
      <c r="D1431" s="29" t="str">
        <f>IF(PickedColonies!J1431=0, "NA", INDEX(Table4[],(MATCH(PickedColonies!C1431,Table6[Barcode of agar-filled omnitray plate],0)+PickedColonies!J1431-1)))</f>
        <v>A1</v>
      </c>
      <c r="E1431" s="31" t="s">
        <v>886</v>
      </c>
      <c r="F1431" s="42" t="str">
        <f>IF(ISNUMBER(SEARCH("96-well",Import!$B$10)),Sheet1!O1430,Sheet1!P1430)</f>
        <v>F18</v>
      </c>
      <c r="G1431" s="31" t="s">
        <v>673</v>
      </c>
      <c r="H1431" s="31" t="s">
        <v>925</v>
      </c>
      <c r="I1431" s="31"/>
      <c r="J1431" s="32">
        <v>1</v>
      </c>
    </row>
    <row r="1432" spans="1:10" x14ac:dyDescent="0.25">
      <c r="A1432" s="29" t="str">
        <f>IF(PickedColonies!J1432=0, "NA",INDEX(Table5[Strain name],(MATCH(PickedColonies!C1432,Table6[Barcode of agar-filled omnitray plate],0)+PickedColonies!J1432-1)))</f>
        <v>GeneArt lib</v>
      </c>
      <c r="B1432" s="29">
        <f>IF(PickedColonies!J1432=0, "NA", INDEX(Table1[Modifications],(MATCH(PickedColonies!C1432,Table6[Barcode of agar-filled omnitray plate],0)+PickedColonies!J1432-1)))</f>
        <v>0</v>
      </c>
      <c r="C1432" s="31" t="s">
        <v>471</v>
      </c>
      <c r="D1432" s="29" t="str">
        <f>IF(PickedColonies!J1432=0, "NA", INDEX(Table4[],(MATCH(PickedColonies!C1432,Table6[Barcode of agar-filled omnitray plate],0)+PickedColonies!J1432-1)))</f>
        <v>A1</v>
      </c>
      <c r="E1432" s="31" t="s">
        <v>886</v>
      </c>
      <c r="F1432" s="42" t="str">
        <f>IF(ISNUMBER(SEARCH("96-well",Import!$B$10)),Sheet1!O1431,Sheet1!P1431)</f>
        <v>G18</v>
      </c>
      <c r="G1432" s="31" t="s">
        <v>674</v>
      </c>
      <c r="H1432" s="31" t="s">
        <v>925</v>
      </c>
      <c r="I1432" s="31"/>
      <c r="J1432" s="32">
        <v>1</v>
      </c>
    </row>
    <row r="1433" spans="1:10" x14ac:dyDescent="0.25">
      <c r="A1433" s="29" t="str">
        <f>IF(PickedColonies!J1433=0, "NA",INDEX(Table5[Strain name],(MATCH(PickedColonies!C1433,Table6[Barcode of agar-filled omnitray plate],0)+PickedColonies!J1433-1)))</f>
        <v>GeneArt lib</v>
      </c>
      <c r="B1433" s="29">
        <f>IF(PickedColonies!J1433=0, "NA", INDEX(Table1[Modifications],(MATCH(PickedColonies!C1433,Table6[Barcode of agar-filled omnitray plate],0)+PickedColonies!J1433-1)))</f>
        <v>0</v>
      </c>
      <c r="C1433" s="31" t="s">
        <v>471</v>
      </c>
      <c r="D1433" s="29" t="str">
        <f>IF(PickedColonies!J1433=0, "NA", INDEX(Table4[],(MATCH(PickedColonies!C1433,Table6[Barcode of agar-filled omnitray plate],0)+PickedColonies!J1433-1)))</f>
        <v>A1</v>
      </c>
      <c r="E1433" s="31" t="s">
        <v>886</v>
      </c>
      <c r="F1433" s="42" t="str">
        <f>IF(ISNUMBER(SEARCH("96-well",Import!$B$10)),Sheet1!O1432,Sheet1!P1432)</f>
        <v>H18</v>
      </c>
      <c r="G1433" s="31" t="s">
        <v>675</v>
      </c>
      <c r="H1433" s="31" t="s">
        <v>925</v>
      </c>
      <c r="I1433" s="31"/>
      <c r="J1433" s="32">
        <v>1</v>
      </c>
    </row>
    <row r="1434" spans="1:10" x14ac:dyDescent="0.25">
      <c r="A1434" s="29" t="str">
        <f>IF(PickedColonies!J1434=0, "NA",INDEX(Table5[Strain name],(MATCH(PickedColonies!C1434,Table6[Barcode of agar-filled omnitray plate],0)+PickedColonies!J1434-1)))</f>
        <v>GeneArt lib</v>
      </c>
      <c r="B1434" s="29">
        <f>IF(PickedColonies!J1434=0, "NA", INDEX(Table1[Modifications],(MATCH(PickedColonies!C1434,Table6[Barcode of agar-filled omnitray plate],0)+PickedColonies!J1434-1)))</f>
        <v>0</v>
      </c>
      <c r="C1434" s="31" t="s">
        <v>471</v>
      </c>
      <c r="D1434" s="29" t="str">
        <f>IF(PickedColonies!J1434=0, "NA", INDEX(Table4[],(MATCH(PickedColonies!C1434,Table6[Barcode of agar-filled omnitray plate],0)+PickedColonies!J1434-1)))</f>
        <v>A1</v>
      </c>
      <c r="E1434" s="31" t="s">
        <v>886</v>
      </c>
      <c r="F1434" s="42" t="str">
        <f>IF(ISNUMBER(SEARCH("96-well",Import!$B$10)),Sheet1!O1433,Sheet1!P1433)</f>
        <v>I18</v>
      </c>
      <c r="G1434" s="31" t="s">
        <v>676</v>
      </c>
      <c r="H1434" s="31" t="s">
        <v>925</v>
      </c>
      <c r="I1434" s="31"/>
      <c r="J1434" s="32">
        <v>1</v>
      </c>
    </row>
    <row r="1435" spans="1:10" x14ac:dyDescent="0.25">
      <c r="A1435" s="29" t="str">
        <f>IF(PickedColonies!J1435=0, "NA",INDEX(Table5[Strain name],(MATCH(PickedColonies!C1435,Table6[Barcode of agar-filled omnitray plate],0)+PickedColonies!J1435-1)))</f>
        <v>GeneArt lib</v>
      </c>
      <c r="B1435" s="29">
        <f>IF(PickedColonies!J1435=0, "NA", INDEX(Table1[Modifications],(MATCH(PickedColonies!C1435,Table6[Barcode of agar-filled omnitray plate],0)+PickedColonies!J1435-1)))</f>
        <v>0</v>
      </c>
      <c r="C1435" s="31" t="s">
        <v>471</v>
      </c>
      <c r="D1435" s="29" t="str">
        <f>IF(PickedColonies!J1435=0, "NA", INDEX(Table4[],(MATCH(PickedColonies!C1435,Table6[Barcode of agar-filled omnitray plate],0)+PickedColonies!J1435-1)))</f>
        <v>A1</v>
      </c>
      <c r="E1435" s="31" t="s">
        <v>886</v>
      </c>
      <c r="F1435" s="42" t="str">
        <f>IF(ISNUMBER(SEARCH("96-well",Import!$B$10)),Sheet1!O1434,Sheet1!P1434)</f>
        <v>J18</v>
      </c>
      <c r="G1435" s="31" t="s">
        <v>677</v>
      </c>
      <c r="H1435" s="31" t="s">
        <v>925</v>
      </c>
      <c r="I1435" s="31"/>
      <c r="J1435" s="32">
        <v>1</v>
      </c>
    </row>
    <row r="1436" spans="1:10" x14ac:dyDescent="0.25">
      <c r="A1436" s="29" t="str">
        <f>IF(PickedColonies!J1436=0, "NA",INDEX(Table5[Strain name],(MATCH(PickedColonies!C1436,Table6[Barcode of agar-filled omnitray plate],0)+PickedColonies!J1436-1)))</f>
        <v>GeneArt lib</v>
      </c>
      <c r="B1436" s="29">
        <f>IF(PickedColonies!J1436=0, "NA", INDEX(Table1[Modifications],(MATCH(PickedColonies!C1436,Table6[Barcode of agar-filled omnitray plate],0)+PickedColonies!J1436-1)))</f>
        <v>0</v>
      </c>
      <c r="C1436" s="31" t="s">
        <v>471</v>
      </c>
      <c r="D1436" s="29" t="str">
        <f>IF(PickedColonies!J1436=0, "NA", INDEX(Table4[],(MATCH(PickedColonies!C1436,Table6[Barcode of agar-filled omnitray plate],0)+PickedColonies!J1436-1)))</f>
        <v>A1</v>
      </c>
      <c r="E1436" s="31" t="s">
        <v>886</v>
      </c>
      <c r="F1436" s="42" t="str">
        <f>IF(ISNUMBER(SEARCH("96-well",Import!$B$10)),Sheet1!O1435,Sheet1!P1435)</f>
        <v>K18</v>
      </c>
      <c r="G1436" s="31" t="s">
        <v>678</v>
      </c>
      <c r="H1436" s="31" t="s">
        <v>925</v>
      </c>
      <c r="I1436" s="31"/>
      <c r="J1436" s="32">
        <v>1</v>
      </c>
    </row>
    <row r="1437" spans="1:10" x14ac:dyDescent="0.25">
      <c r="A1437" s="29" t="str">
        <f>IF(PickedColonies!J1437=0, "NA",INDEX(Table5[Strain name],(MATCH(PickedColonies!C1437,Table6[Barcode of agar-filled omnitray plate],0)+PickedColonies!J1437-1)))</f>
        <v>GeneArt lib</v>
      </c>
      <c r="B1437" s="29">
        <f>IF(PickedColonies!J1437=0, "NA", INDEX(Table1[Modifications],(MATCH(PickedColonies!C1437,Table6[Barcode of agar-filled omnitray plate],0)+PickedColonies!J1437-1)))</f>
        <v>0</v>
      </c>
      <c r="C1437" s="31" t="s">
        <v>471</v>
      </c>
      <c r="D1437" s="29" t="str">
        <f>IF(PickedColonies!J1437=0, "NA", INDEX(Table4[],(MATCH(PickedColonies!C1437,Table6[Barcode of agar-filled omnitray plate],0)+PickedColonies!J1437-1)))</f>
        <v>A1</v>
      </c>
      <c r="E1437" s="31" t="s">
        <v>886</v>
      </c>
      <c r="F1437" s="42" t="str">
        <f>IF(ISNUMBER(SEARCH("96-well",Import!$B$10)),Sheet1!O1436,Sheet1!P1436)</f>
        <v>L18</v>
      </c>
      <c r="G1437" s="31" t="s">
        <v>679</v>
      </c>
      <c r="H1437" s="31" t="s">
        <v>925</v>
      </c>
      <c r="I1437" s="31"/>
      <c r="J1437" s="32">
        <v>1</v>
      </c>
    </row>
    <row r="1438" spans="1:10" x14ac:dyDescent="0.25">
      <c r="A1438" s="29" t="str">
        <f>IF(PickedColonies!J1438=0, "NA",INDEX(Table5[Strain name],(MATCH(PickedColonies!C1438,Table6[Barcode of agar-filled omnitray plate],0)+PickedColonies!J1438-1)))</f>
        <v>GeneArt lib</v>
      </c>
      <c r="B1438" s="29">
        <f>IF(PickedColonies!J1438=0, "NA", INDEX(Table1[Modifications],(MATCH(PickedColonies!C1438,Table6[Barcode of agar-filled omnitray plate],0)+PickedColonies!J1438-1)))</f>
        <v>0</v>
      </c>
      <c r="C1438" s="31" t="s">
        <v>471</v>
      </c>
      <c r="D1438" s="29" t="str">
        <f>IF(PickedColonies!J1438=0, "NA", INDEX(Table4[],(MATCH(PickedColonies!C1438,Table6[Barcode of agar-filled omnitray plate],0)+PickedColonies!J1438-1)))</f>
        <v>A1</v>
      </c>
      <c r="E1438" s="31" t="s">
        <v>886</v>
      </c>
      <c r="F1438" s="42" t="str">
        <f>IF(ISNUMBER(SEARCH("96-well",Import!$B$10)),Sheet1!O1437,Sheet1!P1437)</f>
        <v>M18</v>
      </c>
      <c r="G1438" s="31" t="s">
        <v>680</v>
      </c>
      <c r="H1438" s="31" t="s">
        <v>925</v>
      </c>
      <c r="I1438" s="31"/>
      <c r="J1438" s="32">
        <v>1</v>
      </c>
    </row>
    <row r="1439" spans="1:10" x14ac:dyDescent="0.25">
      <c r="A1439" s="29" t="str">
        <f>IF(PickedColonies!J1439=0, "NA",INDEX(Table5[Strain name],(MATCH(PickedColonies!C1439,Table6[Barcode of agar-filled omnitray plate],0)+PickedColonies!J1439-1)))</f>
        <v>GeneArt lib</v>
      </c>
      <c r="B1439" s="29">
        <f>IF(PickedColonies!J1439=0, "NA", INDEX(Table1[Modifications],(MATCH(PickedColonies!C1439,Table6[Barcode of agar-filled omnitray plate],0)+PickedColonies!J1439-1)))</f>
        <v>0</v>
      </c>
      <c r="C1439" s="31" t="s">
        <v>471</v>
      </c>
      <c r="D1439" s="29" t="str">
        <f>IF(PickedColonies!J1439=0, "NA", INDEX(Table4[],(MATCH(PickedColonies!C1439,Table6[Barcode of agar-filled omnitray plate],0)+PickedColonies!J1439-1)))</f>
        <v>A1</v>
      </c>
      <c r="E1439" s="31" t="s">
        <v>886</v>
      </c>
      <c r="F1439" s="42" t="str">
        <f>IF(ISNUMBER(SEARCH("96-well",Import!$B$10)),Sheet1!O1438,Sheet1!P1438)</f>
        <v>N18</v>
      </c>
      <c r="G1439" s="31" t="s">
        <v>682</v>
      </c>
      <c r="H1439" s="31" t="s">
        <v>926</v>
      </c>
      <c r="I1439" s="31"/>
      <c r="J1439" s="32">
        <v>1</v>
      </c>
    </row>
    <row r="1440" spans="1:10" x14ac:dyDescent="0.25">
      <c r="A1440" s="29" t="str">
        <f>IF(PickedColonies!J1440=0, "NA",INDEX(Table5[Strain name],(MATCH(PickedColonies!C1440,Table6[Barcode of agar-filled omnitray plate],0)+PickedColonies!J1440-1)))</f>
        <v>GeneArt lib</v>
      </c>
      <c r="B1440" s="29">
        <f>IF(PickedColonies!J1440=0, "NA", INDEX(Table1[Modifications],(MATCH(PickedColonies!C1440,Table6[Barcode of agar-filled omnitray plate],0)+PickedColonies!J1440-1)))</f>
        <v>0</v>
      </c>
      <c r="C1440" s="31" t="s">
        <v>471</v>
      </c>
      <c r="D1440" s="29" t="str">
        <f>IF(PickedColonies!J1440=0, "NA", INDEX(Table4[],(MATCH(PickedColonies!C1440,Table6[Barcode of agar-filled omnitray plate],0)+PickedColonies!J1440-1)))</f>
        <v>A1</v>
      </c>
      <c r="E1440" s="31" t="s">
        <v>886</v>
      </c>
      <c r="F1440" s="42" t="str">
        <f>IF(ISNUMBER(SEARCH("96-well",Import!$B$10)),Sheet1!O1439,Sheet1!P1439)</f>
        <v>O18</v>
      </c>
      <c r="G1440" s="31" t="s">
        <v>683</v>
      </c>
      <c r="H1440" s="31" t="s">
        <v>926</v>
      </c>
      <c r="I1440" s="31"/>
      <c r="J1440" s="32">
        <v>1</v>
      </c>
    </row>
    <row r="1441" spans="1:10" x14ac:dyDescent="0.25">
      <c r="A1441" s="29" t="str">
        <f>IF(PickedColonies!J1441=0, "NA",INDEX(Table5[Strain name],(MATCH(PickedColonies!C1441,Table6[Barcode of agar-filled omnitray plate],0)+PickedColonies!J1441-1)))</f>
        <v>GeneArt lib</v>
      </c>
      <c r="B1441" s="29">
        <f>IF(PickedColonies!J1441=0, "NA", INDEX(Table1[Modifications],(MATCH(PickedColonies!C1441,Table6[Barcode of agar-filled omnitray plate],0)+PickedColonies!J1441-1)))</f>
        <v>0</v>
      </c>
      <c r="C1441" s="31" t="s">
        <v>471</v>
      </c>
      <c r="D1441" s="29" t="str">
        <f>IF(PickedColonies!J1441=0, "NA", INDEX(Table4[],(MATCH(PickedColonies!C1441,Table6[Barcode of agar-filled omnitray plate],0)+PickedColonies!J1441-1)))</f>
        <v>A1</v>
      </c>
      <c r="E1441" s="31" t="s">
        <v>886</v>
      </c>
      <c r="F1441" s="42" t="str">
        <f>IF(ISNUMBER(SEARCH("96-well",Import!$B$10)),Sheet1!O1440,Sheet1!P1440)</f>
        <v>P18</v>
      </c>
      <c r="G1441" s="31" t="s">
        <v>684</v>
      </c>
      <c r="H1441" s="31" t="s">
        <v>926</v>
      </c>
      <c r="I1441" s="31"/>
      <c r="J1441" s="32">
        <v>1</v>
      </c>
    </row>
    <row r="1442" spans="1:10" x14ac:dyDescent="0.25">
      <c r="A1442" s="29" t="str">
        <f>IF(PickedColonies!J1442=0, "NA",INDEX(Table5[Strain name],(MATCH(PickedColonies!C1442,Table6[Barcode of agar-filled omnitray plate],0)+PickedColonies!J1442-1)))</f>
        <v>GeneArt lib</v>
      </c>
      <c r="B1442" s="29">
        <f>IF(PickedColonies!J1442=0, "NA", INDEX(Table1[Modifications],(MATCH(PickedColonies!C1442,Table6[Barcode of agar-filled omnitray plate],0)+PickedColonies!J1442-1)))</f>
        <v>0</v>
      </c>
      <c r="C1442" s="31" t="s">
        <v>471</v>
      </c>
      <c r="D1442" s="29" t="str">
        <f>IF(PickedColonies!J1442=0, "NA", INDEX(Table4[],(MATCH(PickedColonies!C1442,Table6[Barcode of agar-filled omnitray plate],0)+PickedColonies!J1442-1)))</f>
        <v>A1</v>
      </c>
      <c r="E1442" s="31" t="s">
        <v>886</v>
      </c>
      <c r="F1442" s="42" t="str">
        <f>IF(ISNUMBER(SEARCH("96-well",Import!$B$10)),Sheet1!O1441,Sheet1!P1441)</f>
        <v>A19</v>
      </c>
      <c r="G1442" s="31" t="s">
        <v>685</v>
      </c>
      <c r="H1442" s="31" t="s">
        <v>926</v>
      </c>
      <c r="I1442" s="31"/>
      <c r="J1442" s="32">
        <v>1</v>
      </c>
    </row>
    <row r="1443" spans="1:10" x14ac:dyDescent="0.25">
      <c r="A1443" s="29" t="str">
        <f>IF(PickedColonies!J1443=0, "NA",INDEX(Table5[Strain name],(MATCH(PickedColonies!C1443,Table6[Barcode of agar-filled omnitray plate],0)+PickedColonies!J1443-1)))</f>
        <v>GeneArt lib</v>
      </c>
      <c r="B1443" s="29">
        <f>IF(PickedColonies!J1443=0, "NA", INDEX(Table1[Modifications],(MATCH(PickedColonies!C1443,Table6[Barcode of agar-filled omnitray plate],0)+PickedColonies!J1443-1)))</f>
        <v>0</v>
      </c>
      <c r="C1443" s="31" t="s">
        <v>471</v>
      </c>
      <c r="D1443" s="29" t="str">
        <f>IF(PickedColonies!J1443=0, "NA", INDEX(Table4[],(MATCH(PickedColonies!C1443,Table6[Barcode of agar-filled omnitray plate],0)+PickedColonies!J1443-1)))</f>
        <v>A1</v>
      </c>
      <c r="E1443" s="31" t="s">
        <v>886</v>
      </c>
      <c r="F1443" s="42" t="str">
        <f>IF(ISNUMBER(SEARCH("96-well",Import!$B$10)),Sheet1!O1442,Sheet1!P1442)</f>
        <v>B19</v>
      </c>
      <c r="G1443" s="31" t="s">
        <v>686</v>
      </c>
      <c r="H1443" s="31" t="s">
        <v>926</v>
      </c>
      <c r="I1443" s="31"/>
      <c r="J1443" s="32">
        <v>1</v>
      </c>
    </row>
    <row r="1444" spans="1:10" x14ac:dyDescent="0.25">
      <c r="A1444" s="29" t="str">
        <f>IF(PickedColonies!J1444=0, "NA",INDEX(Table5[Strain name],(MATCH(PickedColonies!C1444,Table6[Barcode of agar-filled omnitray plate],0)+PickedColonies!J1444-1)))</f>
        <v>GeneArt lib</v>
      </c>
      <c r="B1444" s="29">
        <f>IF(PickedColonies!J1444=0, "NA", INDEX(Table1[Modifications],(MATCH(PickedColonies!C1444,Table6[Barcode of agar-filled omnitray plate],0)+PickedColonies!J1444-1)))</f>
        <v>0</v>
      </c>
      <c r="C1444" s="31" t="s">
        <v>471</v>
      </c>
      <c r="D1444" s="29" t="str">
        <f>IF(PickedColonies!J1444=0, "NA", INDEX(Table4[],(MATCH(PickedColonies!C1444,Table6[Barcode of agar-filled omnitray plate],0)+PickedColonies!J1444-1)))</f>
        <v>A1</v>
      </c>
      <c r="E1444" s="31" t="s">
        <v>886</v>
      </c>
      <c r="F1444" s="42" t="str">
        <f>IF(ISNUMBER(SEARCH("96-well",Import!$B$10)),Sheet1!O1443,Sheet1!P1443)</f>
        <v>C19</v>
      </c>
      <c r="G1444" s="31" t="s">
        <v>687</v>
      </c>
      <c r="H1444" s="31" t="s">
        <v>926</v>
      </c>
      <c r="I1444" s="31"/>
      <c r="J1444" s="32">
        <v>1</v>
      </c>
    </row>
    <row r="1445" spans="1:10" x14ac:dyDescent="0.25">
      <c r="A1445" s="29" t="str">
        <f>IF(PickedColonies!J1445=0, "NA",INDEX(Table5[Strain name],(MATCH(PickedColonies!C1445,Table6[Barcode of agar-filled omnitray plate],0)+PickedColonies!J1445-1)))</f>
        <v>GeneArt lib</v>
      </c>
      <c r="B1445" s="29">
        <f>IF(PickedColonies!J1445=0, "NA", INDEX(Table1[Modifications],(MATCH(PickedColonies!C1445,Table6[Barcode of agar-filled omnitray plate],0)+PickedColonies!J1445-1)))</f>
        <v>0</v>
      </c>
      <c r="C1445" s="31" t="s">
        <v>471</v>
      </c>
      <c r="D1445" s="29" t="str">
        <f>IF(PickedColonies!J1445=0, "NA", INDEX(Table4[],(MATCH(PickedColonies!C1445,Table6[Barcode of agar-filled omnitray plate],0)+PickedColonies!J1445-1)))</f>
        <v>A1</v>
      </c>
      <c r="E1445" s="31" t="s">
        <v>886</v>
      </c>
      <c r="F1445" s="42" t="str">
        <f>IF(ISNUMBER(SEARCH("96-well",Import!$B$10)),Sheet1!O1444,Sheet1!P1444)</f>
        <v>D19</v>
      </c>
      <c r="G1445" s="31" t="s">
        <v>688</v>
      </c>
      <c r="H1445" s="31" t="s">
        <v>926</v>
      </c>
      <c r="I1445" s="31"/>
      <c r="J1445" s="32">
        <v>1</v>
      </c>
    </row>
    <row r="1446" spans="1:10" x14ac:dyDescent="0.25">
      <c r="A1446" s="29" t="str">
        <f>IF(PickedColonies!J1446=0, "NA",INDEX(Table5[Strain name],(MATCH(PickedColonies!C1446,Table6[Barcode of agar-filled omnitray plate],0)+PickedColonies!J1446-1)))</f>
        <v>GeneArt lib</v>
      </c>
      <c r="B1446" s="29">
        <f>IF(PickedColonies!J1446=0, "NA", INDEX(Table1[Modifications],(MATCH(PickedColonies!C1446,Table6[Barcode of agar-filled omnitray plate],0)+PickedColonies!J1446-1)))</f>
        <v>0</v>
      </c>
      <c r="C1446" s="31" t="s">
        <v>471</v>
      </c>
      <c r="D1446" s="29" t="str">
        <f>IF(PickedColonies!J1446=0, "NA", INDEX(Table4[],(MATCH(PickedColonies!C1446,Table6[Barcode of agar-filled omnitray plate],0)+PickedColonies!J1446-1)))</f>
        <v>A1</v>
      </c>
      <c r="E1446" s="31" t="s">
        <v>886</v>
      </c>
      <c r="F1446" s="42" t="str">
        <f>IF(ISNUMBER(SEARCH("96-well",Import!$B$10)),Sheet1!O1445,Sheet1!P1445)</f>
        <v>E19</v>
      </c>
      <c r="G1446" s="31" t="s">
        <v>689</v>
      </c>
      <c r="H1446" s="31" t="s">
        <v>926</v>
      </c>
      <c r="I1446" s="31"/>
      <c r="J1446" s="32">
        <v>1</v>
      </c>
    </row>
    <row r="1447" spans="1:10" x14ac:dyDescent="0.25">
      <c r="A1447" s="29" t="str">
        <f>IF(PickedColonies!J1447=0, "NA",INDEX(Table5[Strain name],(MATCH(PickedColonies!C1447,Table6[Barcode of agar-filled omnitray plate],0)+PickedColonies!J1447-1)))</f>
        <v>GeneArt lib</v>
      </c>
      <c r="B1447" s="29">
        <f>IF(PickedColonies!J1447=0, "NA", INDEX(Table1[Modifications],(MATCH(PickedColonies!C1447,Table6[Barcode of agar-filled omnitray plate],0)+PickedColonies!J1447-1)))</f>
        <v>0</v>
      </c>
      <c r="C1447" s="31" t="s">
        <v>471</v>
      </c>
      <c r="D1447" s="29" t="str">
        <f>IF(PickedColonies!J1447=0, "NA", INDEX(Table4[],(MATCH(PickedColonies!C1447,Table6[Barcode of agar-filled omnitray plate],0)+PickedColonies!J1447-1)))</f>
        <v>A1</v>
      </c>
      <c r="E1447" s="31" t="s">
        <v>886</v>
      </c>
      <c r="F1447" s="42" t="str">
        <f>IF(ISNUMBER(SEARCH("96-well",Import!$B$10)),Sheet1!O1446,Sheet1!P1446)</f>
        <v>F19</v>
      </c>
      <c r="G1447" s="31" t="s">
        <v>691</v>
      </c>
      <c r="H1447" s="31" t="s">
        <v>927</v>
      </c>
      <c r="I1447" s="31"/>
      <c r="J1447" s="32">
        <v>1</v>
      </c>
    </row>
    <row r="1448" spans="1:10" x14ac:dyDescent="0.25">
      <c r="A1448" s="29" t="str">
        <f>IF(PickedColonies!J1448=0, "NA",INDEX(Table5[Strain name],(MATCH(PickedColonies!C1448,Table6[Barcode of agar-filled omnitray plate],0)+PickedColonies!J1448-1)))</f>
        <v>GeneArt lib</v>
      </c>
      <c r="B1448" s="29">
        <f>IF(PickedColonies!J1448=0, "NA", INDEX(Table1[Modifications],(MATCH(PickedColonies!C1448,Table6[Barcode of agar-filled omnitray plate],0)+PickedColonies!J1448-1)))</f>
        <v>0</v>
      </c>
      <c r="C1448" s="31" t="s">
        <v>471</v>
      </c>
      <c r="D1448" s="29" t="str">
        <f>IF(PickedColonies!J1448=0, "NA", INDEX(Table4[],(MATCH(PickedColonies!C1448,Table6[Barcode of agar-filled omnitray plate],0)+PickedColonies!J1448-1)))</f>
        <v>A1</v>
      </c>
      <c r="E1448" s="31" t="s">
        <v>886</v>
      </c>
      <c r="F1448" s="42" t="str">
        <f>IF(ISNUMBER(SEARCH("96-well",Import!$B$10)),Sheet1!O1447,Sheet1!P1447)</f>
        <v>G19</v>
      </c>
      <c r="G1448" s="31" t="s">
        <v>692</v>
      </c>
      <c r="H1448" s="31" t="s">
        <v>927</v>
      </c>
      <c r="I1448" s="31"/>
      <c r="J1448" s="32">
        <v>1</v>
      </c>
    </row>
    <row r="1449" spans="1:10" x14ac:dyDescent="0.25">
      <c r="A1449" s="29" t="str">
        <f>IF(PickedColonies!J1449=0, "NA",INDEX(Table5[Strain name],(MATCH(PickedColonies!C1449,Table6[Barcode of agar-filled omnitray plate],0)+PickedColonies!J1449-1)))</f>
        <v>GeneArt lib</v>
      </c>
      <c r="B1449" s="29">
        <f>IF(PickedColonies!J1449=0, "NA", INDEX(Table1[Modifications],(MATCH(PickedColonies!C1449,Table6[Barcode of agar-filled omnitray plate],0)+PickedColonies!J1449-1)))</f>
        <v>0</v>
      </c>
      <c r="C1449" s="31" t="s">
        <v>471</v>
      </c>
      <c r="D1449" s="29" t="str">
        <f>IF(PickedColonies!J1449=0, "NA", INDEX(Table4[],(MATCH(PickedColonies!C1449,Table6[Barcode of agar-filled omnitray plate],0)+PickedColonies!J1449-1)))</f>
        <v>A1</v>
      </c>
      <c r="E1449" s="31" t="s">
        <v>886</v>
      </c>
      <c r="F1449" s="42" t="str">
        <f>IF(ISNUMBER(SEARCH("96-well",Import!$B$10)),Sheet1!O1448,Sheet1!P1448)</f>
        <v>H19</v>
      </c>
      <c r="G1449" s="31" t="s">
        <v>693</v>
      </c>
      <c r="H1449" s="31" t="s">
        <v>927</v>
      </c>
      <c r="I1449" s="31"/>
      <c r="J1449" s="32">
        <v>1</v>
      </c>
    </row>
    <row r="1450" spans="1:10" x14ac:dyDescent="0.25">
      <c r="A1450" s="29" t="str">
        <f>IF(PickedColonies!J1450=0, "NA",INDEX(Table5[Strain name],(MATCH(PickedColonies!C1450,Table6[Barcode of agar-filled omnitray plate],0)+PickedColonies!J1450-1)))</f>
        <v>GeneArt lib</v>
      </c>
      <c r="B1450" s="29">
        <f>IF(PickedColonies!J1450=0, "NA", INDEX(Table1[Modifications],(MATCH(PickedColonies!C1450,Table6[Barcode of agar-filled omnitray plate],0)+PickedColonies!J1450-1)))</f>
        <v>0</v>
      </c>
      <c r="C1450" s="31" t="s">
        <v>471</v>
      </c>
      <c r="D1450" s="29" t="str">
        <f>IF(PickedColonies!J1450=0, "NA", INDEX(Table4[],(MATCH(PickedColonies!C1450,Table6[Barcode of agar-filled omnitray plate],0)+PickedColonies!J1450-1)))</f>
        <v>A1</v>
      </c>
      <c r="E1450" s="31" t="s">
        <v>886</v>
      </c>
      <c r="F1450" s="42" t="str">
        <f>IF(ISNUMBER(SEARCH("96-well",Import!$B$10)),Sheet1!O1449,Sheet1!P1449)</f>
        <v>I19</v>
      </c>
      <c r="G1450" s="31" t="s">
        <v>694</v>
      </c>
      <c r="H1450" s="31" t="s">
        <v>927</v>
      </c>
      <c r="I1450" s="31"/>
      <c r="J1450" s="32">
        <v>1</v>
      </c>
    </row>
    <row r="1451" spans="1:10" x14ac:dyDescent="0.25">
      <c r="A1451" s="29" t="str">
        <f>IF(PickedColonies!J1451=0, "NA",INDEX(Table5[Strain name],(MATCH(PickedColonies!C1451,Table6[Barcode of agar-filled omnitray plate],0)+PickedColonies!J1451-1)))</f>
        <v>GeneArt lib</v>
      </c>
      <c r="B1451" s="29">
        <f>IF(PickedColonies!J1451=0, "NA", INDEX(Table1[Modifications],(MATCH(PickedColonies!C1451,Table6[Barcode of agar-filled omnitray plate],0)+PickedColonies!J1451-1)))</f>
        <v>0</v>
      </c>
      <c r="C1451" s="31" t="s">
        <v>471</v>
      </c>
      <c r="D1451" s="29" t="str">
        <f>IF(PickedColonies!J1451=0, "NA", INDEX(Table4[],(MATCH(PickedColonies!C1451,Table6[Barcode of agar-filled omnitray plate],0)+PickedColonies!J1451-1)))</f>
        <v>A1</v>
      </c>
      <c r="E1451" s="31" t="s">
        <v>886</v>
      </c>
      <c r="F1451" s="42" t="str">
        <f>IF(ISNUMBER(SEARCH("96-well",Import!$B$10)),Sheet1!O1450,Sheet1!P1450)</f>
        <v>J19</v>
      </c>
      <c r="G1451" s="31" t="s">
        <v>695</v>
      </c>
      <c r="H1451" s="31" t="s">
        <v>927</v>
      </c>
      <c r="I1451" s="31"/>
      <c r="J1451" s="32">
        <v>1</v>
      </c>
    </row>
    <row r="1452" spans="1:10" x14ac:dyDescent="0.25">
      <c r="A1452" s="29" t="str">
        <f>IF(PickedColonies!J1452=0, "NA",INDEX(Table5[Strain name],(MATCH(PickedColonies!C1452,Table6[Barcode of agar-filled omnitray plate],0)+PickedColonies!J1452-1)))</f>
        <v>GeneArt lib</v>
      </c>
      <c r="B1452" s="29">
        <f>IF(PickedColonies!J1452=0, "NA", INDEX(Table1[Modifications],(MATCH(PickedColonies!C1452,Table6[Barcode of agar-filled omnitray plate],0)+PickedColonies!J1452-1)))</f>
        <v>0</v>
      </c>
      <c r="C1452" s="31" t="s">
        <v>471</v>
      </c>
      <c r="D1452" s="29" t="str">
        <f>IF(PickedColonies!J1452=0, "NA", INDEX(Table4[],(MATCH(PickedColonies!C1452,Table6[Barcode of agar-filled omnitray plate],0)+PickedColonies!J1452-1)))</f>
        <v>A1</v>
      </c>
      <c r="E1452" s="31" t="s">
        <v>886</v>
      </c>
      <c r="F1452" s="42" t="str">
        <f>IF(ISNUMBER(SEARCH("96-well",Import!$B$10)),Sheet1!O1451,Sheet1!P1451)</f>
        <v>K19</v>
      </c>
      <c r="G1452" s="31" t="s">
        <v>696</v>
      </c>
      <c r="H1452" s="31" t="s">
        <v>927</v>
      </c>
      <c r="I1452" s="31"/>
      <c r="J1452" s="32">
        <v>1</v>
      </c>
    </row>
    <row r="1453" spans="1:10" x14ac:dyDescent="0.25">
      <c r="A1453" s="29" t="str">
        <f>IF(PickedColonies!J1453=0, "NA",INDEX(Table5[Strain name],(MATCH(PickedColonies!C1453,Table6[Barcode of agar-filled omnitray plate],0)+PickedColonies!J1453-1)))</f>
        <v>GeneArt lib</v>
      </c>
      <c r="B1453" s="29">
        <f>IF(PickedColonies!J1453=0, "NA", INDEX(Table1[Modifications],(MATCH(PickedColonies!C1453,Table6[Barcode of agar-filled omnitray plate],0)+PickedColonies!J1453-1)))</f>
        <v>0</v>
      </c>
      <c r="C1453" s="31" t="s">
        <v>471</v>
      </c>
      <c r="D1453" s="29" t="str">
        <f>IF(PickedColonies!J1453=0, "NA", INDEX(Table4[],(MATCH(PickedColonies!C1453,Table6[Barcode of agar-filled omnitray plate],0)+PickedColonies!J1453-1)))</f>
        <v>A1</v>
      </c>
      <c r="E1453" s="31" t="s">
        <v>886</v>
      </c>
      <c r="F1453" s="42" t="str">
        <f>IF(ISNUMBER(SEARCH("96-well",Import!$B$10)),Sheet1!O1452,Sheet1!P1452)</f>
        <v>L19</v>
      </c>
      <c r="G1453" s="31" t="s">
        <v>697</v>
      </c>
      <c r="H1453" s="31" t="s">
        <v>927</v>
      </c>
      <c r="I1453" s="31"/>
      <c r="J1453" s="32">
        <v>1</v>
      </c>
    </row>
    <row r="1454" spans="1:10" x14ac:dyDescent="0.25">
      <c r="A1454" s="29" t="str">
        <f>IF(PickedColonies!J1454=0, "NA",INDEX(Table5[Strain name],(MATCH(PickedColonies!C1454,Table6[Barcode of agar-filled omnitray plate],0)+PickedColonies!J1454-1)))</f>
        <v>GeneArt lib</v>
      </c>
      <c r="B1454" s="29">
        <f>IF(PickedColonies!J1454=0, "NA", INDEX(Table1[Modifications],(MATCH(PickedColonies!C1454,Table6[Barcode of agar-filled omnitray plate],0)+PickedColonies!J1454-1)))</f>
        <v>0</v>
      </c>
      <c r="C1454" s="31" t="s">
        <v>471</v>
      </c>
      <c r="D1454" s="29" t="str">
        <f>IF(PickedColonies!J1454=0, "NA", INDEX(Table4[],(MATCH(PickedColonies!C1454,Table6[Barcode of agar-filled omnitray plate],0)+PickedColonies!J1454-1)))</f>
        <v>A1</v>
      </c>
      <c r="E1454" s="31" t="s">
        <v>886</v>
      </c>
      <c r="F1454" s="42" t="str">
        <f>IF(ISNUMBER(SEARCH("96-well",Import!$B$10)),Sheet1!O1453,Sheet1!P1453)</f>
        <v>M19</v>
      </c>
      <c r="G1454" s="31" t="s">
        <v>698</v>
      </c>
      <c r="H1454" s="31" t="s">
        <v>927</v>
      </c>
      <c r="I1454" s="31"/>
      <c r="J1454" s="32">
        <v>1</v>
      </c>
    </row>
    <row r="1455" spans="1:10" x14ac:dyDescent="0.25">
      <c r="A1455" s="29" t="str">
        <f>IF(PickedColonies!J1455=0, "NA",INDEX(Table5[Strain name],(MATCH(PickedColonies!C1455,Table6[Barcode of agar-filled omnitray plate],0)+PickedColonies!J1455-1)))</f>
        <v>GeneArt lib</v>
      </c>
      <c r="B1455" s="29">
        <f>IF(PickedColonies!J1455=0, "NA", INDEX(Table1[Modifications],(MATCH(PickedColonies!C1455,Table6[Barcode of agar-filled omnitray plate],0)+PickedColonies!J1455-1)))</f>
        <v>0</v>
      </c>
      <c r="C1455" s="31" t="s">
        <v>471</v>
      </c>
      <c r="D1455" s="29" t="str">
        <f>IF(PickedColonies!J1455=0, "NA", INDEX(Table4[],(MATCH(PickedColonies!C1455,Table6[Barcode of agar-filled omnitray plate],0)+PickedColonies!J1455-1)))</f>
        <v>A1</v>
      </c>
      <c r="E1455" s="31" t="s">
        <v>886</v>
      </c>
      <c r="F1455" s="42" t="str">
        <f>IF(ISNUMBER(SEARCH("96-well",Import!$B$10)),Sheet1!O1454,Sheet1!P1454)</f>
        <v>N19</v>
      </c>
      <c r="G1455" s="31" t="s">
        <v>700</v>
      </c>
      <c r="H1455" s="31" t="s">
        <v>928</v>
      </c>
      <c r="I1455" s="31"/>
      <c r="J1455" s="32">
        <v>1</v>
      </c>
    </row>
    <row r="1456" spans="1:10" x14ac:dyDescent="0.25">
      <c r="A1456" s="29" t="str">
        <f>IF(PickedColonies!J1456=0, "NA",INDEX(Table5[Strain name],(MATCH(PickedColonies!C1456,Table6[Barcode of agar-filled omnitray plate],0)+PickedColonies!J1456-1)))</f>
        <v>GeneArt lib</v>
      </c>
      <c r="B1456" s="29">
        <f>IF(PickedColonies!J1456=0, "NA", INDEX(Table1[Modifications],(MATCH(PickedColonies!C1456,Table6[Barcode of agar-filled omnitray plate],0)+PickedColonies!J1456-1)))</f>
        <v>0</v>
      </c>
      <c r="C1456" s="31" t="s">
        <v>471</v>
      </c>
      <c r="D1456" s="29" t="str">
        <f>IF(PickedColonies!J1456=0, "NA", INDEX(Table4[],(MATCH(PickedColonies!C1456,Table6[Barcode of agar-filled omnitray plate],0)+PickedColonies!J1456-1)))</f>
        <v>A1</v>
      </c>
      <c r="E1456" s="31" t="s">
        <v>886</v>
      </c>
      <c r="F1456" s="42" t="str">
        <f>IF(ISNUMBER(SEARCH("96-well",Import!$B$10)),Sheet1!O1455,Sheet1!P1455)</f>
        <v>O19</v>
      </c>
      <c r="G1456" s="31" t="s">
        <v>701</v>
      </c>
      <c r="H1456" s="31" t="s">
        <v>928</v>
      </c>
      <c r="I1456" s="31"/>
      <c r="J1456" s="32">
        <v>1</v>
      </c>
    </row>
    <row r="1457" spans="1:10" x14ac:dyDescent="0.25">
      <c r="A1457" s="29" t="str">
        <f>IF(PickedColonies!J1457=0, "NA",INDEX(Table5[Strain name],(MATCH(PickedColonies!C1457,Table6[Barcode of agar-filled omnitray plate],0)+PickedColonies!J1457-1)))</f>
        <v>GeneArt lib</v>
      </c>
      <c r="B1457" s="29">
        <f>IF(PickedColonies!J1457=0, "NA", INDEX(Table1[Modifications],(MATCH(PickedColonies!C1457,Table6[Barcode of agar-filled omnitray plate],0)+PickedColonies!J1457-1)))</f>
        <v>0</v>
      </c>
      <c r="C1457" s="31" t="s">
        <v>471</v>
      </c>
      <c r="D1457" s="29" t="str">
        <f>IF(PickedColonies!J1457=0, "NA", INDEX(Table4[],(MATCH(PickedColonies!C1457,Table6[Barcode of agar-filled omnitray plate],0)+PickedColonies!J1457-1)))</f>
        <v>A1</v>
      </c>
      <c r="E1457" s="31" t="s">
        <v>886</v>
      </c>
      <c r="F1457" s="42" t="str">
        <f>IF(ISNUMBER(SEARCH("96-well",Import!$B$10)),Sheet1!O1456,Sheet1!P1456)</f>
        <v>P19</v>
      </c>
      <c r="G1457" s="31" t="s">
        <v>702</v>
      </c>
      <c r="H1457" s="31" t="s">
        <v>928</v>
      </c>
      <c r="I1457" s="31"/>
      <c r="J1457" s="32">
        <v>1</v>
      </c>
    </row>
    <row r="1458" spans="1:10" x14ac:dyDescent="0.25">
      <c r="A1458" s="29" t="str">
        <f>IF(PickedColonies!J1458=0, "NA",INDEX(Table5[Strain name],(MATCH(PickedColonies!C1458,Table6[Barcode of agar-filled omnitray plate],0)+PickedColonies!J1458-1)))</f>
        <v>GeneArt lib</v>
      </c>
      <c r="B1458" s="29">
        <f>IF(PickedColonies!J1458=0, "NA", INDEX(Table1[Modifications],(MATCH(PickedColonies!C1458,Table6[Barcode of agar-filled omnitray plate],0)+PickedColonies!J1458-1)))</f>
        <v>0</v>
      </c>
      <c r="C1458" s="31" t="s">
        <v>471</v>
      </c>
      <c r="D1458" s="29" t="str">
        <f>IF(PickedColonies!J1458=0, "NA", INDEX(Table4[],(MATCH(PickedColonies!C1458,Table6[Barcode of agar-filled omnitray plate],0)+PickedColonies!J1458-1)))</f>
        <v>A1</v>
      </c>
      <c r="E1458" s="31" t="s">
        <v>886</v>
      </c>
      <c r="F1458" s="42" t="str">
        <f>IF(ISNUMBER(SEARCH("96-well",Import!$B$10)),Sheet1!O1457,Sheet1!P1457)</f>
        <v>A20</v>
      </c>
      <c r="G1458" s="31" t="s">
        <v>703</v>
      </c>
      <c r="H1458" s="31" t="s">
        <v>928</v>
      </c>
      <c r="I1458" s="31"/>
      <c r="J1458" s="32">
        <v>1</v>
      </c>
    </row>
    <row r="1459" spans="1:10" x14ac:dyDescent="0.25">
      <c r="A1459" s="29" t="str">
        <f>IF(PickedColonies!J1459=0, "NA",INDEX(Table5[Strain name],(MATCH(PickedColonies!C1459,Table6[Barcode of agar-filled omnitray plate],0)+PickedColonies!J1459-1)))</f>
        <v>GeneArt lib</v>
      </c>
      <c r="B1459" s="29">
        <f>IF(PickedColonies!J1459=0, "NA", INDEX(Table1[Modifications],(MATCH(PickedColonies!C1459,Table6[Barcode of agar-filled omnitray plate],0)+PickedColonies!J1459-1)))</f>
        <v>0</v>
      </c>
      <c r="C1459" s="31" t="s">
        <v>471</v>
      </c>
      <c r="D1459" s="29" t="str">
        <f>IF(PickedColonies!J1459=0, "NA", INDEX(Table4[],(MATCH(PickedColonies!C1459,Table6[Barcode of agar-filled omnitray plate],0)+PickedColonies!J1459-1)))</f>
        <v>A1</v>
      </c>
      <c r="E1459" s="31" t="s">
        <v>886</v>
      </c>
      <c r="F1459" s="42" t="str">
        <f>IF(ISNUMBER(SEARCH("96-well",Import!$B$10)),Sheet1!O1458,Sheet1!P1458)</f>
        <v>B20</v>
      </c>
      <c r="G1459" s="31" t="s">
        <v>704</v>
      </c>
      <c r="H1459" s="31" t="s">
        <v>928</v>
      </c>
      <c r="I1459" s="31"/>
      <c r="J1459" s="32">
        <v>1</v>
      </c>
    </row>
    <row r="1460" spans="1:10" x14ac:dyDescent="0.25">
      <c r="A1460" s="29" t="str">
        <f>IF(PickedColonies!J1460=0, "NA",INDEX(Table5[Strain name],(MATCH(PickedColonies!C1460,Table6[Barcode of agar-filled omnitray plate],0)+PickedColonies!J1460-1)))</f>
        <v>GeneArt lib</v>
      </c>
      <c r="B1460" s="29">
        <f>IF(PickedColonies!J1460=0, "NA", INDEX(Table1[Modifications],(MATCH(PickedColonies!C1460,Table6[Barcode of agar-filled omnitray plate],0)+PickedColonies!J1460-1)))</f>
        <v>0</v>
      </c>
      <c r="C1460" s="31" t="s">
        <v>471</v>
      </c>
      <c r="D1460" s="29" t="str">
        <f>IF(PickedColonies!J1460=0, "NA", INDEX(Table4[],(MATCH(PickedColonies!C1460,Table6[Barcode of agar-filled omnitray plate],0)+PickedColonies!J1460-1)))</f>
        <v>A1</v>
      </c>
      <c r="E1460" s="31" t="s">
        <v>886</v>
      </c>
      <c r="F1460" s="42" t="str">
        <f>IF(ISNUMBER(SEARCH("96-well",Import!$B$10)),Sheet1!O1459,Sheet1!P1459)</f>
        <v>C20</v>
      </c>
      <c r="G1460" s="31" t="s">
        <v>705</v>
      </c>
      <c r="H1460" s="31" t="s">
        <v>928</v>
      </c>
      <c r="I1460" s="31"/>
      <c r="J1460" s="32">
        <v>1</v>
      </c>
    </row>
    <row r="1461" spans="1:10" x14ac:dyDescent="0.25">
      <c r="A1461" s="29" t="str">
        <f>IF(PickedColonies!J1461=0, "NA",INDEX(Table5[Strain name],(MATCH(PickedColonies!C1461,Table6[Barcode of agar-filled omnitray plate],0)+PickedColonies!J1461-1)))</f>
        <v>GeneArt lib</v>
      </c>
      <c r="B1461" s="29">
        <f>IF(PickedColonies!J1461=0, "NA", INDEX(Table1[Modifications],(MATCH(PickedColonies!C1461,Table6[Barcode of agar-filled omnitray plate],0)+PickedColonies!J1461-1)))</f>
        <v>0</v>
      </c>
      <c r="C1461" s="31" t="s">
        <v>471</v>
      </c>
      <c r="D1461" s="29" t="str">
        <f>IF(PickedColonies!J1461=0, "NA", INDEX(Table4[],(MATCH(PickedColonies!C1461,Table6[Barcode of agar-filled omnitray plate],0)+PickedColonies!J1461-1)))</f>
        <v>A1</v>
      </c>
      <c r="E1461" s="31" t="s">
        <v>886</v>
      </c>
      <c r="F1461" s="42" t="str">
        <f>IF(ISNUMBER(SEARCH("96-well",Import!$B$10)),Sheet1!O1460,Sheet1!P1460)</f>
        <v>D20</v>
      </c>
      <c r="G1461" s="31" t="s">
        <v>706</v>
      </c>
      <c r="H1461" s="31" t="s">
        <v>928</v>
      </c>
      <c r="I1461" s="31"/>
      <c r="J1461" s="32">
        <v>1</v>
      </c>
    </row>
    <row r="1462" spans="1:10" x14ac:dyDescent="0.25">
      <c r="A1462" s="29" t="str">
        <f>IF(PickedColonies!J1462=0, "NA",INDEX(Table5[Strain name],(MATCH(PickedColonies!C1462,Table6[Barcode of agar-filled omnitray plate],0)+PickedColonies!J1462-1)))</f>
        <v>GeneArt lib</v>
      </c>
      <c r="B1462" s="29">
        <f>IF(PickedColonies!J1462=0, "NA", INDEX(Table1[Modifications],(MATCH(PickedColonies!C1462,Table6[Barcode of agar-filled omnitray plate],0)+PickedColonies!J1462-1)))</f>
        <v>0</v>
      </c>
      <c r="C1462" s="31" t="s">
        <v>471</v>
      </c>
      <c r="D1462" s="29" t="str">
        <f>IF(PickedColonies!J1462=0, "NA", INDEX(Table4[],(MATCH(PickedColonies!C1462,Table6[Barcode of agar-filled omnitray plate],0)+PickedColonies!J1462-1)))</f>
        <v>A1</v>
      </c>
      <c r="E1462" s="31" t="s">
        <v>886</v>
      </c>
      <c r="F1462" s="42" t="str">
        <f>IF(ISNUMBER(SEARCH("96-well",Import!$B$10)),Sheet1!O1461,Sheet1!P1461)</f>
        <v>E20</v>
      </c>
      <c r="G1462" s="31" t="s">
        <v>707</v>
      </c>
      <c r="H1462" s="31" t="s">
        <v>928</v>
      </c>
      <c r="I1462" s="31"/>
      <c r="J1462" s="32">
        <v>1</v>
      </c>
    </row>
    <row r="1463" spans="1:10" x14ac:dyDescent="0.25">
      <c r="A1463" s="29" t="str">
        <f>IF(PickedColonies!J1463=0, "NA",INDEX(Table5[Strain name],(MATCH(PickedColonies!C1463,Table6[Barcode of agar-filled omnitray plate],0)+PickedColonies!J1463-1)))</f>
        <v>GeneArt lib</v>
      </c>
      <c r="B1463" s="29">
        <f>IF(PickedColonies!J1463=0, "NA", INDEX(Table1[Modifications],(MATCH(PickedColonies!C1463,Table6[Barcode of agar-filled omnitray plate],0)+PickedColonies!J1463-1)))</f>
        <v>0</v>
      </c>
      <c r="C1463" s="31" t="s">
        <v>471</v>
      </c>
      <c r="D1463" s="29" t="str">
        <f>IF(PickedColonies!J1463=0, "NA", INDEX(Table4[],(MATCH(PickedColonies!C1463,Table6[Barcode of agar-filled omnitray plate],0)+PickedColonies!J1463-1)))</f>
        <v>A1</v>
      </c>
      <c r="E1463" s="31" t="s">
        <v>886</v>
      </c>
      <c r="F1463" s="42" t="str">
        <f>IF(ISNUMBER(SEARCH("96-well",Import!$B$10)),Sheet1!O1462,Sheet1!P1462)</f>
        <v>F20</v>
      </c>
      <c r="G1463" s="31" t="s">
        <v>709</v>
      </c>
      <c r="H1463" s="31" t="s">
        <v>929</v>
      </c>
      <c r="I1463" s="31"/>
      <c r="J1463" s="32">
        <v>1</v>
      </c>
    </row>
    <row r="1464" spans="1:10" x14ac:dyDescent="0.25">
      <c r="A1464" s="29" t="str">
        <f>IF(PickedColonies!J1464=0, "NA",INDEX(Table5[Strain name],(MATCH(PickedColonies!C1464,Table6[Barcode of agar-filled omnitray plate],0)+PickedColonies!J1464-1)))</f>
        <v>GeneArt lib</v>
      </c>
      <c r="B1464" s="29">
        <f>IF(PickedColonies!J1464=0, "NA", INDEX(Table1[Modifications],(MATCH(PickedColonies!C1464,Table6[Barcode of agar-filled omnitray plate],0)+PickedColonies!J1464-1)))</f>
        <v>0</v>
      </c>
      <c r="C1464" s="31" t="s">
        <v>471</v>
      </c>
      <c r="D1464" s="29" t="str">
        <f>IF(PickedColonies!J1464=0, "NA", INDEX(Table4[],(MATCH(PickedColonies!C1464,Table6[Barcode of agar-filled omnitray plate],0)+PickedColonies!J1464-1)))</f>
        <v>A1</v>
      </c>
      <c r="E1464" s="31" t="s">
        <v>886</v>
      </c>
      <c r="F1464" s="42" t="str">
        <f>IF(ISNUMBER(SEARCH("96-well",Import!$B$10)),Sheet1!O1463,Sheet1!P1463)</f>
        <v>G20</v>
      </c>
      <c r="G1464" s="31" t="s">
        <v>710</v>
      </c>
      <c r="H1464" s="31" t="s">
        <v>929</v>
      </c>
      <c r="I1464" s="31"/>
      <c r="J1464" s="32">
        <v>1</v>
      </c>
    </row>
    <row r="1465" spans="1:10" x14ac:dyDescent="0.25">
      <c r="A1465" s="29" t="str">
        <f>IF(PickedColonies!J1465=0, "NA",INDEX(Table5[Strain name],(MATCH(PickedColonies!C1465,Table6[Barcode of agar-filled omnitray plate],0)+PickedColonies!J1465-1)))</f>
        <v>GeneArt lib</v>
      </c>
      <c r="B1465" s="29">
        <f>IF(PickedColonies!J1465=0, "NA", INDEX(Table1[Modifications],(MATCH(PickedColonies!C1465,Table6[Barcode of agar-filled omnitray plate],0)+PickedColonies!J1465-1)))</f>
        <v>0</v>
      </c>
      <c r="C1465" s="31" t="s">
        <v>471</v>
      </c>
      <c r="D1465" s="29" t="str">
        <f>IF(PickedColonies!J1465=0, "NA", INDEX(Table4[],(MATCH(PickedColonies!C1465,Table6[Barcode of agar-filled omnitray plate],0)+PickedColonies!J1465-1)))</f>
        <v>A1</v>
      </c>
      <c r="E1465" s="31" t="s">
        <v>886</v>
      </c>
      <c r="F1465" s="42" t="str">
        <f>IF(ISNUMBER(SEARCH("96-well",Import!$B$10)),Sheet1!O1464,Sheet1!P1464)</f>
        <v>H20</v>
      </c>
      <c r="G1465" s="31" t="s">
        <v>711</v>
      </c>
      <c r="H1465" s="31" t="s">
        <v>929</v>
      </c>
      <c r="I1465" s="31"/>
      <c r="J1465" s="32">
        <v>1</v>
      </c>
    </row>
    <row r="1466" spans="1:10" x14ac:dyDescent="0.25">
      <c r="A1466" s="29" t="str">
        <f>IF(PickedColonies!J1466=0, "NA",INDEX(Table5[Strain name],(MATCH(PickedColonies!C1466,Table6[Barcode of agar-filled omnitray plate],0)+PickedColonies!J1466-1)))</f>
        <v>GeneArt lib</v>
      </c>
      <c r="B1466" s="29">
        <f>IF(PickedColonies!J1466=0, "NA", INDEX(Table1[Modifications],(MATCH(PickedColonies!C1466,Table6[Barcode of agar-filled omnitray plate],0)+PickedColonies!J1466-1)))</f>
        <v>0</v>
      </c>
      <c r="C1466" s="31" t="s">
        <v>471</v>
      </c>
      <c r="D1466" s="29" t="str">
        <f>IF(PickedColonies!J1466=0, "NA", INDEX(Table4[],(MATCH(PickedColonies!C1466,Table6[Barcode of agar-filled omnitray plate],0)+PickedColonies!J1466-1)))</f>
        <v>A1</v>
      </c>
      <c r="E1466" s="31" t="s">
        <v>886</v>
      </c>
      <c r="F1466" s="42" t="str">
        <f>IF(ISNUMBER(SEARCH("96-well",Import!$B$10)),Sheet1!O1465,Sheet1!P1465)</f>
        <v>I20</v>
      </c>
      <c r="G1466" s="31" t="s">
        <v>712</v>
      </c>
      <c r="H1466" s="31" t="s">
        <v>929</v>
      </c>
      <c r="I1466" s="31"/>
      <c r="J1466" s="32">
        <v>1</v>
      </c>
    </row>
    <row r="1467" spans="1:10" x14ac:dyDescent="0.25">
      <c r="A1467" s="29" t="str">
        <f>IF(PickedColonies!J1467=0, "NA",INDEX(Table5[Strain name],(MATCH(PickedColonies!C1467,Table6[Barcode of agar-filled omnitray plate],0)+PickedColonies!J1467-1)))</f>
        <v>GeneArt lib</v>
      </c>
      <c r="B1467" s="29">
        <f>IF(PickedColonies!J1467=0, "NA", INDEX(Table1[Modifications],(MATCH(PickedColonies!C1467,Table6[Barcode of agar-filled omnitray plate],0)+PickedColonies!J1467-1)))</f>
        <v>0</v>
      </c>
      <c r="C1467" s="31" t="s">
        <v>471</v>
      </c>
      <c r="D1467" s="29" t="str">
        <f>IF(PickedColonies!J1467=0, "NA", INDEX(Table4[],(MATCH(PickedColonies!C1467,Table6[Barcode of agar-filled omnitray plate],0)+PickedColonies!J1467-1)))</f>
        <v>A1</v>
      </c>
      <c r="E1467" s="31" t="s">
        <v>886</v>
      </c>
      <c r="F1467" s="42" t="str">
        <f>IF(ISNUMBER(SEARCH("96-well",Import!$B$10)),Sheet1!O1466,Sheet1!P1466)</f>
        <v>J20</v>
      </c>
      <c r="G1467" s="31" t="s">
        <v>713</v>
      </c>
      <c r="H1467" s="31" t="s">
        <v>929</v>
      </c>
      <c r="I1467" s="31"/>
      <c r="J1467" s="32">
        <v>1</v>
      </c>
    </row>
    <row r="1468" spans="1:10" x14ac:dyDescent="0.25">
      <c r="A1468" s="29" t="str">
        <f>IF(PickedColonies!J1468=0, "NA",INDEX(Table5[Strain name],(MATCH(PickedColonies!C1468,Table6[Barcode of agar-filled omnitray plate],0)+PickedColonies!J1468-1)))</f>
        <v>GeneArt lib</v>
      </c>
      <c r="B1468" s="29">
        <f>IF(PickedColonies!J1468=0, "NA", INDEX(Table1[Modifications],(MATCH(PickedColonies!C1468,Table6[Barcode of agar-filled omnitray plate],0)+PickedColonies!J1468-1)))</f>
        <v>0</v>
      </c>
      <c r="C1468" s="31" t="s">
        <v>471</v>
      </c>
      <c r="D1468" s="29" t="str">
        <f>IF(PickedColonies!J1468=0, "NA", INDEX(Table4[],(MATCH(PickedColonies!C1468,Table6[Barcode of agar-filled omnitray plate],0)+PickedColonies!J1468-1)))</f>
        <v>A1</v>
      </c>
      <c r="E1468" s="31" t="s">
        <v>886</v>
      </c>
      <c r="F1468" s="42" t="str">
        <f>IF(ISNUMBER(SEARCH("96-well",Import!$B$10)),Sheet1!O1467,Sheet1!P1467)</f>
        <v>K20</v>
      </c>
      <c r="G1468" s="31" t="s">
        <v>714</v>
      </c>
      <c r="H1468" s="31" t="s">
        <v>929</v>
      </c>
      <c r="I1468" s="31"/>
      <c r="J1468" s="32">
        <v>1</v>
      </c>
    </row>
    <row r="1469" spans="1:10" x14ac:dyDescent="0.25">
      <c r="A1469" s="29" t="str">
        <f>IF(PickedColonies!J1469=0, "NA",INDEX(Table5[Strain name],(MATCH(PickedColonies!C1469,Table6[Barcode of agar-filled omnitray plate],0)+PickedColonies!J1469-1)))</f>
        <v>GeneArt lib</v>
      </c>
      <c r="B1469" s="29">
        <f>IF(PickedColonies!J1469=0, "NA", INDEX(Table1[Modifications],(MATCH(PickedColonies!C1469,Table6[Barcode of agar-filled omnitray plate],0)+PickedColonies!J1469-1)))</f>
        <v>0</v>
      </c>
      <c r="C1469" s="31" t="s">
        <v>471</v>
      </c>
      <c r="D1469" s="29" t="str">
        <f>IF(PickedColonies!J1469=0, "NA", INDEX(Table4[],(MATCH(PickedColonies!C1469,Table6[Barcode of agar-filled omnitray plate],0)+PickedColonies!J1469-1)))</f>
        <v>A1</v>
      </c>
      <c r="E1469" s="31" t="s">
        <v>886</v>
      </c>
      <c r="F1469" s="42" t="str">
        <f>IF(ISNUMBER(SEARCH("96-well",Import!$B$10)),Sheet1!O1468,Sheet1!P1468)</f>
        <v>L20</v>
      </c>
      <c r="G1469" s="31" t="s">
        <v>715</v>
      </c>
      <c r="H1469" s="31" t="s">
        <v>929</v>
      </c>
      <c r="I1469" s="31"/>
      <c r="J1469" s="32">
        <v>1</v>
      </c>
    </row>
    <row r="1470" spans="1:10" x14ac:dyDescent="0.25">
      <c r="A1470" s="29" t="str">
        <f>IF(PickedColonies!J1470=0, "NA",INDEX(Table5[Strain name],(MATCH(PickedColonies!C1470,Table6[Barcode of agar-filled omnitray plate],0)+PickedColonies!J1470-1)))</f>
        <v>GeneArt lib</v>
      </c>
      <c r="B1470" s="29">
        <f>IF(PickedColonies!J1470=0, "NA", INDEX(Table1[Modifications],(MATCH(PickedColonies!C1470,Table6[Barcode of agar-filled omnitray plate],0)+PickedColonies!J1470-1)))</f>
        <v>0</v>
      </c>
      <c r="C1470" s="31" t="s">
        <v>471</v>
      </c>
      <c r="D1470" s="29" t="str">
        <f>IF(PickedColonies!J1470=0, "NA", INDEX(Table4[],(MATCH(PickedColonies!C1470,Table6[Barcode of agar-filled omnitray plate],0)+PickedColonies!J1470-1)))</f>
        <v>A1</v>
      </c>
      <c r="E1470" s="31" t="s">
        <v>886</v>
      </c>
      <c r="F1470" s="42" t="str">
        <f>IF(ISNUMBER(SEARCH("96-well",Import!$B$10)),Sheet1!O1469,Sheet1!P1469)</f>
        <v>M20</v>
      </c>
      <c r="G1470" s="31" t="s">
        <v>716</v>
      </c>
      <c r="H1470" s="31" t="s">
        <v>929</v>
      </c>
      <c r="I1470" s="31"/>
      <c r="J1470" s="32">
        <v>1</v>
      </c>
    </row>
    <row r="1471" spans="1:10" x14ac:dyDescent="0.25">
      <c r="A1471" s="29" t="str">
        <f>IF(PickedColonies!J1471=0, "NA",INDEX(Table5[Strain name],(MATCH(PickedColonies!C1471,Table6[Barcode of agar-filled omnitray plate],0)+PickedColonies!J1471-1)))</f>
        <v>GeneArt lib</v>
      </c>
      <c r="B1471" s="29">
        <f>IF(PickedColonies!J1471=0, "NA", INDEX(Table1[Modifications],(MATCH(PickedColonies!C1471,Table6[Barcode of agar-filled omnitray plate],0)+PickedColonies!J1471-1)))</f>
        <v>0</v>
      </c>
      <c r="C1471" s="31" t="s">
        <v>471</v>
      </c>
      <c r="D1471" s="29" t="str">
        <f>IF(PickedColonies!J1471=0, "NA", INDEX(Table4[],(MATCH(PickedColonies!C1471,Table6[Barcode of agar-filled omnitray plate],0)+PickedColonies!J1471-1)))</f>
        <v>A1</v>
      </c>
      <c r="E1471" s="31" t="s">
        <v>886</v>
      </c>
      <c r="F1471" s="42" t="str">
        <f>IF(ISNUMBER(SEARCH("96-well",Import!$B$10)),Sheet1!O1470,Sheet1!P1470)</f>
        <v>N20</v>
      </c>
      <c r="G1471" s="31" t="s">
        <v>718</v>
      </c>
      <c r="H1471" s="31" t="s">
        <v>930</v>
      </c>
      <c r="I1471" s="31"/>
      <c r="J1471" s="32">
        <v>1</v>
      </c>
    </row>
    <row r="1472" spans="1:10" x14ac:dyDescent="0.25">
      <c r="A1472" s="29" t="str">
        <f>IF(PickedColonies!J1472=0, "NA",INDEX(Table5[Strain name],(MATCH(PickedColonies!C1472,Table6[Barcode of agar-filled omnitray plate],0)+PickedColonies!J1472-1)))</f>
        <v>GeneArt lib</v>
      </c>
      <c r="B1472" s="29">
        <f>IF(PickedColonies!J1472=0, "NA", INDEX(Table1[Modifications],(MATCH(PickedColonies!C1472,Table6[Barcode of agar-filled omnitray plate],0)+PickedColonies!J1472-1)))</f>
        <v>0</v>
      </c>
      <c r="C1472" s="31" t="s">
        <v>471</v>
      </c>
      <c r="D1472" s="29" t="str">
        <f>IF(PickedColonies!J1472=0, "NA", INDEX(Table4[],(MATCH(PickedColonies!C1472,Table6[Barcode of agar-filled omnitray plate],0)+PickedColonies!J1472-1)))</f>
        <v>A1</v>
      </c>
      <c r="E1472" s="31" t="s">
        <v>886</v>
      </c>
      <c r="F1472" s="42" t="str">
        <f>IF(ISNUMBER(SEARCH("96-well",Import!$B$10)),Sheet1!O1471,Sheet1!P1471)</f>
        <v>O20</v>
      </c>
      <c r="G1472" s="31" t="s">
        <v>719</v>
      </c>
      <c r="H1472" s="31" t="s">
        <v>930</v>
      </c>
      <c r="I1472" s="31"/>
      <c r="J1472" s="32">
        <v>1</v>
      </c>
    </row>
    <row r="1473" spans="1:10" x14ac:dyDescent="0.25">
      <c r="A1473" s="29" t="str">
        <f>IF(PickedColonies!J1473=0, "NA",INDEX(Table5[Strain name],(MATCH(PickedColonies!C1473,Table6[Barcode of agar-filled omnitray plate],0)+PickedColonies!J1473-1)))</f>
        <v>GeneArt lib</v>
      </c>
      <c r="B1473" s="29">
        <f>IF(PickedColonies!J1473=0, "NA", INDEX(Table1[Modifications],(MATCH(PickedColonies!C1473,Table6[Barcode of agar-filled omnitray plate],0)+PickedColonies!J1473-1)))</f>
        <v>0</v>
      </c>
      <c r="C1473" s="31" t="s">
        <v>471</v>
      </c>
      <c r="D1473" s="29" t="str">
        <f>IF(PickedColonies!J1473=0, "NA", INDEX(Table4[],(MATCH(PickedColonies!C1473,Table6[Barcode of agar-filled omnitray plate],0)+PickedColonies!J1473-1)))</f>
        <v>A1</v>
      </c>
      <c r="E1473" s="31" t="s">
        <v>886</v>
      </c>
      <c r="F1473" s="42" t="str">
        <f>IF(ISNUMBER(SEARCH("96-well",Import!$B$10)),Sheet1!O1472,Sheet1!P1472)</f>
        <v>P20</v>
      </c>
      <c r="G1473" s="31" t="s">
        <v>720</v>
      </c>
      <c r="H1473" s="31" t="s">
        <v>930</v>
      </c>
      <c r="I1473" s="31"/>
      <c r="J1473" s="32">
        <v>1</v>
      </c>
    </row>
    <row r="1474" spans="1:10" x14ac:dyDescent="0.25">
      <c r="A1474" s="29" t="str">
        <f>IF(PickedColonies!J1474=0, "NA",INDEX(Table5[Strain name],(MATCH(PickedColonies!C1474,Table6[Barcode of agar-filled omnitray plate],0)+PickedColonies!J1474-1)))</f>
        <v>GeneArt lib</v>
      </c>
      <c r="B1474" s="29">
        <f>IF(PickedColonies!J1474=0, "NA", INDEX(Table1[Modifications],(MATCH(PickedColonies!C1474,Table6[Barcode of agar-filled omnitray plate],0)+PickedColonies!J1474-1)))</f>
        <v>0</v>
      </c>
      <c r="C1474" s="31" t="s">
        <v>471</v>
      </c>
      <c r="D1474" s="29" t="str">
        <f>IF(PickedColonies!J1474=0, "NA", INDEX(Table4[],(MATCH(PickedColonies!C1474,Table6[Barcode of agar-filled omnitray plate],0)+PickedColonies!J1474-1)))</f>
        <v>A1</v>
      </c>
      <c r="E1474" s="31" t="s">
        <v>886</v>
      </c>
      <c r="F1474" s="42" t="str">
        <f>IF(ISNUMBER(SEARCH("96-well",Import!$B$10)),Sheet1!O1473,Sheet1!P1473)</f>
        <v>A21</v>
      </c>
      <c r="G1474" s="31" t="s">
        <v>721</v>
      </c>
      <c r="H1474" s="31" t="s">
        <v>930</v>
      </c>
      <c r="I1474" s="31"/>
      <c r="J1474" s="32">
        <v>1</v>
      </c>
    </row>
    <row r="1475" spans="1:10" x14ac:dyDescent="0.25">
      <c r="A1475" s="29" t="str">
        <f>IF(PickedColonies!J1475=0, "NA",INDEX(Table5[Strain name],(MATCH(PickedColonies!C1475,Table6[Barcode of agar-filled omnitray plate],0)+PickedColonies!J1475-1)))</f>
        <v>GeneArt lib</v>
      </c>
      <c r="B1475" s="29">
        <f>IF(PickedColonies!J1475=0, "NA", INDEX(Table1[Modifications],(MATCH(PickedColonies!C1475,Table6[Barcode of agar-filled omnitray plate],0)+PickedColonies!J1475-1)))</f>
        <v>0</v>
      </c>
      <c r="C1475" s="31" t="s">
        <v>471</v>
      </c>
      <c r="D1475" s="29" t="str">
        <f>IF(PickedColonies!J1475=0, "NA", INDEX(Table4[],(MATCH(PickedColonies!C1475,Table6[Barcode of agar-filled omnitray plate],0)+PickedColonies!J1475-1)))</f>
        <v>A1</v>
      </c>
      <c r="E1475" s="31" t="s">
        <v>886</v>
      </c>
      <c r="F1475" s="42" t="str">
        <f>IF(ISNUMBER(SEARCH("96-well",Import!$B$10)),Sheet1!O1474,Sheet1!P1474)</f>
        <v>B21</v>
      </c>
      <c r="G1475" s="31" t="s">
        <v>722</v>
      </c>
      <c r="H1475" s="31" t="s">
        <v>930</v>
      </c>
      <c r="I1475" s="31"/>
      <c r="J1475" s="32">
        <v>1</v>
      </c>
    </row>
    <row r="1476" spans="1:10" x14ac:dyDescent="0.25">
      <c r="A1476" s="29" t="str">
        <f>IF(PickedColonies!J1476=0, "NA",INDEX(Table5[Strain name],(MATCH(PickedColonies!C1476,Table6[Barcode of agar-filled omnitray plate],0)+PickedColonies!J1476-1)))</f>
        <v>GeneArt lib</v>
      </c>
      <c r="B1476" s="29">
        <f>IF(PickedColonies!J1476=0, "NA", INDEX(Table1[Modifications],(MATCH(PickedColonies!C1476,Table6[Barcode of agar-filled omnitray plate],0)+PickedColonies!J1476-1)))</f>
        <v>0</v>
      </c>
      <c r="C1476" s="31" t="s">
        <v>471</v>
      </c>
      <c r="D1476" s="29" t="str">
        <f>IF(PickedColonies!J1476=0, "NA", INDEX(Table4[],(MATCH(PickedColonies!C1476,Table6[Barcode of agar-filled omnitray plate],0)+PickedColonies!J1476-1)))</f>
        <v>A1</v>
      </c>
      <c r="E1476" s="31" t="s">
        <v>886</v>
      </c>
      <c r="F1476" s="42" t="str">
        <f>IF(ISNUMBER(SEARCH("96-well",Import!$B$10)),Sheet1!O1475,Sheet1!P1475)</f>
        <v>C21</v>
      </c>
      <c r="G1476" s="31" t="s">
        <v>723</v>
      </c>
      <c r="H1476" s="31" t="s">
        <v>930</v>
      </c>
      <c r="I1476" s="31"/>
      <c r="J1476" s="32">
        <v>1</v>
      </c>
    </row>
    <row r="1477" spans="1:10" x14ac:dyDescent="0.25">
      <c r="A1477" s="29" t="str">
        <f>IF(PickedColonies!J1477=0, "NA",INDEX(Table5[Strain name],(MATCH(PickedColonies!C1477,Table6[Barcode of agar-filled omnitray plate],0)+PickedColonies!J1477-1)))</f>
        <v>GeneArt lib</v>
      </c>
      <c r="B1477" s="29">
        <f>IF(PickedColonies!J1477=0, "NA", INDEX(Table1[Modifications],(MATCH(PickedColonies!C1477,Table6[Barcode of agar-filled omnitray plate],0)+PickedColonies!J1477-1)))</f>
        <v>0</v>
      </c>
      <c r="C1477" s="31" t="s">
        <v>471</v>
      </c>
      <c r="D1477" s="29" t="str">
        <f>IF(PickedColonies!J1477=0, "NA", INDEX(Table4[],(MATCH(PickedColonies!C1477,Table6[Barcode of agar-filled omnitray plate],0)+PickedColonies!J1477-1)))</f>
        <v>A1</v>
      </c>
      <c r="E1477" s="31" t="s">
        <v>886</v>
      </c>
      <c r="F1477" s="42" t="str">
        <f>IF(ISNUMBER(SEARCH("96-well",Import!$B$10)),Sheet1!O1476,Sheet1!P1476)</f>
        <v>D21</v>
      </c>
      <c r="G1477" s="31" t="s">
        <v>759</v>
      </c>
      <c r="H1477" s="31" t="s">
        <v>930</v>
      </c>
      <c r="I1477" s="31"/>
      <c r="J1477" s="32">
        <v>1</v>
      </c>
    </row>
    <row r="1478" spans="1:10" x14ac:dyDescent="0.25">
      <c r="A1478" s="29" t="str">
        <f>IF(PickedColonies!J1478=0, "NA",INDEX(Table5[Strain name],(MATCH(PickedColonies!C1478,Table6[Barcode of agar-filled omnitray plate],0)+PickedColonies!J1478-1)))</f>
        <v>GeneArt lib</v>
      </c>
      <c r="B1478" s="29">
        <f>IF(PickedColonies!J1478=0, "NA", INDEX(Table1[Modifications],(MATCH(PickedColonies!C1478,Table6[Barcode of agar-filled omnitray plate],0)+PickedColonies!J1478-1)))</f>
        <v>0</v>
      </c>
      <c r="C1478" s="31" t="s">
        <v>471</v>
      </c>
      <c r="D1478" s="29" t="str">
        <f>IF(PickedColonies!J1478=0, "NA", INDEX(Table4[],(MATCH(PickedColonies!C1478,Table6[Barcode of agar-filled omnitray plate],0)+PickedColonies!J1478-1)))</f>
        <v>A1</v>
      </c>
      <c r="E1478" s="31" t="s">
        <v>886</v>
      </c>
      <c r="F1478" s="42" t="str">
        <f>IF(ISNUMBER(SEARCH("96-well",Import!$B$10)),Sheet1!O1477,Sheet1!P1477)</f>
        <v>E21</v>
      </c>
      <c r="G1478" s="31" t="s">
        <v>760</v>
      </c>
      <c r="H1478" s="31" t="s">
        <v>930</v>
      </c>
      <c r="I1478" s="31"/>
      <c r="J1478" s="32">
        <v>1</v>
      </c>
    </row>
    <row r="1479" spans="1:10" x14ac:dyDescent="0.25">
      <c r="A1479" s="29" t="str">
        <f>IF(PickedColonies!J1479=0, "NA",INDEX(Table5[Strain name],(MATCH(PickedColonies!C1479,Table6[Barcode of agar-filled omnitray plate],0)+PickedColonies!J1479-1)))</f>
        <v>GeneArt lib</v>
      </c>
      <c r="B1479" s="29">
        <f>IF(PickedColonies!J1479=0, "NA", INDEX(Table1[Modifications],(MATCH(PickedColonies!C1479,Table6[Barcode of agar-filled omnitray plate],0)+PickedColonies!J1479-1)))</f>
        <v>0</v>
      </c>
      <c r="C1479" s="31" t="s">
        <v>471</v>
      </c>
      <c r="D1479" s="29" t="str">
        <f>IF(PickedColonies!J1479=0, "NA", INDEX(Table4[],(MATCH(PickedColonies!C1479,Table6[Barcode of agar-filled omnitray plate],0)+PickedColonies!J1479-1)))</f>
        <v>A1</v>
      </c>
      <c r="E1479" s="31" t="s">
        <v>886</v>
      </c>
      <c r="F1479" s="42" t="str">
        <f>IF(ISNUMBER(SEARCH("96-well",Import!$B$10)),Sheet1!O1478,Sheet1!P1478)</f>
        <v>F21</v>
      </c>
      <c r="G1479" s="31" t="s">
        <v>761</v>
      </c>
      <c r="H1479" s="31" t="s">
        <v>931</v>
      </c>
      <c r="I1479" s="31"/>
      <c r="J1479" s="32">
        <v>1</v>
      </c>
    </row>
    <row r="1480" spans="1:10" x14ac:dyDescent="0.25">
      <c r="A1480" s="29" t="str">
        <f>IF(PickedColonies!J1480=0, "NA",INDEX(Table5[Strain name],(MATCH(PickedColonies!C1480,Table6[Barcode of agar-filled omnitray plate],0)+PickedColonies!J1480-1)))</f>
        <v>GeneArt lib</v>
      </c>
      <c r="B1480" s="29">
        <f>IF(PickedColonies!J1480=0, "NA", INDEX(Table1[Modifications],(MATCH(PickedColonies!C1480,Table6[Barcode of agar-filled omnitray plate],0)+PickedColonies!J1480-1)))</f>
        <v>0</v>
      </c>
      <c r="C1480" s="31" t="s">
        <v>471</v>
      </c>
      <c r="D1480" s="29" t="str">
        <f>IF(PickedColonies!J1480=0, "NA", INDEX(Table4[],(MATCH(PickedColonies!C1480,Table6[Barcode of agar-filled omnitray plate],0)+PickedColonies!J1480-1)))</f>
        <v>A1</v>
      </c>
      <c r="E1480" s="31" t="s">
        <v>886</v>
      </c>
      <c r="F1480" s="42" t="str">
        <f>IF(ISNUMBER(SEARCH("96-well",Import!$B$10)),Sheet1!O1479,Sheet1!P1479)</f>
        <v>G21</v>
      </c>
      <c r="G1480" s="31" t="s">
        <v>762</v>
      </c>
      <c r="H1480" s="31" t="s">
        <v>931</v>
      </c>
      <c r="I1480" s="31"/>
      <c r="J1480" s="32">
        <v>1</v>
      </c>
    </row>
    <row r="1481" spans="1:10" x14ac:dyDescent="0.25">
      <c r="A1481" s="29" t="str">
        <f>IF(PickedColonies!J1481=0, "NA",INDEX(Table5[Strain name],(MATCH(PickedColonies!C1481,Table6[Barcode of agar-filled omnitray plate],0)+PickedColonies!J1481-1)))</f>
        <v>GeneArt lib</v>
      </c>
      <c r="B1481" s="29">
        <f>IF(PickedColonies!J1481=0, "NA", INDEX(Table1[Modifications],(MATCH(PickedColonies!C1481,Table6[Barcode of agar-filled omnitray plate],0)+PickedColonies!J1481-1)))</f>
        <v>0</v>
      </c>
      <c r="C1481" s="31" t="s">
        <v>471</v>
      </c>
      <c r="D1481" s="29" t="str">
        <f>IF(PickedColonies!J1481=0, "NA", INDEX(Table4[],(MATCH(PickedColonies!C1481,Table6[Barcode of agar-filled omnitray plate],0)+PickedColonies!J1481-1)))</f>
        <v>A1</v>
      </c>
      <c r="E1481" s="31" t="s">
        <v>886</v>
      </c>
      <c r="F1481" s="42" t="str">
        <f>IF(ISNUMBER(SEARCH("96-well",Import!$B$10)),Sheet1!O1480,Sheet1!P1480)</f>
        <v>H21</v>
      </c>
      <c r="G1481" s="31" t="s">
        <v>764</v>
      </c>
      <c r="H1481" s="31" t="s">
        <v>931</v>
      </c>
      <c r="I1481" s="31"/>
      <c r="J1481" s="32">
        <v>1</v>
      </c>
    </row>
    <row r="1482" spans="1:10" x14ac:dyDescent="0.25">
      <c r="A1482" s="29" t="str">
        <f>IF(PickedColonies!J1482=0, "NA",INDEX(Table5[Strain name],(MATCH(PickedColonies!C1482,Table6[Barcode of agar-filled omnitray plate],0)+PickedColonies!J1482-1)))</f>
        <v>GeneArt lib</v>
      </c>
      <c r="B1482" s="29">
        <f>IF(PickedColonies!J1482=0, "NA", INDEX(Table1[Modifications],(MATCH(PickedColonies!C1482,Table6[Barcode of agar-filled omnitray plate],0)+PickedColonies!J1482-1)))</f>
        <v>0</v>
      </c>
      <c r="C1482" s="31" t="s">
        <v>471</v>
      </c>
      <c r="D1482" s="29" t="str">
        <f>IF(PickedColonies!J1482=0, "NA", INDEX(Table4[],(MATCH(PickedColonies!C1482,Table6[Barcode of agar-filled omnitray plate],0)+PickedColonies!J1482-1)))</f>
        <v>A1</v>
      </c>
      <c r="E1482" s="31" t="s">
        <v>886</v>
      </c>
      <c r="F1482" s="42" t="str">
        <f>IF(ISNUMBER(SEARCH("96-well",Import!$B$10)),Sheet1!O1481,Sheet1!P1481)</f>
        <v>I21</v>
      </c>
      <c r="G1482" s="31" t="s">
        <v>765</v>
      </c>
      <c r="H1482" s="31" t="s">
        <v>931</v>
      </c>
      <c r="I1482" s="31"/>
      <c r="J1482" s="32">
        <v>1</v>
      </c>
    </row>
    <row r="1483" spans="1:10" x14ac:dyDescent="0.25">
      <c r="A1483" s="29" t="str">
        <f>IF(PickedColonies!J1483=0, "NA",INDEX(Table5[Strain name],(MATCH(PickedColonies!C1483,Table6[Barcode of agar-filled omnitray plate],0)+PickedColonies!J1483-1)))</f>
        <v>GeneArt lib</v>
      </c>
      <c r="B1483" s="29">
        <f>IF(PickedColonies!J1483=0, "NA", INDEX(Table1[Modifications],(MATCH(PickedColonies!C1483,Table6[Barcode of agar-filled omnitray plate],0)+PickedColonies!J1483-1)))</f>
        <v>0</v>
      </c>
      <c r="C1483" s="31" t="s">
        <v>471</v>
      </c>
      <c r="D1483" s="29" t="str">
        <f>IF(PickedColonies!J1483=0, "NA", INDEX(Table4[],(MATCH(PickedColonies!C1483,Table6[Barcode of agar-filled omnitray plate],0)+PickedColonies!J1483-1)))</f>
        <v>A1</v>
      </c>
      <c r="E1483" s="31" t="s">
        <v>886</v>
      </c>
      <c r="F1483" s="42" t="str">
        <f>IF(ISNUMBER(SEARCH("96-well",Import!$B$10)),Sheet1!O1482,Sheet1!P1482)</f>
        <v>J21</v>
      </c>
      <c r="G1483" s="31" t="s">
        <v>766</v>
      </c>
      <c r="H1483" s="31" t="s">
        <v>931</v>
      </c>
      <c r="I1483" s="31"/>
      <c r="J1483" s="32">
        <v>1</v>
      </c>
    </row>
    <row r="1484" spans="1:10" x14ac:dyDescent="0.25">
      <c r="A1484" s="29" t="str">
        <f>IF(PickedColonies!J1484=0, "NA",INDEX(Table5[Strain name],(MATCH(PickedColonies!C1484,Table6[Barcode of agar-filled omnitray plate],0)+PickedColonies!J1484-1)))</f>
        <v>GeneArt lib</v>
      </c>
      <c r="B1484" s="29">
        <f>IF(PickedColonies!J1484=0, "NA", INDEX(Table1[Modifications],(MATCH(PickedColonies!C1484,Table6[Barcode of agar-filled omnitray plate],0)+PickedColonies!J1484-1)))</f>
        <v>0</v>
      </c>
      <c r="C1484" s="31" t="s">
        <v>471</v>
      </c>
      <c r="D1484" s="29" t="str">
        <f>IF(PickedColonies!J1484=0, "NA", INDEX(Table4[],(MATCH(PickedColonies!C1484,Table6[Barcode of agar-filled omnitray plate],0)+PickedColonies!J1484-1)))</f>
        <v>A1</v>
      </c>
      <c r="E1484" s="31" t="s">
        <v>886</v>
      </c>
      <c r="F1484" s="42" t="str">
        <f>IF(ISNUMBER(SEARCH("96-well",Import!$B$10)),Sheet1!O1483,Sheet1!P1483)</f>
        <v>K21</v>
      </c>
      <c r="G1484" s="31" t="s">
        <v>767</v>
      </c>
      <c r="H1484" s="31" t="s">
        <v>931</v>
      </c>
      <c r="I1484" s="31"/>
      <c r="J1484" s="32">
        <v>1</v>
      </c>
    </row>
    <row r="1485" spans="1:10" x14ac:dyDescent="0.25">
      <c r="A1485" s="29" t="str">
        <f>IF(PickedColonies!J1485=0, "NA",INDEX(Table5[Strain name],(MATCH(PickedColonies!C1485,Table6[Barcode of agar-filled omnitray plate],0)+PickedColonies!J1485-1)))</f>
        <v>GeneArt lib</v>
      </c>
      <c r="B1485" s="29">
        <f>IF(PickedColonies!J1485=0, "NA", INDEX(Table1[Modifications],(MATCH(PickedColonies!C1485,Table6[Barcode of agar-filled omnitray plate],0)+PickedColonies!J1485-1)))</f>
        <v>0</v>
      </c>
      <c r="C1485" s="31" t="s">
        <v>471</v>
      </c>
      <c r="D1485" s="29" t="str">
        <f>IF(PickedColonies!J1485=0, "NA", INDEX(Table4[],(MATCH(PickedColonies!C1485,Table6[Barcode of agar-filled omnitray plate],0)+PickedColonies!J1485-1)))</f>
        <v>A1</v>
      </c>
      <c r="E1485" s="31" t="s">
        <v>886</v>
      </c>
      <c r="F1485" s="42" t="str">
        <f>IF(ISNUMBER(SEARCH("96-well",Import!$B$10)),Sheet1!O1484,Sheet1!P1484)</f>
        <v>L21</v>
      </c>
      <c r="G1485" s="31" t="s">
        <v>768</v>
      </c>
      <c r="H1485" s="31" t="s">
        <v>931</v>
      </c>
      <c r="I1485" s="31"/>
      <c r="J1485" s="32">
        <v>1</v>
      </c>
    </row>
    <row r="1486" spans="1:10" x14ac:dyDescent="0.25">
      <c r="A1486" s="29" t="str">
        <f>IF(PickedColonies!J1486=0, "NA",INDEX(Table5[Strain name],(MATCH(PickedColonies!C1486,Table6[Barcode of agar-filled omnitray plate],0)+PickedColonies!J1486-1)))</f>
        <v>GeneArt lib</v>
      </c>
      <c r="B1486" s="29">
        <f>IF(PickedColonies!J1486=0, "NA", INDEX(Table1[Modifications],(MATCH(PickedColonies!C1486,Table6[Barcode of agar-filled omnitray plate],0)+PickedColonies!J1486-1)))</f>
        <v>0</v>
      </c>
      <c r="C1486" s="31" t="s">
        <v>471</v>
      </c>
      <c r="D1486" s="29" t="str">
        <f>IF(PickedColonies!J1486=0, "NA", INDEX(Table4[],(MATCH(PickedColonies!C1486,Table6[Barcode of agar-filled omnitray plate],0)+PickedColonies!J1486-1)))</f>
        <v>A1</v>
      </c>
      <c r="E1486" s="31" t="s">
        <v>886</v>
      </c>
      <c r="F1486" s="42" t="str">
        <f>IF(ISNUMBER(SEARCH("96-well",Import!$B$10)),Sheet1!O1485,Sheet1!P1485)</f>
        <v>M21</v>
      </c>
      <c r="G1486" s="31" t="s">
        <v>769</v>
      </c>
      <c r="H1486" s="31" t="s">
        <v>931</v>
      </c>
      <c r="I1486" s="31"/>
      <c r="J1486" s="32">
        <v>1</v>
      </c>
    </row>
    <row r="1487" spans="1:10" x14ac:dyDescent="0.25">
      <c r="A1487" s="29" t="str">
        <f>IF(PickedColonies!J1487=0, "NA",INDEX(Table5[Strain name],(MATCH(PickedColonies!C1487,Table6[Barcode of agar-filled omnitray plate],0)+PickedColonies!J1487-1)))</f>
        <v>GeneArt lib</v>
      </c>
      <c r="B1487" s="29">
        <f>IF(PickedColonies!J1487=0, "NA", INDEX(Table1[Modifications],(MATCH(PickedColonies!C1487,Table6[Barcode of agar-filled omnitray plate],0)+PickedColonies!J1487-1)))</f>
        <v>0</v>
      </c>
      <c r="C1487" s="31" t="s">
        <v>471</v>
      </c>
      <c r="D1487" s="29" t="str">
        <f>IF(PickedColonies!J1487=0, "NA", INDEX(Table4[],(MATCH(PickedColonies!C1487,Table6[Barcode of agar-filled omnitray plate],0)+PickedColonies!J1487-1)))</f>
        <v>A1</v>
      </c>
      <c r="E1487" s="31" t="s">
        <v>886</v>
      </c>
      <c r="F1487" s="42" t="str">
        <f>IF(ISNUMBER(SEARCH("96-well",Import!$B$10)),Sheet1!O1486,Sheet1!P1486)</f>
        <v>N21</v>
      </c>
      <c r="G1487" s="31" t="s">
        <v>770</v>
      </c>
      <c r="H1487" s="31" t="s">
        <v>932</v>
      </c>
      <c r="I1487" s="31"/>
      <c r="J1487" s="32">
        <v>1</v>
      </c>
    </row>
    <row r="1488" spans="1:10" x14ac:dyDescent="0.25">
      <c r="A1488" s="29" t="str">
        <f>IF(PickedColonies!J1488=0, "NA",INDEX(Table5[Strain name],(MATCH(PickedColonies!C1488,Table6[Barcode of agar-filled omnitray plate],0)+PickedColonies!J1488-1)))</f>
        <v>GeneArt lib</v>
      </c>
      <c r="B1488" s="29">
        <f>IF(PickedColonies!J1488=0, "NA", INDEX(Table1[Modifications],(MATCH(PickedColonies!C1488,Table6[Barcode of agar-filled omnitray plate],0)+PickedColonies!J1488-1)))</f>
        <v>0</v>
      </c>
      <c r="C1488" s="31" t="s">
        <v>471</v>
      </c>
      <c r="D1488" s="29" t="str">
        <f>IF(PickedColonies!J1488=0, "NA", INDEX(Table4[],(MATCH(PickedColonies!C1488,Table6[Barcode of agar-filled omnitray plate],0)+PickedColonies!J1488-1)))</f>
        <v>A1</v>
      </c>
      <c r="E1488" s="31" t="s">
        <v>886</v>
      </c>
      <c r="F1488" s="42" t="str">
        <f>IF(ISNUMBER(SEARCH("96-well",Import!$B$10)),Sheet1!O1487,Sheet1!P1487)</f>
        <v>O21</v>
      </c>
      <c r="G1488" s="31" t="s">
        <v>771</v>
      </c>
      <c r="H1488" s="31" t="s">
        <v>932</v>
      </c>
      <c r="I1488" s="31"/>
      <c r="J1488" s="32">
        <v>1</v>
      </c>
    </row>
    <row r="1489" spans="1:10" x14ac:dyDescent="0.25">
      <c r="A1489" s="29" t="str">
        <f>IF(PickedColonies!J1489=0, "NA",INDEX(Table5[Strain name],(MATCH(PickedColonies!C1489,Table6[Barcode of agar-filled omnitray plate],0)+PickedColonies!J1489-1)))</f>
        <v>GeneArt lib</v>
      </c>
      <c r="B1489" s="29">
        <f>IF(PickedColonies!J1489=0, "NA", INDEX(Table1[Modifications],(MATCH(PickedColonies!C1489,Table6[Barcode of agar-filled omnitray plate],0)+PickedColonies!J1489-1)))</f>
        <v>0</v>
      </c>
      <c r="C1489" s="31" t="s">
        <v>471</v>
      </c>
      <c r="D1489" s="29" t="str">
        <f>IF(PickedColonies!J1489=0, "NA", INDEX(Table4[],(MATCH(PickedColonies!C1489,Table6[Barcode of agar-filled omnitray plate],0)+PickedColonies!J1489-1)))</f>
        <v>A1</v>
      </c>
      <c r="E1489" s="31" t="s">
        <v>886</v>
      </c>
      <c r="F1489" s="42" t="str">
        <f>IF(ISNUMBER(SEARCH("96-well",Import!$B$10)),Sheet1!O1488,Sheet1!P1488)</f>
        <v>P21</v>
      </c>
      <c r="G1489" s="31" t="s">
        <v>773</v>
      </c>
      <c r="H1489" s="31" t="s">
        <v>932</v>
      </c>
      <c r="I1489" s="31"/>
      <c r="J1489" s="32">
        <v>1</v>
      </c>
    </row>
    <row r="1490" spans="1:10" x14ac:dyDescent="0.25">
      <c r="A1490" s="29" t="str">
        <f>IF(PickedColonies!J1490=0, "NA",INDEX(Table5[Strain name],(MATCH(PickedColonies!C1490,Table6[Barcode of agar-filled omnitray plate],0)+PickedColonies!J1490-1)))</f>
        <v>GeneArt lib</v>
      </c>
      <c r="B1490" s="29">
        <f>IF(PickedColonies!J1490=0, "NA", INDEX(Table1[Modifications],(MATCH(PickedColonies!C1490,Table6[Barcode of agar-filled omnitray plate],0)+PickedColonies!J1490-1)))</f>
        <v>0</v>
      </c>
      <c r="C1490" s="31" t="s">
        <v>471</v>
      </c>
      <c r="D1490" s="29" t="str">
        <f>IF(PickedColonies!J1490=0, "NA", INDEX(Table4[],(MATCH(PickedColonies!C1490,Table6[Barcode of agar-filled omnitray plate],0)+PickedColonies!J1490-1)))</f>
        <v>A1</v>
      </c>
      <c r="E1490" s="31" t="s">
        <v>886</v>
      </c>
      <c r="F1490" s="42" t="str">
        <f>IF(ISNUMBER(SEARCH("96-well",Import!$B$10)),Sheet1!O1489,Sheet1!P1489)</f>
        <v>A22</v>
      </c>
      <c r="G1490" s="31" t="s">
        <v>774</v>
      </c>
      <c r="H1490" s="31" t="s">
        <v>932</v>
      </c>
      <c r="I1490" s="31"/>
      <c r="J1490" s="32">
        <v>1</v>
      </c>
    </row>
    <row r="1491" spans="1:10" x14ac:dyDescent="0.25">
      <c r="A1491" s="29" t="str">
        <f>IF(PickedColonies!J1491=0, "NA",INDEX(Table5[Strain name],(MATCH(PickedColonies!C1491,Table6[Barcode of agar-filled omnitray plate],0)+PickedColonies!J1491-1)))</f>
        <v>GeneArt lib</v>
      </c>
      <c r="B1491" s="29">
        <f>IF(PickedColonies!J1491=0, "NA", INDEX(Table1[Modifications],(MATCH(PickedColonies!C1491,Table6[Barcode of agar-filled omnitray plate],0)+PickedColonies!J1491-1)))</f>
        <v>0</v>
      </c>
      <c r="C1491" s="31" t="s">
        <v>471</v>
      </c>
      <c r="D1491" s="29" t="str">
        <f>IF(PickedColonies!J1491=0, "NA", INDEX(Table4[],(MATCH(PickedColonies!C1491,Table6[Barcode of agar-filled omnitray plate],0)+PickedColonies!J1491-1)))</f>
        <v>A1</v>
      </c>
      <c r="E1491" s="31" t="s">
        <v>886</v>
      </c>
      <c r="F1491" s="42" t="str">
        <f>IF(ISNUMBER(SEARCH("96-well",Import!$B$10)),Sheet1!O1490,Sheet1!P1490)</f>
        <v>B22</v>
      </c>
      <c r="G1491" s="31" t="s">
        <v>775</v>
      </c>
      <c r="H1491" s="31" t="s">
        <v>932</v>
      </c>
      <c r="I1491" s="31"/>
      <c r="J1491" s="32">
        <v>1</v>
      </c>
    </row>
    <row r="1492" spans="1:10" x14ac:dyDescent="0.25">
      <c r="A1492" s="29" t="str">
        <f>IF(PickedColonies!J1492=0, "NA",INDEX(Table5[Strain name],(MATCH(PickedColonies!C1492,Table6[Barcode of agar-filled omnitray plate],0)+PickedColonies!J1492-1)))</f>
        <v>GeneArt lib</v>
      </c>
      <c r="B1492" s="29">
        <f>IF(PickedColonies!J1492=0, "NA", INDEX(Table1[Modifications],(MATCH(PickedColonies!C1492,Table6[Barcode of agar-filled omnitray plate],0)+PickedColonies!J1492-1)))</f>
        <v>0</v>
      </c>
      <c r="C1492" s="31" t="s">
        <v>471</v>
      </c>
      <c r="D1492" s="29" t="str">
        <f>IF(PickedColonies!J1492=0, "NA", INDEX(Table4[],(MATCH(PickedColonies!C1492,Table6[Barcode of agar-filled omnitray plate],0)+PickedColonies!J1492-1)))</f>
        <v>A1</v>
      </c>
      <c r="E1492" s="31" t="s">
        <v>886</v>
      </c>
      <c r="F1492" s="42" t="str">
        <f>IF(ISNUMBER(SEARCH("96-well",Import!$B$10)),Sheet1!O1491,Sheet1!P1491)</f>
        <v>C22</v>
      </c>
      <c r="G1492" s="31" t="s">
        <v>776</v>
      </c>
      <c r="H1492" s="31" t="s">
        <v>932</v>
      </c>
      <c r="I1492" s="31"/>
      <c r="J1492" s="32">
        <v>1</v>
      </c>
    </row>
    <row r="1493" spans="1:10" x14ac:dyDescent="0.25">
      <c r="A1493" s="29" t="str">
        <f>IF(PickedColonies!J1493=0, "NA",INDEX(Table5[Strain name],(MATCH(PickedColonies!C1493,Table6[Barcode of agar-filled omnitray plate],0)+PickedColonies!J1493-1)))</f>
        <v>GeneArt lib</v>
      </c>
      <c r="B1493" s="29">
        <f>IF(PickedColonies!J1493=0, "NA", INDEX(Table1[Modifications],(MATCH(PickedColonies!C1493,Table6[Barcode of agar-filled omnitray plate],0)+PickedColonies!J1493-1)))</f>
        <v>0</v>
      </c>
      <c r="C1493" s="31" t="s">
        <v>471</v>
      </c>
      <c r="D1493" s="29" t="str">
        <f>IF(PickedColonies!J1493=0, "NA", INDEX(Table4[],(MATCH(PickedColonies!C1493,Table6[Barcode of agar-filled omnitray plate],0)+PickedColonies!J1493-1)))</f>
        <v>A1</v>
      </c>
      <c r="E1493" s="31" t="s">
        <v>886</v>
      </c>
      <c r="F1493" s="42" t="str">
        <f>IF(ISNUMBER(SEARCH("96-well",Import!$B$10)),Sheet1!O1492,Sheet1!P1492)</f>
        <v>D22</v>
      </c>
      <c r="G1493" s="31" t="s">
        <v>777</v>
      </c>
      <c r="H1493" s="31" t="s">
        <v>932</v>
      </c>
      <c r="I1493" s="31"/>
      <c r="J1493" s="32">
        <v>1</v>
      </c>
    </row>
    <row r="1494" spans="1:10" x14ac:dyDescent="0.25">
      <c r="A1494" s="29" t="str">
        <f>IF(PickedColonies!J1494=0, "NA",INDEX(Table5[Strain name],(MATCH(PickedColonies!C1494,Table6[Barcode of agar-filled omnitray plate],0)+PickedColonies!J1494-1)))</f>
        <v>GeneArt lib</v>
      </c>
      <c r="B1494" s="29">
        <f>IF(PickedColonies!J1494=0, "NA", INDEX(Table1[Modifications],(MATCH(PickedColonies!C1494,Table6[Barcode of agar-filled omnitray plate],0)+PickedColonies!J1494-1)))</f>
        <v>0</v>
      </c>
      <c r="C1494" s="31" t="s">
        <v>471</v>
      </c>
      <c r="D1494" s="29" t="str">
        <f>IF(PickedColonies!J1494=0, "NA", INDEX(Table4[],(MATCH(PickedColonies!C1494,Table6[Barcode of agar-filled omnitray plate],0)+PickedColonies!J1494-1)))</f>
        <v>A1</v>
      </c>
      <c r="E1494" s="31" t="s">
        <v>886</v>
      </c>
      <c r="F1494" s="42" t="str">
        <f>IF(ISNUMBER(SEARCH("96-well",Import!$B$10)),Sheet1!O1493,Sheet1!P1493)</f>
        <v>E22</v>
      </c>
      <c r="G1494" s="31" t="s">
        <v>778</v>
      </c>
      <c r="H1494" s="31" t="s">
        <v>932</v>
      </c>
      <c r="I1494" s="31"/>
      <c r="J1494" s="32">
        <v>1</v>
      </c>
    </row>
    <row r="1495" spans="1:10" x14ac:dyDescent="0.25">
      <c r="A1495" s="29" t="str">
        <f>IF(PickedColonies!J1495=0, "NA",INDEX(Table5[Strain name],(MATCH(PickedColonies!C1495,Table6[Barcode of agar-filled omnitray plate],0)+PickedColonies!J1495-1)))</f>
        <v>GeneArt lib</v>
      </c>
      <c r="B1495" s="29">
        <f>IF(PickedColonies!J1495=0, "NA", INDEX(Table1[Modifications],(MATCH(PickedColonies!C1495,Table6[Barcode of agar-filled omnitray plate],0)+PickedColonies!J1495-1)))</f>
        <v>0</v>
      </c>
      <c r="C1495" s="31" t="s">
        <v>472</v>
      </c>
      <c r="D1495" s="29" t="str">
        <f>IF(PickedColonies!J1495=0, "NA", INDEX(Table4[],(MATCH(PickedColonies!C1495,Table6[Barcode of agar-filled omnitray plate],0)+PickedColonies!J1495-1)))</f>
        <v>A1</v>
      </c>
      <c r="E1495" s="31" t="s">
        <v>886</v>
      </c>
      <c r="F1495" s="42" t="str">
        <f>IF(ISNUMBER(SEARCH("96-well",Import!$B$10)),Sheet1!O1494,Sheet1!P1494)</f>
        <v>F22</v>
      </c>
      <c r="G1495" s="31" t="s">
        <v>484</v>
      </c>
      <c r="H1495" s="31" t="s">
        <v>937</v>
      </c>
      <c r="I1495" s="31"/>
      <c r="J1495" s="32">
        <v>1</v>
      </c>
    </row>
    <row r="1496" spans="1:10" x14ac:dyDescent="0.25">
      <c r="A1496" s="29" t="str">
        <f>IF(PickedColonies!J1496=0, "NA",INDEX(Table5[Strain name],(MATCH(PickedColonies!C1496,Table6[Barcode of agar-filled omnitray plate],0)+PickedColonies!J1496-1)))</f>
        <v>GeneArt lib</v>
      </c>
      <c r="B1496" s="29">
        <f>IF(PickedColonies!J1496=0, "NA", INDEX(Table1[Modifications],(MATCH(PickedColonies!C1496,Table6[Barcode of agar-filled omnitray plate],0)+PickedColonies!J1496-1)))</f>
        <v>0</v>
      </c>
      <c r="C1496" s="31" t="s">
        <v>472</v>
      </c>
      <c r="D1496" s="29" t="str">
        <f>IF(PickedColonies!J1496=0, "NA", INDEX(Table4[],(MATCH(PickedColonies!C1496,Table6[Barcode of agar-filled omnitray plate],0)+PickedColonies!J1496-1)))</f>
        <v>A1</v>
      </c>
      <c r="E1496" s="31" t="s">
        <v>886</v>
      </c>
      <c r="F1496" s="42" t="str">
        <f>IF(ISNUMBER(SEARCH("96-well",Import!$B$10)),Sheet1!O1495,Sheet1!P1495)</f>
        <v>G22</v>
      </c>
      <c r="G1496" s="31" t="s">
        <v>485</v>
      </c>
      <c r="H1496" s="31" t="s">
        <v>937</v>
      </c>
      <c r="I1496" s="31"/>
      <c r="J1496" s="32">
        <v>1</v>
      </c>
    </row>
    <row r="1497" spans="1:10" x14ac:dyDescent="0.25">
      <c r="A1497" s="29" t="str">
        <f>IF(PickedColonies!J1497=0, "NA",INDEX(Table5[Strain name],(MATCH(PickedColonies!C1497,Table6[Barcode of agar-filled omnitray plate],0)+PickedColonies!J1497-1)))</f>
        <v>GeneArt lib</v>
      </c>
      <c r="B1497" s="29">
        <f>IF(PickedColonies!J1497=0, "NA", INDEX(Table1[Modifications],(MATCH(PickedColonies!C1497,Table6[Barcode of agar-filled omnitray plate],0)+PickedColonies!J1497-1)))</f>
        <v>0</v>
      </c>
      <c r="C1497" s="31" t="s">
        <v>472</v>
      </c>
      <c r="D1497" s="29" t="str">
        <f>IF(PickedColonies!J1497=0, "NA", INDEX(Table4[],(MATCH(PickedColonies!C1497,Table6[Barcode of agar-filled omnitray plate],0)+PickedColonies!J1497-1)))</f>
        <v>A1</v>
      </c>
      <c r="E1497" s="31" t="s">
        <v>886</v>
      </c>
      <c r="F1497" s="42" t="str">
        <f>IF(ISNUMBER(SEARCH("96-well",Import!$B$10)),Sheet1!O1496,Sheet1!P1496)</f>
        <v>H22</v>
      </c>
      <c r="G1497" s="31" t="s">
        <v>486</v>
      </c>
      <c r="H1497" s="31" t="s">
        <v>937</v>
      </c>
      <c r="I1497" s="31"/>
      <c r="J1497" s="32">
        <v>1</v>
      </c>
    </row>
    <row r="1498" spans="1:10" x14ac:dyDescent="0.25">
      <c r="A1498" s="29" t="str">
        <f>IF(PickedColonies!J1498=0, "NA",INDEX(Table5[Strain name],(MATCH(PickedColonies!C1498,Table6[Barcode of agar-filled omnitray plate],0)+PickedColonies!J1498-1)))</f>
        <v>GeneArt lib</v>
      </c>
      <c r="B1498" s="29">
        <f>IF(PickedColonies!J1498=0, "NA", INDEX(Table1[Modifications],(MATCH(PickedColonies!C1498,Table6[Barcode of agar-filled omnitray plate],0)+PickedColonies!J1498-1)))</f>
        <v>0</v>
      </c>
      <c r="C1498" s="31" t="s">
        <v>472</v>
      </c>
      <c r="D1498" s="29" t="str">
        <f>IF(PickedColonies!J1498=0, "NA", INDEX(Table4[],(MATCH(PickedColonies!C1498,Table6[Barcode of agar-filled omnitray plate],0)+PickedColonies!J1498-1)))</f>
        <v>A1</v>
      </c>
      <c r="E1498" s="31" t="s">
        <v>886</v>
      </c>
      <c r="F1498" s="42" t="str">
        <f>IF(ISNUMBER(SEARCH("96-well",Import!$B$10)),Sheet1!O1497,Sheet1!P1497)</f>
        <v>I22</v>
      </c>
      <c r="G1498" s="31" t="s">
        <v>487</v>
      </c>
      <c r="H1498" s="31" t="s">
        <v>937</v>
      </c>
      <c r="I1498" s="31"/>
      <c r="J1498" s="32">
        <v>1</v>
      </c>
    </row>
    <row r="1499" spans="1:10" x14ac:dyDescent="0.25">
      <c r="A1499" s="29" t="str">
        <f>IF(PickedColonies!J1499=0, "NA",INDEX(Table5[Strain name],(MATCH(PickedColonies!C1499,Table6[Barcode of agar-filled omnitray plate],0)+PickedColonies!J1499-1)))</f>
        <v>GeneArt lib</v>
      </c>
      <c r="B1499" s="29">
        <f>IF(PickedColonies!J1499=0, "NA", INDEX(Table1[Modifications],(MATCH(PickedColonies!C1499,Table6[Barcode of agar-filled omnitray plate],0)+PickedColonies!J1499-1)))</f>
        <v>0</v>
      </c>
      <c r="C1499" s="31" t="s">
        <v>472</v>
      </c>
      <c r="D1499" s="29" t="str">
        <f>IF(PickedColonies!J1499=0, "NA", INDEX(Table4[],(MATCH(PickedColonies!C1499,Table6[Barcode of agar-filled omnitray plate],0)+PickedColonies!J1499-1)))</f>
        <v>A1</v>
      </c>
      <c r="E1499" s="31" t="s">
        <v>886</v>
      </c>
      <c r="F1499" s="42" t="str">
        <f>IF(ISNUMBER(SEARCH("96-well",Import!$B$10)),Sheet1!O1498,Sheet1!P1498)</f>
        <v>J22</v>
      </c>
      <c r="G1499" s="31" t="s">
        <v>488</v>
      </c>
      <c r="H1499" s="31" t="s">
        <v>937</v>
      </c>
      <c r="I1499" s="31"/>
      <c r="J1499" s="32">
        <v>1</v>
      </c>
    </row>
    <row r="1500" spans="1:10" x14ac:dyDescent="0.25">
      <c r="A1500" s="29" t="str">
        <f>IF(PickedColonies!J1500=0, "NA",INDEX(Table5[Strain name],(MATCH(PickedColonies!C1500,Table6[Barcode of agar-filled omnitray plate],0)+PickedColonies!J1500-1)))</f>
        <v>GeneArt lib</v>
      </c>
      <c r="B1500" s="29">
        <f>IF(PickedColonies!J1500=0, "NA", INDEX(Table1[Modifications],(MATCH(PickedColonies!C1500,Table6[Barcode of agar-filled omnitray plate],0)+PickedColonies!J1500-1)))</f>
        <v>0</v>
      </c>
      <c r="C1500" s="31" t="s">
        <v>472</v>
      </c>
      <c r="D1500" s="29" t="str">
        <f>IF(PickedColonies!J1500=0, "NA", INDEX(Table4[],(MATCH(PickedColonies!C1500,Table6[Barcode of agar-filled omnitray plate],0)+PickedColonies!J1500-1)))</f>
        <v>A1</v>
      </c>
      <c r="E1500" s="31" t="s">
        <v>886</v>
      </c>
      <c r="F1500" s="42" t="str">
        <f>IF(ISNUMBER(SEARCH("96-well",Import!$B$10)),Sheet1!O1499,Sheet1!P1499)</f>
        <v>K22</v>
      </c>
      <c r="G1500" s="31" t="s">
        <v>489</v>
      </c>
      <c r="H1500" s="31" t="s">
        <v>937</v>
      </c>
      <c r="I1500" s="31"/>
      <c r="J1500" s="32">
        <v>1</v>
      </c>
    </row>
    <row r="1501" spans="1:10" x14ac:dyDescent="0.25">
      <c r="A1501" s="29" t="str">
        <f>IF(PickedColonies!J1501=0, "NA",INDEX(Table5[Strain name],(MATCH(PickedColonies!C1501,Table6[Barcode of agar-filled omnitray plate],0)+PickedColonies!J1501-1)))</f>
        <v>GeneArt lib</v>
      </c>
      <c r="B1501" s="29">
        <f>IF(PickedColonies!J1501=0, "NA", INDEX(Table1[Modifications],(MATCH(PickedColonies!C1501,Table6[Barcode of agar-filled omnitray plate],0)+PickedColonies!J1501-1)))</f>
        <v>0</v>
      </c>
      <c r="C1501" s="31" t="s">
        <v>472</v>
      </c>
      <c r="D1501" s="29" t="str">
        <f>IF(PickedColonies!J1501=0, "NA", INDEX(Table4[],(MATCH(PickedColonies!C1501,Table6[Barcode of agar-filled omnitray plate],0)+PickedColonies!J1501-1)))</f>
        <v>A1</v>
      </c>
      <c r="E1501" s="31" t="s">
        <v>886</v>
      </c>
      <c r="F1501" s="42" t="str">
        <f>IF(ISNUMBER(SEARCH("96-well",Import!$B$10)),Sheet1!O1500,Sheet1!P1500)</f>
        <v>L22</v>
      </c>
      <c r="G1501" s="31" t="s">
        <v>490</v>
      </c>
      <c r="H1501" s="31" t="s">
        <v>937</v>
      </c>
      <c r="I1501" s="31"/>
      <c r="J1501" s="32">
        <v>1</v>
      </c>
    </row>
    <row r="1502" spans="1:10" x14ac:dyDescent="0.25">
      <c r="A1502" s="29" t="str">
        <f>IF(PickedColonies!J1502=0, "NA",INDEX(Table5[Strain name],(MATCH(PickedColonies!C1502,Table6[Barcode of agar-filled omnitray plate],0)+PickedColonies!J1502-1)))</f>
        <v>GeneArt lib</v>
      </c>
      <c r="B1502" s="29">
        <f>IF(PickedColonies!J1502=0, "NA", INDEX(Table1[Modifications],(MATCH(PickedColonies!C1502,Table6[Barcode of agar-filled omnitray plate],0)+PickedColonies!J1502-1)))</f>
        <v>0</v>
      </c>
      <c r="C1502" s="31" t="s">
        <v>472</v>
      </c>
      <c r="D1502" s="29" t="str">
        <f>IF(PickedColonies!J1502=0, "NA", INDEX(Table4[],(MATCH(PickedColonies!C1502,Table6[Barcode of agar-filled omnitray plate],0)+PickedColonies!J1502-1)))</f>
        <v>A1</v>
      </c>
      <c r="E1502" s="31" t="s">
        <v>886</v>
      </c>
      <c r="F1502" s="42" t="str">
        <f>IF(ISNUMBER(SEARCH("96-well",Import!$B$10)),Sheet1!O1501,Sheet1!P1501)</f>
        <v>M22</v>
      </c>
      <c r="G1502" s="31" t="s">
        <v>491</v>
      </c>
      <c r="H1502" s="31" t="s">
        <v>937</v>
      </c>
      <c r="I1502" s="31"/>
      <c r="J1502" s="32">
        <v>1</v>
      </c>
    </row>
    <row r="1503" spans="1:10" x14ac:dyDescent="0.25">
      <c r="A1503" s="29" t="str">
        <f>IF(PickedColonies!J1503=0, "NA",INDEX(Table5[Strain name],(MATCH(PickedColonies!C1503,Table6[Barcode of agar-filled omnitray plate],0)+PickedColonies!J1503-1)))</f>
        <v>GeneArt lib</v>
      </c>
      <c r="B1503" s="29">
        <f>IF(PickedColonies!J1503=0, "NA", INDEX(Table1[Modifications],(MATCH(PickedColonies!C1503,Table6[Barcode of agar-filled omnitray plate],0)+PickedColonies!J1503-1)))</f>
        <v>0</v>
      </c>
      <c r="C1503" s="31" t="s">
        <v>472</v>
      </c>
      <c r="D1503" s="29" t="str">
        <f>IF(PickedColonies!J1503=0, "NA", INDEX(Table4[],(MATCH(PickedColonies!C1503,Table6[Barcode of agar-filled omnitray plate],0)+PickedColonies!J1503-1)))</f>
        <v>A1</v>
      </c>
      <c r="E1503" s="31" t="s">
        <v>886</v>
      </c>
      <c r="F1503" s="42" t="str">
        <f>IF(ISNUMBER(SEARCH("96-well",Import!$B$10)),Sheet1!O1502,Sheet1!P1502)</f>
        <v>N22</v>
      </c>
      <c r="G1503" s="31" t="s">
        <v>493</v>
      </c>
      <c r="H1503" s="31" t="s">
        <v>938</v>
      </c>
      <c r="I1503" s="31"/>
      <c r="J1503" s="32">
        <v>1</v>
      </c>
    </row>
    <row r="1504" spans="1:10" x14ac:dyDescent="0.25">
      <c r="A1504" s="29" t="str">
        <f>IF(PickedColonies!J1504=0, "NA",INDEX(Table5[Strain name],(MATCH(PickedColonies!C1504,Table6[Barcode of agar-filled omnitray plate],0)+PickedColonies!J1504-1)))</f>
        <v>GeneArt lib</v>
      </c>
      <c r="B1504" s="29">
        <f>IF(PickedColonies!J1504=0, "NA", INDEX(Table1[Modifications],(MATCH(PickedColonies!C1504,Table6[Barcode of agar-filled omnitray plate],0)+PickedColonies!J1504-1)))</f>
        <v>0</v>
      </c>
      <c r="C1504" s="31" t="s">
        <v>472</v>
      </c>
      <c r="D1504" s="29" t="str">
        <f>IF(PickedColonies!J1504=0, "NA", INDEX(Table4[],(MATCH(PickedColonies!C1504,Table6[Barcode of agar-filled omnitray plate],0)+PickedColonies!J1504-1)))</f>
        <v>A1</v>
      </c>
      <c r="E1504" s="31" t="s">
        <v>886</v>
      </c>
      <c r="F1504" s="42" t="str">
        <f>IF(ISNUMBER(SEARCH("96-well",Import!$B$10)),Sheet1!O1503,Sheet1!P1503)</f>
        <v>O22</v>
      </c>
      <c r="G1504" s="31" t="s">
        <v>494</v>
      </c>
      <c r="H1504" s="31" t="s">
        <v>938</v>
      </c>
      <c r="I1504" s="31"/>
      <c r="J1504" s="32">
        <v>1</v>
      </c>
    </row>
    <row r="1505" spans="1:10" x14ac:dyDescent="0.25">
      <c r="A1505" s="29" t="str">
        <f>IF(PickedColonies!J1505=0, "NA",INDEX(Table5[Strain name],(MATCH(PickedColonies!C1505,Table6[Barcode of agar-filled omnitray plate],0)+PickedColonies!J1505-1)))</f>
        <v>GeneArt lib</v>
      </c>
      <c r="B1505" s="29">
        <f>IF(PickedColonies!J1505=0, "NA", INDEX(Table1[Modifications],(MATCH(PickedColonies!C1505,Table6[Barcode of agar-filled omnitray plate],0)+PickedColonies!J1505-1)))</f>
        <v>0</v>
      </c>
      <c r="C1505" s="31" t="s">
        <v>472</v>
      </c>
      <c r="D1505" s="29" t="str">
        <f>IF(PickedColonies!J1505=0, "NA", INDEX(Table4[],(MATCH(PickedColonies!C1505,Table6[Barcode of agar-filled omnitray plate],0)+PickedColonies!J1505-1)))</f>
        <v>A1</v>
      </c>
      <c r="E1505" s="31" t="s">
        <v>886</v>
      </c>
      <c r="F1505" s="42" t="str">
        <f>IF(ISNUMBER(SEARCH("96-well",Import!$B$10)),Sheet1!O1504,Sheet1!P1504)</f>
        <v>P22</v>
      </c>
      <c r="G1505" s="31" t="s">
        <v>495</v>
      </c>
      <c r="H1505" s="31" t="s">
        <v>938</v>
      </c>
      <c r="I1505" s="31"/>
      <c r="J1505" s="32">
        <v>1</v>
      </c>
    </row>
    <row r="1506" spans="1:10" x14ac:dyDescent="0.25">
      <c r="A1506" s="29" t="str">
        <f>IF(PickedColonies!J1506=0, "NA",INDEX(Table5[Strain name],(MATCH(PickedColonies!C1506,Table6[Barcode of agar-filled omnitray plate],0)+PickedColonies!J1506-1)))</f>
        <v>GeneArt lib</v>
      </c>
      <c r="B1506" s="29">
        <f>IF(PickedColonies!J1506=0, "NA", INDEX(Table1[Modifications],(MATCH(PickedColonies!C1506,Table6[Barcode of agar-filled omnitray plate],0)+PickedColonies!J1506-1)))</f>
        <v>0</v>
      </c>
      <c r="C1506" s="31" t="s">
        <v>472</v>
      </c>
      <c r="D1506" s="29" t="str">
        <f>IF(PickedColonies!J1506=0, "NA", INDEX(Table4[],(MATCH(PickedColonies!C1506,Table6[Barcode of agar-filled omnitray plate],0)+PickedColonies!J1506-1)))</f>
        <v>A1</v>
      </c>
      <c r="E1506" s="31" t="s">
        <v>886</v>
      </c>
      <c r="F1506" s="42" t="str">
        <f>IF(ISNUMBER(SEARCH("96-well",Import!$B$10)),Sheet1!O1505,Sheet1!P1505)</f>
        <v>A23</v>
      </c>
      <c r="G1506" s="31" t="s">
        <v>496</v>
      </c>
      <c r="H1506" s="31" t="s">
        <v>938</v>
      </c>
      <c r="I1506" s="31"/>
      <c r="J1506" s="32">
        <v>1</v>
      </c>
    </row>
    <row r="1507" spans="1:10" x14ac:dyDescent="0.25">
      <c r="A1507" s="29" t="str">
        <f>IF(PickedColonies!J1507=0, "NA",INDEX(Table5[Strain name],(MATCH(PickedColonies!C1507,Table6[Barcode of agar-filled omnitray plate],0)+PickedColonies!J1507-1)))</f>
        <v>GeneArt lib</v>
      </c>
      <c r="B1507" s="29">
        <f>IF(PickedColonies!J1507=0, "NA", INDEX(Table1[Modifications],(MATCH(PickedColonies!C1507,Table6[Barcode of agar-filled omnitray plate],0)+PickedColonies!J1507-1)))</f>
        <v>0</v>
      </c>
      <c r="C1507" s="31" t="s">
        <v>472</v>
      </c>
      <c r="D1507" s="29" t="str">
        <f>IF(PickedColonies!J1507=0, "NA", INDEX(Table4[],(MATCH(PickedColonies!C1507,Table6[Barcode of agar-filled omnitray plate],0)+PickedColonies!J1507-1)))</f>
        <v>A1</v>
      </c>
      <c r="E1507" s="31" t="s">
        <v>886</v>
      </c>
      <c r="F1507" s="42" t="str">
        <f>IF(ISNUMBER(SEARCH("96-well",Import!$B$10)),Sheet1!O1506,Sheet1!P1506)</f>
        <v>B23</v>
      </c>
      <c r="G1507" s="31" t="s">
        <v>497</v>
      </c>
      <c r="H1507" s="31" t="s">
        <v>938</v>
      </c>
      <c r="I1507" s="31"/>
      <c r="J1507" s="32">
        <v>1</v>
      </c>
    </row>
    <row r="1508" spans="1:10" x14ac:dyDescent="0.25">
      <c r="A1508" s="29" t="str">
        <f>IF(PickedColonies!J1508=0, "NA",INDEX(Table5[Strain name],(MATCH(PickedColonies!C1508,Table6[Barcode of agar-filled omnitray plate],0)+PickedColonies!J1508-1)))</f>
        <v>GeneArt lib</v>
      </c>
      <c r="B1508" s="29">
        <f>IF(PickedColonies!J1508=0, "NA", INDEX(Table1[Modifications],(MATCH(PickedColonies!C1508,Table6[Barcode of agar-filled omnitray plate],0)+PickedColonies!J1508-1)))</f>
        <v>0</v>
      </c>
      <c r="C1508" s="31" t="s">
        <v>472</v>
      </c>
      <c r="D1508" s="29" t="str">
        <f>IF(PickedColonies!J1508=0, "NA", INDEX(Table4[],(MATCH(PickedColonies!C1508,Table6[Barcode of agar-filled omnitray plate],0)+PickedColonies!J1508-1)))</f>
        <v>A1</v>
      </c>
      <c r="E1508" s="31" t="s">
        <v>886</v>
      </c>
      <c r="F1508" s="42" t="str">
        <f>IF(ISNUMBER(SEARCH("96-well",Import!$B$10)),Sheet1!O1507,Sheet1!P1507)</f>
        <v>C23</v>
      </c>
      <c r="G1508" s="31" t="s">
        <v>498</v>
      </c>
      <c r="H1508" s="31" t="s">
        <v>938</v>
      </c>
      <c r="I1508" s="31"/>
      <c r="J1508" s="32">
        <v>1</v>
      </c>
    </row>
    <row r="1509" spans="1:10" x14ac:dyDescent="0.25">
      <c r="A1509" s="29" t="str">
        <f>IF(PickedColonies!J1509=0, "NA",INDEX(Table5[Strain name],(MATCH(PickedColonies!C1509,Table6[Barcode of agar-filled omnitray plate],0)+PickedColonies!J1509-1)))</f>
        <v>GeneArt lib</v>
      </c>
      <c r="B1509" s="29">
        <f>IF(PickedColonies!J1509=0, "NA", INDEX(Table1[Modifications],(MATCH(PickedColonies!C1509,Table6[Barcode of agar-filled omnitray plate],0)+PickedColonies!J1509-1)))</f>
        <v>0</v>
      </c>
      <c r="C1509" s="31" t="s">
        <v>472</v>
      </c>
      <c r="D1509" s="29" t="str">
        <f>IF(PickedColonies!J1509=0, "NA", INDEX(Table4[],(MATCH(PickedColonies!C1509,Table6[Barcode of agar-filled omnitray plate],0)+PickedColonies!J1509-1)))</f>
        <v>A1</v>
      </c>
      <c r="E1509" s="31" t="s">
        <v>886</v>
      </c>
      <c r="F1509" s="42" t="str">
        <f>IF(ISNUMBER(SEARCH("96-well",Import!$B$10)),Sheet1!O1508,Sheet1!P1508)</f>
        <v>D23</v>
      </c>
      <c r="G1509" s="31" t="s">
        <v>499</v>
      </c>
      <c r="H1509" s="31" t="s">
        <v>938</v>
      </c>
      <c r="I1509" s="31"/>
      <c r="J1509" s="32">
        <v>1</v>
      </c>
    </row>
    <row r="1510" spans="1:10" x14ac:dyDescent="0.25">
      <c r="A1510" s="29" t="str">
        <f>IF(PickedColonies!J1510=0, "NA",INDEX(Table5[Strain name],(MATCH(PickedColonies!C1510,Table6[Barcode of agar-filled omnitray plate],0)+PickedColonies!J1510-1)))</f>
        <v>GeneArt lib</v>
      </c>
      <c r="B1510" s="29">
        <f>IF(PickedColonies!J1510=0, "NA", INDEX(Table1[Modifications],(MATCH(PickedColonies!C1510,Table6[Barcode of agar-filled omnitray plate],0)+PickedColonies!J1510-1)))</f>
        <v>0</v>
      </c>
      <c r="C1510" s="31" t="s">
        <v>472</v>
      </c>
      <c r="D1510" s="29" t="str">
        <f>IF(PickedColonies!J1510=0, "NA", INDEX(Table4[],(MATCH(PickedColonies!C1510,Table6[Barcode of agar-filled omnitray plate],0)+PickedColonies!J1510-1)))</f>
        <v>A1</v>
      </c>
      <c r="E1510" s="31" t="s">
        <v>886</v>
      </c>
      <c r="F1510" s="42" t="str">
        <f>IF(ISNUMBER(SEARCH("96-well",Import!$B$10)),Sheet1!O1509,Sheet1!P1509)</f>
        <v>E23</v>
      </c>
      <c r="G1510" s="31" t="s">
        <v>500</v>
      </c>
      <c r="H1510" s="31" t="s">
        <v>938</v>
      </c>
      <c r="I1510" s="31"/>
      <c r="J1510" s="32">
        <v>1</v>
      </c>
    </row>
    <row r="1511" spans="1:10" x14ac:dyDescent="0.25">
      <c r="A1511" s="29" t="str">
        <f>IF(PickedColonies!J1511=0, "NA",INDEX(Table5[Strain name],(MATCH(PickedColonies!C1511,Table6[Barcode of agar-filled omnitray plate],0)+PickedColonies!J1511-1)))</f>
        <v>GeneArt lib</v>
      </c>
      <c r="B1511" s="29">
        <f>IF(PickedColonies!J1511=0, "NA", INDEX(Table1[Modifications],(MATCH(PickedColonies!C1511,Table6[Barcode of agar-filled omnitray plate],0)+PickedColonies!J1511-1)))</f>
        <v>0</v>
      </c>
      <c r="C1511" s="31" t="s">
        <v>472</v>
      </c>
      <c r="D1511" s="29" t="str">
        <f>IF(PickedColonies!J1511=0, "NA", INDEX(Table4[],(MATCH(PickedColonies!C1511,Table6[Barcode of agar-filled omnitray plate],0)+PickedColonies!J1511-1)))</f>
        <v>A1</v>
      </c>
      <c r="E1511" s="31" t="s">
        <v>886</v>
      </c>
      <c r="F1511" s="42" t="str">
        <f>IF(ISNUMBER(SEARCH("96-well",Import!$B$10)),Sheet1!O1510,Sheet1!P1510)</f>
        <v>F23</v>
      </c>
      <c r="G1511" s="31" t="s">
        <v>502</v>
      </c>
      <c r="H1511" s="31" t="s">
        <v>939</v>
      </c>
      <c r="I1511" s="31"/>
      <c r="J1511" s="32">
        <v>1</v>
      </c>
    </row>
    <row r="1512" spans="1:10" x14ac:dyDescent="0.25">
      <c r="A1512" s="29" t="str">
        <f>IF(PickedColonies!J1512=0, "NA",INDEX(Table5[Strain name],(MATCH(PickedColonies!C1512,Table6[Barcode of agar-filled omnitray plate],0)+PickedColonies!J1512-1)))</f>
        <v>GeneArt lib</v>
      </c>
      <c r="B1512" s="29">
        <f>IF(PickedColonies!J1512=0, "NA", INDEX(Table1[Modifications],(MATCH(PickedColonies!C1512,Table6[Barcode of agar-filled omnitray plate],0)+PickedColonies!J1512-1)))</f>
        <v>0</v>
      </c>
      <c r="C1512" s="31" t="s">
        <v>472</v>
      </c>
      <c r="D1512" s="29" t="str">
        <f>IF(PickedColonies!J1512=0, "NA", INDEX(Table4[],(MATCH(PickedColonies!C1512,Table6[Barcode of agar-filled omnitray plate],0)+PickedColonies!J1512-1)))</f>
        <v>A1</v>
      </c>
      <c r="E1512" s="31" t="s">
        <v>886</v>
      </c>
      <c r="F1512" s="42" t="str">
        <f>IF(ISNUMBER(SEARCH("96-well",Import!$B$10)),Sheet1!O1511,Sheet1!P1511)</f>
        <v>G23</v>
      </c>
      <c r="G1512" s="31" t="s">
        <v>503</v>
      </c>
      <c r="H1512" s="31" t="s">
        <v>939</v>
      </c>
      <c r="I1512" s="31"/>
      <c r="J1512" s="32">
        <v>1</v>
      </c>
    </row>
    <row r="1513" spans="1:10" x14ac:dyDescent="0.25">
      <c r="A1513" s="29" t="str">
        <f>IF(PickedColonies!J1513=0, "NA",INDEX(Table5[Strain name],(MATCH(PickedColonies!C1513,Table6[Barcode of agar-filled omnitray plate],0)+PickedColonies!J1513-1)))</f>
        <v>GeneArt lib</v>
      </c>
      <c r="B1513" s="29">
        <f>IF(PickedColonies!J1513=0, "NA", INDEX(Table1[Modifications],(MATCH(PickedColonies!C1513,Table6[Barcode of agar-filled omnitray plate],0)+PickedColonies!J1513-1)))</f>
        <v>0</v>
      </c>
      <c r="C1513" s="31" t="s">
        <v>472</v>
      </c>
      <c r="D1513" s="29" t="str">
        <f>IF(PickedColonies!J1513=0, "NA", INDEX(Table4[],(MATCH(PickedColonies!C1513,Table6[Barcode of agar-filled omnitray plate],0)+PickedColonies!J1513-1)))</f>
        <v>A1</v>
      </c>
      <c r="E1513" s="31" t="s">
        <v>886</v>
      </c>
      <c r="F1513" s="42" t="str">
        <f>IF(ISNUMBER(SEARCH("96-well",Import!$B$10)),Sheet1!O1512,Sheet1!P1512)</f>
        <v>H23</v>
      </c>
      <c r="G1513" s="31" t="s">
        <v>504</v>
      </c>
      <c r="H1513" s="31" t="s">
        <v>939</v>
      </c>
      <c r="I1513" s="31"/>
      <c r="J1513" s="32">
        <v>1</v>
      </c>
    </row>
    <row r="1514" spans="1:10" x14ac:dyDescent="0.25">
      <c r="A1514" s="29" t="str">
        <f>IF(PickedColonies!J1514=0, "NA",INDEX(Table5[Strain name],(MATCH(PickedColonies!C1514,Table6[Barcode of agar-filled omnitray plate],0)+PickedColonies!J1514-1)))</f>
        <v>GeneArt lib</v>
      </c>
      <c r="B1514" s="29">
        <f>IF(PickedColonies!J1514=0, "NA", INDEX(Table1[Modifications],(MATCH(PickedColonies!C1514,Table6[Barcode of agar-filled omnitray plate],0)+PickedColonies!J1514-1)))</f>
        <v>0</v>
      </c>
      <c r="C1514" s="31" t="s">
        <v>472</v>
      </c>
      <c r="D1514" s="29" t="str">
        <f>IF(PickedColonies!J1514=0, "NA", INDEX(Table4[],(MATCH(PickedColonies!C1514,Table6[Barcode of agar-filled omnitray plate],0)+PickedColonies!J1514-1)))</f>
        <v>A1</v>
      </c>
      <c r="E1514" s="31" t="s">
        <v>886</v>
      </c>
      <c r="F1514" s="42" t="str">
        <f>IF(ISNUMBER(SEARCH("96-well",Import!$B$10)),Sheet1!O1513,Sheet1!P1513)</f>
        <v>I23</v>
      </c>
      <c r="G1514" s="31" t="s">
        <v>505</v>
      </c>
      <c r="H1514" s="31" t="s">
        <v>939</v>
      </c>
      <c r="I1514" s="31"/>
      <c r="J1514" s="32">
        <v>1</v>
      </c>
    </row>
    <row r="1515" spans="1:10" x14ac:dyDescent="0.25">
      <c r="A1515" s="29" t="str">
        <f>IF(PickedColonies!J1515=0, "NA",INDEX(Table5[Strain name],(MATCH(PickedColonies!C1515,Table6[Barcode of agar-filled omnitray plate],0)+PickedColonies!J1515-1)))</f>
        <v>GeneArt lib</v>
      </c>
      <c r="B1515" s="29">
        <f>IF(PickedColonies!J1515=0, "NA", INDEX(Table1[Modifications],(MATCH(PickedColonies!C1515,Table6[Barcode of agar-filled omnitray plate],0)+PickedColonies!J1515-1)))</f>
        <v>0</v>
      </c>
      <c r="C1515" s="31" t="s">
        <v>472</v>
      </c>
      <c r="D1515" s="29" t="str">
        <f>IF(PickedColonies!J1515=0, "NA", INDEX(Table4[],(MATCH(PickedColonies!C1515,Table6[Barcode of agar-filled omnitray plate],0)+PickedColonies!J1515-1)))</f>
        <v>A1</v>
      </c>
      <c r="E1515" s="31" t="s">
        <v>886</v>
      </c>
      <c r="F1515" s="42" t="str">
        <f>IF(ISNUMBER(SEARCH("96-well",Import!$B$10)),Sheet1!O1514,Sheet1!P1514)</f>
        <v>J23</v>
      </c>
      <c r="G1515" s="31" t="s">
        <v>506</v>
      </c>
      <c r="H1515" s="31" t="s">
        <v>939</v>
      </c>
      <c r="I1515" s="31"/>
      <c r="J1515" s="32">
        <v>1</v>
      </c>
    </row>
    <row r="1516" spans="1:10" x14ac:dyDescent="0.25">
      <c r="A1516" s="29" t="str">
        <f>IF(PickedColonies!J1516=0, "NA",INDEX(Table5[Strain name],(MATCH(PickedColonies!C1516,Table6[Barcode of agar-filled omnitray plate],0)+PickedColonies!J1516-1)))</f>
        <v>GeneArt lib</v>
      </c>
      <c r="B1516" s="29">
        <f>IF(PickedColonies!J1516=0, "NA", INDEX(Table1[Modifications],(MATCH(PickedColonies!C1516,Table6[Barcode of agar-filled omnitray plate],0)+PickedColonies!J1516-1)))</f>
        <v>0</v>
      </c>
      <c r="C1516" s="31" t="s">
        <v>472</v>
      </c>
      <c r="D1516" s="29" t="str">
        <f>IF(PickedColonies!J1516=0, "NA", INDEX(Table4[],(MATCH(PickedColonies!C1516,Table6[Barcode of agar-filled omnitray plate],0)+PickedColonies!J1516-1)))</f>
        <v>A1</v>
      </c>
      <c r="E1516" s="31" t="s">
        <v>886</v>
      </c>
      <c r="F1516" s="42" t="str">
        <f>IF(ISNUMBER(SEARCH("96-well",Import!$B$10)),Sheet1!O1515,Sheet1!P1515)</f>
        <v>K23</v>
      </c>
      <c r="G1516" s="31" t="s">
        <v>507</v>
      </c>
      <c r="H1516" s="31" t="s">
        <v>939</v>
      </c>
      <c r="I1516" s="31"/>
      <c r="J1516" s="32">
        <v>1</v>
      </c>
    </row>
    <row r="1517" spans="1:10" x14ac:dyDescent="0.25">
      <c r="A1517" s="29" t="str">
        <f>IF(PickedColonies!J1517=0, "NA",INDEX(Table5[Strain name],(MATCH(PickedColonies!C1517,Table6[Barcode of agar-filled omnitray plate],0)+PickedColonies!J1517-1)))</f>
        <v>GeneArt lib</v>
      </c>
      <c r="B1517" s="29">
        <f>IF(PickedColonies!J1517=0, "NA", INDEX(Table1[Modifications],(MATCH(PickedColonies!C1517,Table6[Barcode of agar-filled omnitray plate],0)+PickedColonies!J1517-1)))</f>
        <v>0</v>
      </c>
      <c r="C1517" s="31" t="s">
        <v>472</v>
      </c>
      <c r="D1517" s="29" t="str">
        <f>IF(PickedColonies!J1517=0, "NA", INDEX(Table4[],(MATCH(PickedColonies!C1517,Table6[Barcode of agar-filled omnitray plate],0)+PickedColonies!J1517-1)))</f>
        <v>A1</v>
      </c>
      <c r="E1517" s="31" t="s">
        <v>886</v>
      </c>
      <c r="F1517" s="42" t="str">
        <f>IF(ISNUMBER(SEARCH("96-well",Import!$B$10)),Sheet1!O1516,Sheet1!P1516)</f>
        <v>L23</v>
      </c>
      <c r="G1517" s="31" t="s">
        <v>508</v>
      </c>
      <c r="H1517" s="31" t="s">
        <v>939</v>
      </c>
      <c r="I1517" s="31"/>
      <c r="J1517" s="32">
        <v>1</v>
      </c>
    </row>
    <row r="1518" spans="1:10" x14ac:dyDescent="0.25">
      <c r="A1518" s="29" t="str">
        <f>IF(PickedColonies!J1518=0, "NA",INDEX(Table5[Strain name],(MATCH(PickedColonies!C1518,Table6[Barcode of agar-filled omnitray plate],0)+PickedColonies!J1518-1)))</f>
        <v>GeneArt lib</v>
      </c>
      <c r="B1518" s="29">
        <f>IF(PickedColonies!J1518=0, "NA", INDEX(Table1[Modifications],(MATCH(PickedColonies!C1518,Table6[Barcode of agar-filled omnitray plate],0)+PickedColonies!J1518-1)))</f>
        <v>0</v>
      </c>
      <c r="C1518" s="31" t="s">
        <v>472</v>
      </c>
      <c r="D1518" s="29" t="str">
        <f>IF(PickedColonies!J1518=0, "NA", INDEX(Table4[],(MATCH(PickedColonies!C1518,Table6[Barcode of agar-filled omnitray plate],0)+PickedColonies!J1518-1)))</f>
        <v>A1</v>
      </c>
      <c r="E1518" s="31" t="s">
        <v>886</v>
      </c>
      <c r="F1518" s="42" t="str">
        <f>IF(ISNUMBER(SEARCH("96-well",Import!$B$10)),Sheet1!O1517,Sheet1!P1517)</f>
        <v>M23</v>
      </c>
      <c r="G1518" s="31" t="s">
        <v>509</v>
      </c>
      <c r="H1518" s="31" t="s">
        <v>939</v>
      </c>
      <c r="I1518" s="31"/>
      <c r="J1518" s="32">
        <v>1</v>
      </c>
    </row>
    <row r="1519" spans="1:10" x14ac:dyDescent="0.25">
      <c r="A1519" s="29" t="str">
        <f>IF(PickedColonies!J1519=0, "NA",INDEX(Table5[Strain name],(MATCH(PickedColonies!C1519,Table6[Barcode of agar-filled omnitray plate],0)+PickedColonies!J1519-1)))</f>
        <v>GeneArt lib</v>
      </c>
      <c r="B1519" s="29">
        <f>IF(PickedColonies!J1519=0, "NA", INDEX(Table1[Modifications],(MATCH(PickedColonies!C1519,Table6[Barcode of agar-filled omnitray plate],0)+PickedColonies!J1519-1)))</f>
        <v>0</v>
      </c>
      <c r="C1519" s="31" t="s">
        <v>472</v>
      </c>
      <c r="D1519" s="29" t="str">
        <f>IF(PickedColonies!J1519=0, "NA", INDEX(Table4[],(MATCH(PickedColonies!C1519,Table6[Barcode of agar-filled omnitray plate],0)+PickedColonies!J1519-1)))</f>
        <v>A1</v>
      </c>
      <c r="E1519" s="31" t="s">
        <v>886</v>
      </c>
      <c r="F1519" s="42" t="str">
        <f>IF(ISNUMBER(SEARCH("96-well",Import!$B$10)),Sheet1!O1518,Sheet1!P1518)</f>
        <v>N23</v>
      </c>
      <c r="G1519" s="31" t="s">
        <v>511</v>
      </c>
      <c r="H1519" s="31" t="s">
        <v>940</v>
      </c>
      <c r="I1519" s="31"/>
      <c r="J1519" s="32">
        <v>1</v>
      </c>
    </row>
    <row r="1520" spans="1:10" x14ac:dyDescent="0.25">
      <c r="A1520" s="29" t="str">
        <f>IF(PickedColonies!J1520=0, "NA",INDEX(Table5[Strain name],(MATCH(PickedColonies!C1520,Table6[Barcode of agar-filled omnitray plate],0)+PickedColonies!J1520-1)))</f>
        <v>GeneArt lib</v>
      </c>
      <c r="B1520" s="29">
        <f>IF(PickedColonies!J1520=0, "NA", INDEX(Table1[Modifications],(MATCH(PickedColonies!C1520,Table6[Barcode of agar-filled omnitray plate],0)+PickedColonies!J1520-1)))</f>
        <v>0</v>
      </c>
      <c r="C1520" s="31" t="s">
        <v>472</v>
      </c>
      <c r="D1520" s="29" t="str">
        <f>IF(PickedColonies!J1520=0, "NA", INDEX(Table4[],(MATCH(PickedColonies!C1520,Table6[Barcode of agar-filled omnitray plate],0)+PickedColonies!J1520-1)))</f>
        <v>A1</v>
      </c>
      <c r="E1520" s="31" t="s">
        <v>886</v>
      </c>
      <c r="F1520" s="42" t="str">
        <f>IF(ISNUMBER(SEARCH("96-well",Import!$B$10)),Sheet1!O1519,Sheet1!P1519)</f>
        <v>O23</v>
      </c>
      <c r="G1520" s="31" t="s">
        <v>512</v>
      </c>
      <c r="H1520" s="31" t="s">
        <v>940</v>
      </c>
      <c r="I1520" s="31"/>
      <c r="J1520" s="32">
        <v>1</v>
      </c>
    </row>
    <row r="1521" spans="1:10" x14ac:dyDescent="0.25">
      <c r="A1521" s="29" t="str">
        <f>IF(PickedColonies!J1521=0, "NA",INDEX(Table5[Strain name],(MATCH(PickedColonies!C1521,Table6[Barcode of agar-filled omnitray plate],0)+PickedColonies!J1521-1)))</f>
        <v>GeneArt lib</v>
      </c>
      <c r="B1521" s="29">
        <f>IF(PickedColonies!J1521=0, "NA", INDEX(Table1[Modifications],(MATCH(PickedColonies!C1521,Table6[Barcode of agar-filled omnitray plate],0)+PickedColonies!J1521-1)))</f>
        <v>0</v>
      </c>
      <c r="C1521" s="31" t="s">
        <v>472</v>
      </c>
      <c r="D1521" s="29" t="str">
        <f>IF(PickedColonies!J1521=0, "NA", INDEX(Table4[],(MATCH(PickedColonies!C1521,Table6[Barcode of agar-filled omnitray plate],0)+PickedColonies!J1521-1)))</f>
        <v>A1</v>
      </c>
      <c r="E1521" s="31" t="s">
        <v>886</v>
      </c>
      <c r="F1521" s="42" t="str">
        <f>IF(ISNUMBER(SEARCH("96-well",Import!$B$10)),Sheet1!O1520,Sheet1!P1520)</f>
        <v>P23</v>
      </c>
      <c r="G1521" s="31" t="s">
        <v>513</v>
      </c>
      <c r="H1521" s="31" t="s">
        <v>940</v>
      </c>
      <c r="I1521" s="31"/>
      <c r="J1521" s="32">
        <v>1</v>
      </c>
    </row>
    <row r="1522" spans="1:10" x14ac:dyDescent="0.25">
      <c r="A1522" s="29" t="str">
        <f>IF(PickedColonies!J1522=0, "NA",INDEX(Table5[Strain name],(MATCH(PickedColonies!C1522,Table6[Barcode of agar-filled omnitray plate],0)+PickedColonies!J1522-1)))</f>
        <v>GeneArt lib</v>
      </c>
      <c r="B1522" s="29">
        <f>IF(PickedColonies!J1522=0, "NA", INDEX(Table1[Modifications],(MATCH(PickedColonies!C1522,Table6[Barcode of agar-filled omnitray plate],0)+PickedColonies!J1522-1)))</f>
        <v>0</v>
      </c>
      <c r="C1522" s="31" t="s">
        <v>472</v>
      </c>
      <c r="D1522" s="29" t="str">
        <f>IF(PickedColonies!J1522=0, "NA", INDEX(Table4[],(MATCH(PickedColonies!C1522,Table6[Barcode of agar-filled omnitray plate],0)+PickedColonies!J1522-1)))</f>
        <v>A1</v>
      </c>
      <c r="E1522" s="31" t="s">
        <v>886</v>
      </c>
      <c r="F1522" s="42" t="str">
        <f>IF(ISNUMBER(SEARCH("96-well",Import!$B$10)),Sheet1!O1521,Sheet1!P1521)</f>
        <v>A24</v>
      </c>
      <c r="G1522" s="31" t="s">
        <v>514</v>
      </c>
      <c r="H1522" s="31" t="s">
        <v>940</v>
      </c>
      <c r="I1522" s="31"/>
      <c r="J1522" s="32">
        <v>1</v>
      </c>
    </row>
    <row r="1523" spans="1:10" x14ac:dyDescent="0.25">
      <c r="A1523" s="29" t="str">
        <f>IF(PickedColonies!J1523=0, "NA",INDEX(Table5[Strain name],(MATCH(PickedColonies!C1523,Table6[Barcode of agar-filled omnitray plate],0)+PickedColonies!J1523-1)))</f>
        <v>GeneArt lib</v>
      </c>
      <c r="B1523" s="29">
        <f>IF(PickedColonies!J1523=0, "NA", INDEX(Table1[Modifications],(MATCH(PickedColonies!C1523,Table6[Barcode of agar-filled omnitray plate],0)+PickedColonies!J1523-1)))</f>
        <v>0</v>
      </c>
      <c r="C1523" s="31" t="s">
        <v>472</v>
      </c>
      <c r="D1523" s="29" t="str">
        <f>IF(PickedColonies!J1523=0, "NA", INDEX(Table4[],(MATCH(PickedColonies!C1523,Table6[Barcode of agar-filled omnitray plate],0)+PickedColonies!J1523-1)))</f>
        <v>A1</v>
      </c>
      <c r="E1523" s="31" t="s">
        <v>886</v>
      </c>
      <c r="F1523" s="42" t="str">
        <f>IF(ISNUMBER(SEARCH("96-well",Import!$B$10)),Sheet1!O1522,Sheet1!P1522)</f>
        <v>B24</v>
      </c>
      <c r="G1523" s="31" t="s">
        <v>515</v>
      </c>
      <c r="H1523" s="31" t="s">
        <v>940</v>
      </c>
      <c r="I1523" s="31"/>
      <c r="J1523" s="32">
        <v>1</v>
      </c>
    </row>
    <row r="1524" spans="1:10" x14ac:dyDescent="0.25">
      <c r="A1524" s="29" t="str">
        <f>IF(PickedColonies!J1524=0, "NA",INDEX(Table5[Strain name],(MATCH(PickedColonies!C1524,Table6[Barcode of agar-filled omnitray plate],0)+PickedColonies!J1524-1)))</f>
        <v>GeneArt lib</v>
      </c>
      <c r="B1524" s="29">
        <f>IF(PickedColonies!J1524=0, "NA", INDEX(Table1[Modifications],(MATCH(PickedColonies!C1524,Table6[Barcode of agar-filled omnitray plate],0)+PickedColonies!J1524-1)))</f>
        <v>0</v>
      </c>
      <c r="C1524" s="31" t="s">
        <v>472</v>
      </c>
      <c r="D1524" s="29" t="str">
        <f>IF(PickedColonies!J1524=0, "NA", INDEX(Table4[],(MATCH(PickedColonies!C1524,Table6[Barcode of agar-filled omnitray plate],0)+PickedColonies!J1524-1)))</f>
        <v>A1</v>
      </c>
      <c r="E1524" s="31" t="s">
        <v>886</v>
      </c>
      <c r="F1524" s="42" t="str">
        <f>IF(ISNUMBER(SEARCH("96-well",Import!$B$10)),Sheet1!O1523,Sheet1!P1523)</f>
        <v>C24</v>
      </c>
      <c r="G1524" s="31" t="s">
        <v>516</v>
      </c>
      <c r="H1524" s="31" t="s">
        <v>940</v>
      </c>
      <c r="I1524" s="31"/>
      <c r="J1524" s="32">
        <v>1</v>
      </c>
    </row>
    <row r="1525" spans="1:10" x14ac:dyDescent="0.25">
      <c r="A1525" s="29" t="str">
        <f>IF(PickedColonies!J1525=0, "NA",INDEX(Table5[Strain name],(MATCH(PickedColonies!C1525,Table6[Barcode of agar-filled omnitray plate],0)+PickedColonies!J1525-1)))</f>
        <v>GeneArt lib</v>
      </c>
      <c r="B1525" s="29">
        <f>IF(PickedColonies!J1525=0, "NA", INDEX(Table1[Modifications],(MATCH(PickedColonies!C1525,Table6[Barcode of agar-filled omnitray plate],0)+PickedColonies!J1525-1)))</f>
        <v>0</v>
      </c>
      <c r="C1525" s="31" t="s">
        <v>472</v>
      </c>
      <c r="D1525" s="29" t="str">
        <f>IF(PickedColonies!J1525=0, "NA", INDEX(Table4[],(MATCH(PickedColonies!C1525,Table6[Barcode of agar-filled omnitray plate],0)+PickedColonies!J1525-1)))</f>
        <v>A1</v>
      </c>
      <c r="E1525" s="31" t="s">
        <v>886</v>
      </c>
      <c r="F1525" s="42" t="str">
        <f>IF(ISNUMBER(SEARCH("96-well",Import!$B$10)),Sheet1!O1524,Sheet1!P1524)</f>
        <v>D24</v>
      </c>
      <c r="G1525" s="31" t="s">
        <v>517</v>
      </c>
      <c r="H1525" s="31" t="s">
        <v>940</v>
      </c>
      <c r="I1525" s="31"/>
      <c r="J1525" s="32">
        <v>1</v>
      </c>
    </row>
    <row r="1526" spans="1:10" x14ac:dyDescent="0.25">
      <c r="A1526" s="29" t="str">
        <f>IF(PickedColonies!J1526=0, "NA",INDEX(Table5[Strain name],(MATCH(PickedColonies!C1526,Table6[Barcode of agar-filled omnitray plate],0)+PickedColonies!J1526-1)))</f>
        <v>NA</v>
      </c>
      <c r="B1526" s="29" t="str">
        <f>IF(PickedColonies!J1526=0, "NA", INDEX(Table1[Modifications],(MATCH(PickedColonies!C1526,Table6[Barcode of agar-filled omnitray plate],0)+PickedColonies!J1526-1)))</f>
        <v>NA</v>
      </c>
      <c r="C1526" s="31" t="s">
        <v>480</v>
      </c>
      <c r="D1526" s="29" t="str">
        <f>IF(PickedColonies!J1526=0, "NA", INDEX(Table4[],(MATCH(PickedColonies!C1526,Table6[Barcode of agar-filled omnitray plate],0)+PickedColonies!J1526-1)))</f>
        <v>NA</v>
      </c>
      <c r="E1526" s="31" t="s">
        <v>886</v>
      </c>
      <c r="F1526" s="42" t="str">
        <f>IF(ISNUMBER(SEARCH("96-well",Import!$B$10)),Sheet1!O1525,Sheet1!P1525)</f>
        <v>E24</v>
      </c>
      <c r="G1526" s="31" t="s">
        <v>482</v>
      </c>
      <c r="H1526" s="31" t="s">
        <v>945</v>
      </c>
      <c r="I1526" s="31"/>
      <c r="J1526" s="32">
        <v>0</v>
      </c>
    </row>
    <row r="1527" spans="1:10" x14ac:dyDescent="0.25">
      <c r="A1527" s="29" t="str">
        <f>IF(PickedColonies!J1527=0, "NA",INDEX(Table5[Strain name],(MATCH(PickedColonies!C1527,Table6[Barcode of agar-filled omnitray plate],0)+PickedColonies!J1527-1)))</f>
        <v>NA</v>
      </c>
      <c r="B1527" s="29" t="str">
        <f>IF(PickedColonies!J1527=0, "NA", INDEX(Table1[Modifications],(MATCH(PickedColonies!C1527,Table6[Barcode of agar-filled omnitray plate],0)+PickedColonies!J1527-1)))</f>
        <v>NA</v>
      </c>
      <c r="C1527" s="31" t="s">
        <v>480</v>
      </c>
      <c r="D1527" s="29" t="str">
        <f>IF(PickedColonies!J1527=0, "NA", INDEX(Table4[],(MATCH(PickedColonies!C1527,Table6[Barcode of agar-filled omnitray plate],0)+PickedColonies!J1527-1)))</f>
        <v>NA</v>
      </c>
      <c r="E1527" s="31" t="s">
        <v>886</v>
      </c>
      <c r="F1527" s="42" t="str">
        <f>IF(ISNUMBER(SEARCH("96-well",Import!$B$10)),Sheet1!O1526,Sheet1!P1526)</f>
        <v>F24</v>
      </c>
      <c r="G1527" s="31" t="s">
        <v>482</v>
      </c>
      <c r="H1527" s="31" t="s">
        <v>945</v>
      </c>
      <c r="I1527" s="31"/>
      <c r="J1527" s="32">
        <v>0</v>
      </c>
    </row>
    <row r="1528" spans="1:10" x14ac:dyDescent="0.25">
      <c r="A1528" s="29" t="str">
        <f>IF(PickedColonies!J1528=0, "NA",INDEX(Table5[Strain name],(MATCH(PickedColonies!C1528,Table6[Barcode of agar-filled omnitray plate],0)+PickedColonies!J1528-1)))</f>
        <v>NA</v>
      </c>
      <c r="B1528" s="29" t="str">
        <f>IF(PickedColonies!J1528=0, "NA", INDEX(Table1[Modifications],(MATCH(PickedColonies!C1528,Table6[Barcode of agar-filled omnitray plate],0)+PickedColonies!J1528-1)))</f>
        <v>NA</v>
      </c>
      <c r="C1528" s="31" t="s">
        <v>480</v>
      </c>
      <c r="D1528" s="29" t="str">
        <f>IF(PickedColonies!J1528=0, "NA", INDEX(Table4[],(MATCH(PickedColonies!C1528,Table6[Barcode of agar-filled omnitray plate],0)+PickedColonies!J1528-1)))</f>
        <v>NA</v>
      </c>
      <c r="E1528" s="31" t="s">
        <v>886</v>
      </c>
      <c r="F1528" s="42" t="str">
        <f>IF(ISNUMBER(SEARCH("96-well",Import!$B$10)),Sheet1!O1527,Sheet1!P1527)</f>
        <v>G24</v>
      </c>
      <c r="G1528" s="31" t="s">
        <v>482</v>
      </c>
      <c r="H1528" s="31" t="s">
        <v>945</v>
      </c>
      <c r="I1528" s="31"/>
      <c r="J1528" s="32">
        <v>0</v>
      </c>
    </row>
    <row r="1529" spans="1:10" x14ac:dyDescent="0.25">
      <c r="A1529" s="29" t="str">
        <f>IF(PickedColonies!J1529=0, "NA",INDEX(Table5[Strain name],(MATCH(PickedColonies!C1529,Table6[Barcode of agar-filled omnitray plate],0)+PickedColonies!J1529-1)))</f>
        <v>NA</v>
      </c>
      <c r="B1529" s="29" t="str">
        <f>IF(PickedColonies!J1529=0, "NA", INDEX(Table1[Modifications],(MATCH(PickedColonies!C1529,Table6[Barcode of agar-filled omnitray plate],0)+PickedColonies!J1529-1)))</f>
        <v>NA</v>
      </c>
      <c r="C1529" s="31" t="s">
        <v>480</v>
      </c>
      <c r="D1529" s="29" t="str">
        <f>IF(PickedColonies!J1529=0, "NA", INDEX(Table4[],(MATCH(PickedColonies!C1529,Table6[Barcode of agar-filled omnitray plate],0)+PickedColonies!J1529-1)))</f>
        <v>NA</v>
      </c>
      <c r="E1529" s="31" t="s">
        <v>886</v>
      </c>
      <c r="F1529" s="42" t="str">
        <f>IF(ISNUMBER(SEARCH("96-well",Import!$B$10)),Sheet1!O1528,Sheet1!P1528)</f>
        <v>H24</v>
      </c>
      <c r="G1529" s="31" t="s">
        <v>482</v>
      </c>
      <c r="H1529" s="31" t="s">
        <v>945</v>
      </c>
      <c r="I1529" s="31"/>
      <c r="J1529" s="32">
        <v>0</v>
      </c>
    </row>
    <row r="1530" spans="1:10" x14ac:dyDescent="0.25">
      <c r="A1530" s="29" t="str">
        <f>IF(PickedColonies!J1530=0, "NA",INDEX(Table5[Strain name],(MATCH(PickedColonies!C1530,Table6[Barcode of agar-filled omnitray plate],0)+PickedColonies!J1530-1)))</f>
        <v>NA</v>
      </c>
      <c r="B1530" s="29" t="str">
        <f>IF(PickedColonies!J1530=0, "NA", INDEX(Table1[Modifications],(MATCH(PickedColonies!C1530,Table6[Barcode of agar-filled omnitray plate],0)+PickedColonies!J1530-1)))</f>
        <v>NA</v>
      </c>
      <c r="C1530" s="31" t="s">
        <v>480</v>
      </c>
      <c r="D1530" s="29" t="str">
        <f>IF(PickedColonies!J1530=0, "NA", INDEX(Table4[],(MATCH(PickedColonies!C1530,Table6[Barcode of agar-filled omnitray plate],0)+PickedColonies!J1530-1)))</f>
        <v>NA</v>
      </c>
      <c r="E1530" s="31" t="s">
        <v>886</v>
      </c>
      <c r="F1530" s="42" t="str">
        <f>IF(ISNUMBER(SEARCH("96-well",Import!$B$10)),Sheet1!O1529,Sheet1!P1529)</f>
        <v>I24</v>
      </c>
      <c r="G1530" s="31" t="s">
        <v>482</v>
      </c>
      <c r="H1530" s="31" t="s">
        <v>945</v>
      </c>
      <c r="I1530" s="31"/>
      <c r="J1530" s="32">
        <v>0</v>
      </c>
    </row>
    <row r="1531" spans="1:10" x14ac:dyDescent="0.25">
      <c r="A1531" s="29" t="str">
        <f>IF(PickedColonies!J1531=0, "NA",INDEX(Table5[Strain name],(MATCH(PickedColonies!C1531,Table6[Barcode of agar-filled omnitray plate],0)+PickedColonies!J1531-1)))</f>
        <v>NA</v>
      </c>
      <c r="B1531" s="29" t="str">
        <f>IF(PickedColonies!J1531=0, "NA", INDEX(Table1[Modifications],(MATCH(PickedColonies!C1531,Table6[Barcode of agar-filled omnitray plate],0)+PickedColonies!J1531-1)))</f>
        <v>NA</v>
      </c>
      <c r="C1531" s="31" t="s">
        <v>480</v>
      </c>
      <c r="D1531" s="29" t="str">
        <f>IF(PickedColonies!J1531=0, "NA", INDEX(Table4[],(MATCH(PickedColonies!C1531,Table6[Barcode of agar-filled omnitray plate],0)+PickedColonies!J1531-1)))</f>
        <v>NA</v>
      </c>
      <c r="E1531" s="31" t="s">
        <v>886</v>
      </c>
      <c r="F1531" s="42" t="str">
        <f>IF(ISNUMBER(SEARCH("96-well",Import!$B$10)),Sheet1!O1530,Sheet1!P1530)</f>
        <v>J24</v>
      </c>
      <c r="G1531" s="31" t="s">
        <v>482</v>
      </c>
      <c r="H1531" s="31" t="s">
        <v>945</v>
      </c>
      <c r="I1531" s="31"/>
      <c r="J1531" s="32">
        <v>0</v>
      </c>
    </row>
    <row r="1532" spans="1:10" x14ac:dyDescent="0.25">
      <c r="A1532" s="29" t="str">
        <f>IF(PickedColonies!J1532=0, "NA",INDEX(Table5[Strain name],(MATCH(PickedColonies!C1532,Table6[Barcode of agar-filled omnitray plate],0)+PickedColonies!J1532-1)))</f>
        <v>NA</v>
      </c>
      <c r="B1532" s="29" t="str">
        <f>IF(PickedColonies!J1532=0, "NA", INDEX(Table1[Modifications],(MATCH(PickedColonies!C1532,Table6[Barcode of agar-filled omnitray plate],0)+PickedColonies!J1532-1)))</f>
        <v>NA</v>
      </c>
      <c r="C1532" s="31" t="s">
        <v>480</v>
      </c>
      <c r="D1532" s="29" t="str">
        <f>IF(PickedColonies!J1532=0, "NA", INDEX(Table4[],(MATCH(PickedColonies!C1532,Table6[Barcode of agar-filled omnitray plate],0)+PickedColonies!J1532-1)))</f>
        <v>NA</v>
      </c>
      <c r="E1532" s="31" t="s">
        <v>886</v>
      </c>
      <c r="F1532" s="42" t="str">
        <f>IF(ISNUMBER(SEARCH("96-well",Import!$B$10)),Sheet1!O1531,Sheet1!P1531)</f>
        <v>K24</v>
      </c>
      <c r="G1532" s="31" t="s">
        <v>482</v>
      </c>
      <c r="H1532" s="31" t="s">
        <v>945</v>
      </c>
      <c r="I1532" s="31"/>
      <c r="J1532" s="32">
        <v>0</v>
      </c>
    </row>
    <row r="1533" spans="1:10" x14ac:dyDescent="0.25">
      <c r="A1533" s="29" t="str">
        <f>IF(PickedColonies!J1533=0, "NA",INDEX(Table5[Strain name],(MATCH(PickedColonies!C1533,Table6[Barcode of agar-filled omnitray plate],0)+PickedColonies!J1533-1)))</f>
        <v>NA</v>
      </c>
      <c r="B1533" s="29" t="str">
        <f>IF(PickedColonies!J1533=0, "NA", INDEX(Table1[Modifications],(MATCH(PickedColonies!C1533,Table6[Barcode of agar-filled omnitray plate],0)+PickedColonies!J1533-1)))</f>
        <v>NA</v>
      </c>
      <c r="C1533" s="31" t="s">
        <v>480</v>
      </c>
      <c r="D1533" s="29" t="str">
        <f>IF(PickedColonies!J1533=0, "NA", INDEX(Table4[],(MATCH(PickedColonies!C1533,Table6[Barcode of agar-filled omnitray plate],0)+PickedColonies!J1533-1)))</f>
        <v>NA</v>
      </c>
      <c r="E1533" s="31" t="s">
        <v>886</v>
      </c>
      <c r="F1533" s="42" t="str">
        <f>IF(ISNUMBER(SEARCH("96-well",Import!$B$10)),Sheet1!O1532,Sheet1!P1532)</f>
        <v>L24</v>
      </c>
      <c r="G1533" s="31" t="s">
        <v>482</v>
      </c>
      <c r="H1533" s="31" t="s">
        <v>945</v>
      </c>
      <c r="I1533" s="31"/>
      <c r="J1533" s="32">
        <v>0</v>
      </c>
    </row>
    <row r="1534" spans="1:10" x14ac:dyDescent="0.25">
      <c r="A1534" s="29" t="str">
        <f>IF(PickedColonies!J1534=0, "NA",INDEX(Table5[Strain name],(MATCH(PickedColonies!C1534,Table6[Barcode of agar-filled omnitray plate],0)+PickedColonies!J1534-1)))</f>
        <v>NA</v>
      </c>
      <c r="B1534" s="29" t="str">
        <f>IF(PickedColonies!J1534=0, "NA", INDEX(Table1[Modifications],(MATCH(PickedColonies!C1534,Table6[Barcode of agar-filled omnitray plate],0)+PickedColonies!J1534-1)))</f>
        <v>NA</v>
      </c>
      <c r="C1534" s="31" t="s">
        <v>480</v>
      </c>
      <c r="D1534" s="29" t="str">
        <f>IF(PickedColonies!J1534=0, "NA", INDEX(Table4[],(MATCH(PickedColonies!C1534,Table6[Barcode of agar-filled omnitray plate],0)+PickedColonies!J1534-1)))</f>
        <v>NA</v>
      </c>
      <c r="E1534" s="31" t="s">
        <v>886</v>
      </c>
      <c r="F1534" s="42" t="str">
        <f>IF(ISNUMBER(SEARCH("96-well",Import!$B$10)),Sheet1!O1533,Sheet1!P1533)</f>
        <v>M24</v>
      </c>
      <c r="G1534" s="31" t="s">
        <v>482</v>
      </c>
      <c r="H1534" s="31" t="s">
        <v>945</v>
      </c>
      <c r="I1534" s="31"/>
      <c r="J1534" s="32">
        <v>0</v>
      </c>
    </row>
    <row r="1535" spans="1:10" x14ac:dyDescent="0.25">
      <c r="A1535" s="29" t="str">
        <f>IF(PickedColonies!J1535=0, "NA",INDEX(Table5[Strain name],(MATCH(PickedColonies!C1535,Table6[Barcode of agar-filled omnitray plate],0)+PickedColonies!J1535-1)))</f>
        <v>NA</v>
      </c>
      <c r="B1535" s="29" t="str">
        <f>IF(PickedColonies!J1535=0, "NA", INDEX(Table1[Modifications],(MATCH(PickedColonies!C1535,Table6[Barcode of agar-filled omnitray plate],0)+PickedColonies!J1535-1)))</f>
        <v>NA</v>
      </c>
      <c r="C1535" s="31" t="s">
        <v>480</v>
      </c>
      <c r="D1535" s="29" t="str">
        <f>IF(PickedColonies!J1535=0, "NA", INDEX(Table4[],(MATCH(PickedColonies!C1535,Table6[Barcode of agar-filled omnitray plate],0)+PickedColonies!J1535-1)))</f>
        <v>NA</v>
      </c>
      <c r="E1535" s="31" t="s">
        <v>886</v>
      </c>
      <c r="F1535" s="42" t="str">
        <f>IF(ISNUMBER(SEARCH("96-well",Import!$B$10)),Sheet1!O1534,Sheet1!P1534)</f>
        <v>N24</v>
      </c>
      <c r="G1535" s="31" t="s">
        <v>482</v>
      </c>
      <c r="H1535" s="31" t="s">
        <v>945</v>
      </c>
      <c r="I1535" s="31"/>
      <c r="J1535" s="32">
        <v>0</v>
      </c>
    </row>
    <row r="1536" spans="1:10" x14ac:dyDescent="0.25">
      <c r="A1536" s="29" t="str">
        <f>IF(PickedColonies!J1536=0, "NA",INDEX(Table5[Strain name],(MATCH(PickedColonies!C1536,Table6[Barcode of agar-filled omnitray plate],0)+PickedColonies!J1536-1)))</f>
        <v>NA</v>
      </c>
      <c r="B1536" s="29" t="str">
        <f>IF(PickedColonies!J1536=0, "NA", INDEX(Table1[Modifications],(MATCH(PickedColonies!C1536,Table6[Barcode of agar-filled omnitray plate],0)+PickedColonies!J1536-1)))</f>
        <v>NA</v>
      </c>
      <c r="C1536" s="31" t="s">
        <v>480</v>
      </c>
      <c r="D1536" s="29" t="str">
        <f>IF(PickedColonies!J1536=0, "NA", INDEX(Table4[],(MATCH(PickedColonies!C1536,Table6[Barcode of agar-filled omnitray plate],0)+PickedColonies!J1536-1)))</f>
        <v>NA</v>
      </c>
      <c r="E1536" s="31" t="s">
        <v>886</v>
      </c>
      <c r="F1536" s="42" t="str">
        <f>IF(ISNUMBER(SEARCH("96-well",Import!$B$10)),Sheet1!O1535,Sheet1!P1535)</f>
        <v>O24</v>
      </c>
      <c r="G1536" s="31" t="s">
        <v>482</v>
      </c>
      <c r="H1536" s="31" t="s">
        <v>945</v>
      </c>
      <c r="I1536" s="31"/>
      <c r="J1536" s="32">
        <v>0</v>
      </c>
    </row>
    <row r="1537" spans="1:10" x14ac:dyDescent="0.25">
      <c r="A1537" s="29" t="str">
        <f>IF(PickedColonies!J1537=0, "NA",INDEX(Table5[Strain name],(MATCH(PickedColonies!C1537,Table6[Barcode of agar-filled omnitray plate],0)+PickedColonies!J1537-1)))</f>
        <v>NA</v>
      </c>
      <c r="B1537" s="29" t="str">
        <f>IF(PickedColonies!J1537=0, "NA", INDEX(Table1[Modifications],(MATCH(PickedColonies!C1537,Table6[Barcode of agar-filled omnitray plate],0)+PickedColonies!J1537-1)))</f>
        <v>NA</v>
      </c>
      <c r="C1537" s="31" t="s">
        <v>480</v>
      </c>
      <c r="D1537" s="29" t="str">
        <f>IF(PickedColonies!J1537=0, "NA", INDEX(Table4[],(MATCH(PickedColonies!C1537,Table6[Barcode of agar-filled omnitray plate],0)+PickedColonies!J1537-1)))</f>
        <v>NA</v>
      </c>
      <c r="E1537" s="31" t="s">
        <v>886</v>
      </c>
      <c r="F1537" s="42" t="str">
        <f>IF(ISNUMBER(SEARCH("96-well",Import!$B$10)),Sheet1!O1536,Sheet1!P1536)</f>
        <v>P24</v>
      </c>
      <c r="G1537" s="31" t="s">
        <v>482</v>
      </c>
      <c r="H1537" s="31" t="s">
        <v>945</v>
      </c>
      <c r="I1537" s="31"/>
      <c r="J1537" s="32">
        <v>0</v>
      </c>
    </row>
    <row r="1538" spans="1:10" x14ac:dyDescent="0.25">
      <c r="A1538" s="29" t="str">
        <f>IF(PickedColonies!J1538=0, "NA",INDEX(Table5[Strain name],(MATCH(PickedColonies!C1538,Table6[Barcode of agar-filled omnitray plate],0)+PickedColonies!J1538-1)))</f>
        <v>NA</v>
      </c>
      <c r="B1538" s="29" t="str">
        <f>IF(PickedColonies!J1538=0, "NA", INDEX(Table1[Modifications],(MATCH(PickedColonies!C1538,Table6[Barcode of agar-filled omnitray plate],0)+PickedColonies!J1538-1)))</f>
        <v>NA</v>
      </c>
      <c r="D1538" s="29" t="str">
        <f>IF(PickedColonies!J1538=0, "NA", INDEX(Table4[],(MATCH(PickedColonies!C1538,Table6[Barcode of agar-filled omnitray plate],0)+PickedColonies!J1538-1)))</f>
        <v>NA</v>
      </c>
      <c r="F1538" s="42" t="str">
        <f>IF(ISNUMBER(SEARCH("96-well",Import!$B$10)),Sheet1!O1537,Sheet1!P1537)</f>
        <v>A1</v>
      </c>
      <c r="I1538" s="31"/>
    </row>
    <row r="1539" spans="1:10" x14ac:dyDescent="0.25">
      <c r="A1539" s="29" t="str">
        <f>IF(PickedColonies!J1539=0, "NA",INDEX(Table5[Strain name],(MATCH(PickedColonies!C1539,Table6[Barcode of agar-filled omnitray plate],0)+PickedColonies!J1539-1)))</f>
        <v>NA</v>
      </c>
      <c r="B1539" s="29" t="str">
        <f>IF(PickedColonies!J1539=0, "NA", INDEX(Table1[Modifications],(MATCH(PickedColonies!C1539,Table6[Barcode of agar-filled omnitray plate],0)+PickedColonies!J1539-1)))</f>
        <v>NA</v>
      </c>
      <c r="D1539" s="29" t="str">
        <f>IF(PickedColonies!J1539=0, "NA", INDEX(Table4[],(MATCH(PickedColonies!C1539,Table6[Barcode of agar-filled omnitray plate],0)+PickedColonies!J1539-1)))</f>
        <v>NA</v>
      </c>
      <c r="F1539" s="42" t="str">
        <f>IF(ISNUMBER(SEARCH("96-well",Import!$B$10)),Sheet1!O1538,Sheet1!P1538)</f>
        <v>B1</v>
      </c>
      <c r="I1539" s="31"/>
    </row>
    <row r="1540" spans="1:10" x14ac:dyDescent="0.25">
      <c r="A1540" s="29" t="str">
        <f>IF(PickedColonies!J1540=0, "NA",INDEX(Table5[Strain name],(MATCH(PickedColonies!C1540,Table6[Barcode of agar-filled omnitray plate],0)+PickedColonies!J1540-1)))</f>
        <v>NA</v>
      </c>
      <c r="B1540" s="29" t="str">
        <f>IF(PickedColonies!J1540=0, "NA", INDEX(Table1[Modifications],(MATCH(PickedColonies!C1540,Table6[Barcode of agar-filled omnitray plate],0)+PickedColonies!J1540-1)))</f>
        <v>NA</v>
      </c>
      <c r="D1540" s="29" t="str">
        <f>IF(PickedColonies!J1540=0, "NA", INDEX(Table4[],(MATCH(PickedColonies!C1540,Table6[Barcode of agar-filled omnitray plate],0)+PickedColonies!J1540-1)))</f>
        <v>NA</v>
      </c>
      <c r="F1540" s="42" t="str">
        <f>IF(ISNUMBER(SEARCH("96-well",Import!$B$10)),Sheet1!O1539,Sheet1!P1539)</f>
        <v>C1</v>
      </c>
      <c r="I1540" s="31"/>
    </row>
    <row r="1541" spans="1:10" x14ac:dyDescent="0.25">
      <c r="A1541" s="29" t="str">
        <f>IF(PickedColonies!J1541=0, "NA",INDEX(Table5[Strain name],(MATCH(PickedColonies!C1541,Table6[Barcode of agar-filled omnitray plate],0)+PickedColonies!J1541-1)))</f>
        <v>NA</v>
      </c>
      <c r="B1541" s="29" t="str">
        <f>IF(PickedColonies!J1541=0, "NA", INDEX(Table1[Modifications],(MATCH(PickedColonies!C1541,Table6[Barcode of agar-filled omnitray plate],0)+PickedColonies!J1541-1)))</f>
        <v>NA</v>
      </c>
      <c r="D1541" s="29" t="str">
        <f>IF(PickedColonies!J1541=0, "NA", INDEX(Table4[],(MATCH(PickedColonies!C1541,Table6[Barcode of agar-filled omnitray plate],0)+PickedColonies!J1541-1)))</f>
        <v>NA</v>
      </c>
      <c r="F1541" s="42" t="str">
        <f>IF(ISNUMBER(SEARCH("96-well",Import!$B$10)),Sheet1!O1540,Sheet1!P1540)</f>
        <v>D1</v>
      </c>
      <c r="I1541" s="31"/>
    </row>
    <row r="1542" spans="1:10" x14ac:dyDescent="0.25">
      <c r="A1542" s="29" t="str">
        <f>IF(PickedColonies!J1542=0, "NA",INDEX(Table5[Strain name],(MATCH(PickedColonies!C1542,Table6[Barcode of agar-filled omnitray plate],0)+PickedColonies!J1542-1)))</f>
        <v>NA</v>
      </c>
      <c r="B1542" s="29" t="str">
        <f>IF(PickedColonies!J1542=0, "NA", INDEX(Table1[Modifications],(MATCH(PickedColonies!C1542,Table6[Barcode of agar-filled omnitray plate],0)+PickedColonies!J1542-1)))</f>
        <v>NA</v>
      </c>
      <c r="D1542" s="29" t="str">
        <f>IF(PickedColonies!J1542=0, "NA", INDEX(Table4[],(MATCH(PickedColonies!C1542,Table6[Barcode of agar-filled omnitray plate],0)+PickedColonies!J1542-1)))</f>
        <v>NA</v>
      </c>
      <c r="F1542" s="42" t="str">
        <f>IF(ISNUMBER(SEARCH("96-well",Import!$B$10)),Sheet1!O1541,Sheet1!P1541)</f>
        <v>E1</v>
      </c>
      <c r="I1542" s="31"/>
    </row>
    <row r="1543" spans="1:10" x14ac:dyDescent="0.25">
      <c r="A1543" s="29" t="str">
        <f>IF(PickedColonies!J1543=0, "NA",INDEX(Table5[Strain name],(MATCH(PickedColonies!C1543,Table6[Barcode of agar-filled omnitray plate],0)+PickedColonies!J1543-1)))</f>
        <v>NA</v>
      </c>
      <c r="B1543" s="29" t="str">
        <f>IF(PickedColonies!J1543=0, "NA", INDEX(Table1[Modifications],(MATCH(PickedColonies!C1543,Table6[Barcode of agar-filled omnitray plate],0)+PickedColonies!J1543-1)))</f>
        <v>NA</v>
      </c>
      <c r="D1543" s="29" t="str">
        <f>IF(PickedColonies!J1543=0, "NA", INDEX(Table4[],(MATCH(PickedColonies!C1543,Table6[Barcode of agar-filled omnitray plate],0)+PickedColonies!J1543-1)))</f>
        <v>NA</v>
      </c>
      <c r="F1543" s="42" t="str">
        <f>IF(ISNUMBER(SEARCH("96-well",Import!$B$10)),Sheet1!O1542,Sheet1!P1542)</f>
        <v>F1</v>
      </c>
      <c r="I1543" s="31"/>
    </row>
    <row r="1544" spans="1:10" x14ac:dyDescent="0.25">
      <c r="A1544" s="29" t="str">
        <f>IF(PickedColonies!J1544=0, "NA",INDEX(Table5[Strain name],(MATCH(PickedColonies!C1544,Table6[Barcode of agar-filled omnitray plate],0)+PickedColonies!J1544-1)))</f>
        <v>NA</v>
      </c>
      <c r="B1544" s="29" t="str">
        <f>IF(PickedColonies!J1544=0, "NA", INDEX(Table1[Modifications],(MATCH(PickedColonies!C1544,Table6[Barcode of agar-filled omnitray plate],0)+PickedColonies!J1544-1)))</f>
        <v>NA</v>
      </c>
      <c r="D1544" s="29" t="str">
        <f>IF(PickedColonies!J1544=0, "NA", INDEX(Table4[],(MATCH(PickedColonies!C1544,Table6[Barcode of agar-filled omnitray plate],0)+PickedColonies!J1544-1)))</f>
        <v>NA</v>
      </c>
      <c r="F1544" s="42" t="str">
        <f>IF(ISNUMBER(SEARCH("96-well",Import!$B$10)),Sheet1!O1543,Sheet1!P1543)</f>
        <v>G1</v>
      </c>
      <c r="I1544" s="31"/>
    </row>
    <row r="1545" spans="1:10" x14ac:dyDescent="0.25">
      <c r="A1545" s="29" t="str">
        <f>IF(PickedColonies!J1545=0, "NA",INDEX(Table5[Strain name],(MATCH(PickedColonies!C1545,Table6[Barcode of agar-filled omnitray plate],0)+PickedColonies!J1545-1)))</f>
        <v>NA</v>
      </c>
      <c r="B1545" s="29" t="str">
        <f>IF(PickedColonies!J1545=0, "NA", INDEX(Table1[Modifications],(MATCH(PickedColonies!C1545,Table6[Barcode of agar-filled omnitray plate],0)+PickedColonies!J1545-1)))</f>
        <v>NA</v>
      </c>
      <c r="D1545" s="29" t="str">
        <f>IF(PickedColonies!J1545=0, "NA", INDEX(Table4[],(MATCH(PickedColonies!C1545,Table6[Barcode of agar-filled omnitray plate],0)+PickedColonies!J1545-1)))</f>
        <v>NA</v>
      </c>
      <c r="F1545" s="42" t="str">
        <f>IF(ISNUMBER(SEARCH("96-well",Import!$B$10)),Sheet1!O1544,Sheet1!P1544)</f>
        <v>H1</v>
      </c>
      <c r="I1545" s="31"/>
    </row>
    <row r="1546" spans="1:10" x14ac:dyDescent="0.25">
      <c r="A1546" s="29" t="str">
        <f>IF(PickedColonies!J1546=0, "NA",INDEX(Table5[Strain name],(MATCH(PickedColonies!C1546,Table6[Barcode of agar-filled omnitray plate],0)+PickedColonies!J1546-1)))</f>
        <v>NA</v>
      </c>
      <c r="B1546" s="29" t="str">
        <f>IF(PickedColonies!J1546=0, "NA", INDEX(Table1[Modifications],(MATCH(PickedColonies!C1546,Table6[Barcode of agar-filled omnitray plate],0)+PickedColonies!J1546-1)))</f>
        <v>NA</v>
      </c>
      <c r="D1546" s="29" t="str">
        <f>IF(PickedColonies!J1546=0, "NA", INDEX(Table4[],(MATCH(PickedColonies!C1546,Table6[Barcode of agar-filled omnitray plate],0)+PickedColonies!J1546-1)))</f>
        <v>NA</v>
      </c>
      <c r="F1546" s="42" t="str">
        <f>IF(ISNUMBER(SEARCH("96-well",Import!$B$10)),Sheet1!O1545,Sheet1!P1545)</f>
        <v>I1</v>
      </c>
      <c r="I1546" s="31"/>
    </row>
    <row r="1547" spans="1:10" x14ac:dyDescent="0.25">
      <c r="A1547" s="29" t="str">
        <f>IF(PickedColonies!J1547=0, "NA",INDEX(Table5[Strain name],(MATCH(PickedColonies!C1547,Table6[Barcode of agar-filled omnitray plate],0)+PickedColonies!J1547-1)))</f>
        <v>NA</v>
      </c>
      <c r="B1547" s="29" t="str">
        <f>IF(PickedColonies!J1547=0, "NA", INDEX(Table1[Modifications],(MATCH(PickedColonies!C1547,Table6[Barcode of agar-filled omnitray plate],0)+PickedColonies!J1547-1)))</f>
        <v>NA</v>
      </c>
      <c r="D1547" s="29" t="str">
        <f>IF(PickedColonies!J1547=0, "NA", INDEX(Table4[],(MATCH(PickedColonies!C1547,Table6[Barcode of agar-filled omnitray plate],0)+PickedColonies!J1547-1)))</f>
        <v>NA</v>
      </c>
      <c r="F1547" s="42" t="str">
        <f>IF(ISNUMBER(SEARCH("96-well",Import!$B$10)),Sheet1!O1546,Sheet1!P1546)</f>
        <v>J1</v>
      </c>
      <c r="I1547" s="31"/>
    </row>
    <row r="1548" spans="1:10" x14ac:dyDescent="0.25">
      <c r="A1548" s="29" t="str">
        <f>IF(PickedColonies!J1548=0, "NA",INDEX(Table5[Strain name],(MATCH(PickedColonies!C1548,Table6[Barcode of agar-filled omnitray plate],0)+PickedColonies!J1548-1)))</f>
        <v>NA</v>
      </c>
      <c r="B1548" s="29" t="str">
        <f>IF(PickedColonies!J1548=0, "NA", INDEX(Table1[Modifications],(MATCH(PickedColonies!C1548,Table6[Barcode of agar-filled omnitray plate],0)+PickedColonies!J1548-1)))</f>
        <v>NA</v>
      </c>
      <c r="D1548" s="29" t="str">
        <f>IF(PickedColonies!J1548=0, "NA", INDEX(Table4[],(MATCH(PickedColonies!C1548,Table6[Barcode of agar-filled omnitray plate],0)+PickedColonies!J1548-1)))</f>
        <v>NA</v>
      </c>
      <c r="F1548" s="42" t="str">
        <f>IF(ISNUMBER(SEARCH("96-well",Import!$B$10)),Sheet1!O1547,Sheet1!P1547)</f>
        <v>K1</v>
      </c>
      <c r="I1548" s="31"/>
    </row>
    <row r="1549" spans="1:10" x14ac:dyDescent="0.25">
      <c r="A1549" s="29" t="str">
        <f>IF(PickedColonies!J1549=0, "NA",INDEX(Table5[Strain name],(MATCH(PickedColonies!C1549,Table6[Barcode of agar-filled omnitray plate],0)+PickedColonies!J1549-1)))</f>
        <v>NA</v>
      </c>
      <c r="B1549" s="29" t="str">
        <f>IF(PickedColonies!J1549=0, "NA", INDEX(Table1[Modifications],(MATCH(PickedColonies!C1549,Table6[Barcode of agar-filled omnitray plate],0)+PickedColonies!J1549-1)))</f>
        <v>NA</v>
      </c>
      <c r="D1549" s="29" t="str">
        <f>IF(PickedColonies!J1549=0, "NA", INDEX(Table4[],(MATCH(PickedColonies!C1549,Table6[Barcode of agar-filled omnitray plate],0)+PickedColonies!J1549-1)))</f>
        <v>NA</v>
      </c>
      <c r="F1549" s="42" t="str">
        <f>IF(ISNUMBER(SEARCH("96-well",Import!$B$10)),Sheet1!O1548,Sheet1!P1548)</f>
        <v>L1</v>
      </c>
      <c r="I1549" s="31"/>
    </row>
    <row r="1550" spans="1:10" x14ac:dyDescent="0.25">
      <c r="A1550" s="29" t="str">
        <f>IF(PickedColonies!J1550=0, "NA",INDEX(Table5[Strain name],(MATCH(PickedColonies!C1550,Table6[Barcode of agar-filled omnitray plate],0)+PickedColonies!J1550-1)))</f>
        <v>NA</v>
      </c>
      <c r="B1550" s="29" t="str">
        <f>IF(PickedColonies!J1550=0, "NA", INDEX(Table1[Modifications],(MATCH(PickedColonies!C1550,Table6[Barcode of agar-filled omnitray plate],0)+PickedColonies!J1550-1)))</f>
        <v>NA</v>
      </c>
      <c r="D1550" s="29" t="str">
        <f>IF(PickedColonies!J1550=0, "NA", INDEX(Table4[],(MATCH(PickedColonies!C1550,Table6[Barcode of agar-filled omnitray plate],0)+PickedColonies!J1550-1)))</f>
        <v>NA</v>
      </c>
      <c r="F1550" s="42" t="str">
        <f>IF(ISNUMBER(SEARCH("96-well",Import!$B$10)),Sheet1!O1549,Sheet1!P1549)</f>
        <v>M1</v>
      </c>
      <c r="I1550" s="31"/>
    </row>
    <row r="1551" spans="1:10" x14ac:dyDescent="0.25">
      <c r="A1551" s="29" t="str">
        <f>IF(PickedColonies!J1551=0, "NA",INDEX(Table5[Strain name],(MATCH(PickedColonies!C1551,Table6[Barcode of agar-filled omnitray plate],0)+PickedColonies!J1551-1)))</f>
        <v>NA</v>
      </c>
      <c r="B1551" s="29" t="str">
        <f>IF(PickedColonies!J1551=0, "NA", INDEX(Table1[Modifications],(MATCH(PickedColonies!C1551,Table6[Barcode of agar-filled omnitray plate],0)+PickedColonies!J1551-1)))</f>
        <v>NA</v>
      </c>
      <c r="D1551" s="29" t="str">
        <f>IF(PickedColonies!J1551=0, "NA", INDEX(Table4[],(MATCH(PickedColonies!C1551,Table6[Barcode of agar-filled omnitray plate],0)+PickedColonies!J1551-1)))</f>
        <v>NA</v>
      </c>
      <c r="F1551" s="42" t="str">
        <f>IF(ISNUMBER(SEARCH("96-well",Import!$B$10)),Sheet1!O1550,Sheet1!P1550)</f>
        <v>N1</v>
      </c>
      <c r="I1551" s="31"/>
    </row>
    <row r="1552" spans="1:10" x14ac:dyDescent="0.25">
      <c r="A1552" s="29" t="str">
        <f>IF(PickedColonies!J1552=0, "NA",INDEX(Table5[Strain name],(MATCH(PickedColonies!C1552,Table6[Barcode of agar-filled omnitray plate],0)+PickedColonies!J1552-1)))</f>
        <v>NA</v>
      </c>
      <c r="B1552" s="29" t="str">
        <f>IF(PickedColonies!J1552=0, "NA", INDEX(Table1[Modifications],(MATCH(PickedColonies!C1552,Table6[Barcode of agar-filled omnitray plate],0)+PickedColonies!J1552-1)))</f>
        <v>NA</v>
      </c>
      <c r="D1552" s="29" t="str">
        <f>IF(PickedColonies!J1552=0, "NA", INDEX(Table4[],(MATCH(PickedColonies!C1552,Table6[Barcode of agar-filled omnitray plate],0)+PickedColonies!J1552-1)))</f>
        <v>NA</v>
      </c>
      <c r="F1552" s="42" t="str">
        <f>IF(ISNUMBER(SEARCH("96-well",Import!$B$10)),Sheet1!O1551,Sheet1!P1551)</f>
        <v>O1</v>
      </c>
      <c r="I1552" s="31"/>
    </row>
    <row r="1553" spans="1:9" x14ac:dyDescent="0.25">
      <c r="A1553" s="29" t="str">
        <f>IF(PickedColonies!J1553=0, "NA",INDEX(Table5[Strain name],(MATCH(PickedColonies!C1553,Table6[Barcode of agar-filled omnitray plate],0)+PickedColonies!J1553-1)))</f>
        <v>NA</v>
      </c>
      <c r="B1553" s="29" t="str">
        <f>IF(PickedColonies!J1553=0, "NA", INDEX(Table1[Modifications],(MATCH(PickedColonies!C1553,Table6[Barcode of agar-filled omnitray plate],0)+PickedColonies!J1553-1)))</f>
        <v>NA</v>
      </c>
      <c r="D1553" s="29" t="str">
        <f>IF(PickedColonies!J1553=0, "NA", INDEX(Table4[],(MATCH(PickedColonies!C1553,Table6[Barcode of agar-filled omnitray plate],0)+PickedColonies!J1553-1)))</f>
        <v>NA</v>
      </c>
      <c r="F1553" s="42" t="str">
        <f>IF(ISNUMBER(SEARCH("96-well",Import!$B$10)),Sheet1!O1552,Sheet1!P1552)</f>
        <v>P1</v>
      </c>
      <c r="I1553" s="31"/>
    </row>
    <row r="1554" spans="1:9" x14ac:dyDescent="0.25">
      <c r="A1554" s="29" t="str">
        <f>IF(PickedColonies!J1554=0, "NA",INDEX(Table5[Strain name],(MATCH(PickedColonies!C1554,Table6[Barcode of agar-filled omnitray plate],0)+PickedColonies!J1554-1)))</f>
        <v>NA</v>
      </c>
      <c r="B1554" s="29" t="str">
        <f>IF(PickedColonies!J1554=0, "NA", INDEX(Table1[Modifications],(MATCH(PickedColonies!C1554,Table6[Barcode of agar-filled omnitray plate],0)+PickedColonies!J1554-1)))</f>
        <v>NA</v>
      </c>
      <c r="D1554" s="29" t="str">
        <f>IF(PickedColonies!J1554=0, "NA", INDEX(Table4[],(MATCH(PickedColonies!C1554,Table6[Barcode of agar-filled omnitray plate],0)+PickedColonies!J1554-1)))</f>
        <v>NA</v>
      </c>
      <c r="F1554" s="42" t="str">
        <f>IF(ISNUMBER(SEARCH("96-well",Import!$B$10)),Sheet1!O1553,Sheet1!P1553)</f>
        <v>A2</v>
      </c>
      <c r="I1554" s="31"/>
    </row>
    <row r="1555" spans="1:9" x14ac:dyDescent="0.25">
      <c r="A1555" s="29" t="str">
        <f>IF(PickedColonies!J1555=0, "NA",INDEX(Table5[Strain name],(MATCH(PickedColonies!C1555,Table6[Barcode of agar-filled omnitray plate],0)+PickedColonies!J1555-1)))</f>
        <v>NA</v>
      </c>
      <c r="B1555" s="29" t="str">
        <f>IF(PickedColonies!J1555=0, "NA", INDEX(Table1[Modifications],(MATCH(PickedColonies!C1555,Table6[Barcode of agar-filled omnitray plate],0)+PickedColonies!J1555-1)))</f>
        <v>NA</v>
      </c>
      <c r="D1555" s="29" t="str">
        <f>IF(PickedColonies!J1555=0, "NA", INDEX(Table4[],(MATCH(PickedColonies!C1555,Table6[Barcode of agar-filled omnitray plate],0)+PickedColonies!J1555-1)))</f>
        <v>NA</v>
      </c>
      <c r="F1555" s="42" t="str">
        <f>IF(ISNUMBER(SEARCH("96-well",Import!$B$10)),Sheet1!O1554,Sheet1!P1554)</f>
        <v>B2</v>
      </c>
      <c r="I1555" s="31"/>
    </row>
    <row r="1556" spans="1:9" x14ac:dyDescent="0.25">
      <c r="A1556" s="29" t="str">
        <f>IF(PickedColonies!J1556=0, "NA",INDEX(Table5[Strain name],(MATCH(PickedColonies!C1556,Table6[Barcode of agar-filled omnitray plate],0)+PickedColonies!J1556-1)))</f>
        <v>NA</v>
      </c>
      <c r="B1556" s="29" t="str">
        <f>IF(PickedColonies!J1556=0, "NA", INDEX(Table1[Modifications],(MATCH(PickedColonies!C1556,Table6[Barcode of agar-filled omnitray plate],0)+PickedColonies!J1556-1)))</f>
        <v>NA</v>
      </c>
      <c r="D1556" s="29" t="str">
        <f>IF(PickedColonies!J1556=0, "NA", INDEX(Table4[],(MATCH(PickedColonies!C1556,Table6[Barcode of agar-filled omnitray plate],0)+PickedColonies!J1556-1)))</f>
        <v>NA</v>
      </c>
      <c r="F1556" s="42" t="str">
        <f>IF(ISNUMBER(SEARCH("96-well",Import!$B$10)),Sheet1!O1555,Sheet1!P1555)</f>
        <v>C2</v>
      </c>
      <c r="I1556" s="31"/>
    </row>
    <row r="1557" spans="1:9" x14ac:dyDescent="0.25">
      <c r="A1557" s="29" t="str">
        <f>IF(PickedColonies!J1557=0, "NA",INDEX(Table5[Strain name],(MATCH(PickedColonies!C1557,Table6[Barcode of agar-filled omnitray plate],0)+PickedColonies!J1557-1)))</f>
        <v>NA</v>
      </c>
      <c r="B1557" s="29" t="str">
        <f>IF(PickedColonies!J1557=0, "NA", INDEX(Table1[Modifications],(MATCH(PickedColonies!C1557,Table6[Barcode of agar-filled omnitray plate],0)+PickedColonies!J1557-1)))</f>
        <v>NA</v>
      </c>
      <c r="D1557" s="29" t="str">
        <f>IF(PickedColonies!J1557=0, "NA", INDEX(Table4[],(MATCH(PickedColonies!C1557,Table6[Barcode of agar-filled omnitray plate],0)+PickedColonies!J1557-1)))</f>
        <v>NA</v>
      </c>
      <c r="F1557" s="42" t="str">
        <f>IF(ISNUMBER(SEARCH("96-well",Import!$B$10)),Sheet1!O1556,Sheet1!P1556)</f>
        <v>D2</v>
      </c>
      <c r="I1557" s="31"/>
    </row>
    <row r="1558" spans="1:9" x14ac:dyDescent="0.25">
      <c r="A1558" s="29" t="str">
        <f>IF(PickedColonies!J1558=0, "NA",INDEX(Table5[Strain name],(MATCH(PickedColonies!C1558,Table6[Barcode of agar-filled omnitray plate],0)+PickedColonies!J1558-1)))</f>
        <v>NA</v>
      </c>
      <c r="B1558" s="29" t="str">
        <f>IF(PickedColonies!J1558=0, "NA", INDEX(Table1[Modifications],(MATCH(PickedColonies!C1558,Table6[Barcode of agar-filled omnitray plate],0)+PickedColonies!J1558-1)))</f>
        <v>NA</v>
      </c>
      <c r="D1558" s="29" t="str">
        <f>IF(PickedColonies!J1558=0, "NA", INDEX(Table4[],(MATCH(PickedColonies!C1558,Table6[Barcode of agar-filled omnitray plate],0)+PickedColonies!J1558-1)))</f>
        <v>NA</v>
      </c>
      <c r="F1558" s="42" t="str">
        <f>IF(ISNUMBER(SEARCH("96-well",Import!$B$10)),Sheet1!O1557,Sheet1!P1557)</f>
        <v>E2</v>
      </c>
      <c r="I1558" s="31"/>
    </row>
    <row r="1559" spans="1:9" x14ac:dyDescent="0.25">
      <c r="A1559" s="29" t="str">
        <f>IF(PickedColonies!J1559=0, "NA",INDEX(Table5[Strain name],(MATCH(PickedColonies!C1559,Table6[Barcode of agar-filled omnitray plate],0)+PickedColonies!J1559-1)))</f>
        <v>NA</v>
      </c>
      <c r="B1559" s="29" t="str">
        <f>IF(PickedColonies!J1559=0, "NA", INDEX(Table1[Modifications],(MATCH(PickedColonies!C1559,Table6[Barcode of agar-filled omnitray plate],0)+PickedColonies!J1559-1)))</f>
        <v>NA</v>
      </c>
      <c r="D1559" s="29" t="str">
        <f>IF(PickedColonies!J1559=0, "NA", INDEX(Table4[],(MATCH(PickedColonies!C1559,Table6[Barcode of agar-filled omnitray plate],0)+PickedColonies!J1559-1)))</f>
        <v>NA</v>
      </c>
      <c r="F1559" s="42" t="str">
        <f>IF(ISNUMBER(SEARCH("96-well",Import!$B$10)),Sheet1!O1558,Sheet1!P1558)</f>
        <v>F2</v>
      </c>
      <c r="I1559" s="31"/>
    </row>
    <row r="1560" spans="1:9" x14ac:dyDescent="0.25">
      <c r="A1560" s="29" t="str">
        <f>IF(PickedColonies!J1560=0, "NA",INDEX(Table5[Strain name],(MATCH(PickedColonies!C1560,Table6[Barcode of agar-filled omnitray plate],0)+PickedColonies!J1560-1)))</f>
        <v>NA</v>
      </c>
      <c r="B1560" s="29" t="str">
        <f>IF(PickedColonies!J1560=0, "NA", INDEX(Table1[Modifications],(MATCH(PickedColonies!C1560,Table6[Barcode of agar-filled omnitray plate],0)+PickedColonies!J1560-1)))</f>
        <v>NA</v>
      </c>
      <c r="D1560" s="29" t="str">
        <f>IF(PickedColonies!J1560=0, "NA", INDEX(Table4[],(MATCH(PickedColonies!C1560,Table6[Barcode of agar-filled omnitray plate],0)+PickedColonies!J1560-1)))</f>
        <v>NA</v>
      </c>
      <c r="F1560" s="42" t="str">
        <f>IF(ISNUMBER(SEARCH("96-well",Import!$B$10)),Sheet1!O1559,Sheet1!P1559)</f>
        <v>G2</v>
      </c>
      <c r="I1560" s="31"/>
    </row>
    <row r="1561" spans="1:9" x14ac:dyDescent="0.25">
      <c r="A1561" s="29" t="str">
        <f>IF(PickedColonies!J1561=0, "NA",INDEX(Table5[Strain name],(MATCH(PickedColonies!C1561,Table6[Barcode of agar-filled omnitray plate],0)+PickedColonies!J1561-1)))</f>
        <v>NA</v>
      </c>
      <c r="B1561" s="29" t="str">
        <f>IF(PickedColonies!J1561=0, "NA", INDEX(Table1[Modifications],(MATCH(PickedColonies!C1561,Table6[Barcode of agar-filled omnitray plate],0)+PickedColonies!J1561-1)))</f>
        <v>NA</v>
      </c>
      <c r="D1561" s="29" t="str">
        <f>IF(PickedColonies!J1561=0, "NA", INDEX(Table4[],(MATCH(PickedColonies!C1561,Table6[Barcode of agar-filled omnitray plate],0)+PickedColonies!J1561-1)))</f>
        <v>NA</v>
      </c>
      <c r="F1561" s="42" t="str">
        <f>IF(ISNUMBER(SEARCH("96-well",Import!$B$10)),Sheet1!O1560,Sheet1!P1560)</f>
        <v>H2</v>
      </c>
      <c r="I1561" s="31"/>
    </row>
    <row r="1562" spans="1:9" x14ac:dyDescent="0.25">
      <c r="A1562" s="29" t="str">
        <f>IF(PickedColonies!J1562=0, "NA",INDEX(Table5[Strain name],(MATCH(PickedColonies!C1562,Table6[Barcode of agar-filled omnitray plate],0)+PickedColonies!J1562-1)))</f>
        <v>NA</v>
      </c>
      <c r="B1562" s="29" t="str">
        <f>IF(PickedColonies!J1562=0, "NA", INDEX(Table1[Modifications],(MATCH(PickedColonies!C1562,Table6[Barcode of agar-filled omnitray plate],0)+PickedColonies!J1562-1)))</f>
        <v>NA</v>
      </c>
      <c r="D1562" s="29" t="str">
        <f>IF(PickedColonies!J1562=0, "NA", INDEX(Table4[],(MATCH(PickedColonies!C1562,Table6[Barcode of agar-filled omnitray plate],0)+PickedColonies!J1562-1)))</f>
        <v>NA</v>
      </c>
      <c r="F1562" s="42" t="str">
        <f>IF(ISNUMBER(SEARCH("96-well",Import!$B$10)),Sheet1!O1561,Sheet1!P1561)</f>
        <v>I2</v>
      </c>
      <c r="I1562" s="31"/>
    </row>
    <row r="1563" spans="1:9" x14ac:dyDescent="0.25">
      <c r="A1563" s="29" t="str">
        <f>IF(PickedColonies!J1563=0, "NA",INDEX(Table5[Strain name],(MATCH(PickedColonies!C1563,Table6[Barcode of agar-filled omnitray plate],0)+PickedColonies!J1563-1)))</f>
        <v>NA</v>
      </c>
      <c r="B1563" s="29" t="str">
        <f>IF(PickedColonies!J1563=0, "NA", INDEX(Table1[Modifications],(MATCH(PickedColonies!C1563,Table6[Barcode of agar-filled omnitray plate],0)+PickedColonies!J1563-1)))</f>
        <v>NA</v>
      </c>
      <c r="D1563" s="29" t="str">
        <f>IF(PickedColonies!J1563=0, "NA", INDEX(Table4[],(MATCH(PickedColonies!C1563,Table6[Barcode of agar-filled omnitray plate],0)+PickedColonies!J1563-1)))</f>
        <v>NA</v>
      </c>
      <c r="F1563" s="42" t="str">
        <f>IF(ISNUMBER(SEARCH("96-well",Import!$B$10)),Sheet1!O1562,Sheet1!P1562)</f>
        <v>J2</v>
      </c>
      <c r="I1563" s="31"/>
    </row>
    <row r="1564" spans="1:9" x14ac:dyDescent="0.25">
      <c r="A1564" s="29" t="str">
        <f>IF(PickedColonies!J1564=0, "NA",INDEX(Table5[Strain name],(MATCH(PickedColonies!C1564,Table6[Barcode of agar-filled omnitray plate],0)+PickedColonies!J1564-1)))</f>
        <v>NA</v>
      </c>
      <c r="B1564" s="29" t="str">
        <f>IF(PickedColonies!J1564=0, "NA", INDEX(Table1[Modifications],(MATCH(PickedColonies!C1564,Table6[Barcode of agar-filled omnitray plate],0)+PickedColonies!J1564-1)))</f>
        <v>NA</v>
      </c>
      <c r="D1564" s="29" t="str">
        <f>IF(PickedColonies!J1564=0, "NA", INDEX(Table4[],(MATCH(PickedColonies!C1564,Table6[Barcode of agar-filled omnitray plate],0)+PickedColonies!J1564-1)))</f>
        <v>NA</v>
      </c>
      <c r="F1564" s="42" t="str">
        <f>IF(ISNUMBER(SEARCH("96-well",Import!$B$10)),Sheet1!O1563,Sheet1!P1563)</f>
        <v>K2</v>
      </c>
      <c r="I1564" s="31"/>
    </row>
    <row r="1565" spans="1:9" x14ac:dyDescent="0.25">
      <c r="A1565" s="29" t="str">
        <f>IF(PickedColonies!J1565=0, "NA",INDEX(Table5[Strain name],(MATCH(PickedColonies!C1565,Table6[Barcode of agar-filled omnitray plate],0)+PickedColonies!J1565-1)))</f>
        <v>NA</v>
      </c>
      <c r="B1565" s="29" t="str">
        <f>IF(PickedColonies!J1565=0, "NA", INDEX(Table1[Modifications],(MATCH(PickedColonies!C1565,Table6[Barcode of agar-filled omnitray plate],0)+PickedColonies!J1565-1)))</f>
        <v>NA</v>
      </c>
      <c r="D1565" s="29" t="str">
        <f>IF(PickedColonies!J1565=0, "NA", INDEX(Table4[],(MATCH(PickedColonies!C1565,Table6[Barcode of agar-filled omnitray plate],0)+PickedColonies!J1565-1)))</f>
        <v>NA</v>
      </c>
      <c r="F1565" s="42" t="str">
        <f>IF(ISNUMBER(SEARCH("96-well",Import!$B$10)),Sheet1!O1564,Sheet1!P1564)</f>
        <v>L2</v>
      </c>
      <c r="I1565" s="31"/>
    </row>
    <row r="1566" spans="1:9" x14ac:dyDescent="0.25">
      <c r="A1566" s="29" t="str">
        <f>IF(PickedColonies!J1566=0, "NA",INDEX(Table5[Strain name],(MATCH(PickedColonies!C1566,Table6[Barcode of agar-filled omnitray plate],0)+PickedColonies!J1566-1)))</f>
        <v>NA</v>
      </c>
      <c r="B1566" s="29" t="str">
        <f>IF(PickedColonies!J1566=0, "NA", INDEX(Table1[Modifications],(MATCH(PickedColonies!C1566,Table6[Barcode of agar-filled omnitray plate],0)+PickedColonies!J1566-1)))</f>
        <v>NA</v>
      </c>
      <c r="D1566" s="29" t="str">
        <f>IF(PickedColonies!J1566=0, "NA", INDEX(Table4[],(MATCH(PickedColonies!C1566,Table6[Barcode of agar-filled omnitray plate],0)+PickedColonies!J1566-1)))</f>
        <v>NA</v>
      </c>
      <c r="F1566" s="42" t="str">
        <f>IF(ISNUMBER(SEARCH("96-well",Import!$B$10)),Sheet1!O1565,Sheet1!P1565)</f>
        <v>M2</v>
      </c>
      <c r="I1566" s="31"/>
    </row>
    <row r="1567" spans="1:9" x14ac:dyDescent="0.25">
      <c r="A1567" s="29" t="str">
        <f>IF(PickedColonies!J1567=0, "NA",INDEX(Table5[Strain name],(MATCH(PickedColonies!C1567,Table6[Barcode of agar-filled omnitray plate],0)+PickedColonies!J1567-1)))</f>
        <v>NA</v>
      </c>
      <c r="B1567" s="29" t="str">
        <f>IF(PickedColonies!J1567=0, "NA", INDEX(Table1[Modifications],(MATCH(PickedColonies!C1567,Table6[Barcode of agar-filled omnitray plate],0)+PickedColonies!J1567-1)))</f>
        <v>NA</v>
      </c>
      <c r="D1567" s="29" t="str">
        <f>IF(PickedColonies!J1567=0, "NA", INDEX(Table4[],(MATCH(PickedColonies!C1567,Table6[Barcode of agar-filled omnitray plate],0)+PickedColonies!J1567-1)))</f>
        <v>NA</v>
      </c>
      <c r="F1567" s="42" t="str">
        <f>IF(ISNUMBER(SEARCH("96-well",Import!$B$10)),Sheet1!O1566,Sheet1!P1566)</f>
        <v>N2</v>
      </c>
      <c r="I1567" s="31"/>
    </row>
    <row r="1568" spans="1:9" x14ac:dyDescent="0.25">
      <c r="A1568" s="29" t="str">
        <f>IF(PickedColonies!J1568=0, "NA",INDEX(Table5[Strain name],(MATCH(PickedColonies!C1568,Table6[Barcode of agar-filled omnitray plate],0)+PickedColonies!J1568-1)))</f>
        <v>NA</v>
      </c>
      <c r="B1568" s="29" t="str">
        <f>IF(PickedColonies!J1568=0, "NA", INDEX(Table1[Modifications],(MATCH(PickedColonies!C1568,Table6[Barcode of agar-filled omnitray plate],0)+PickedColonies!J1568-1)))</f>
        <v>NA</v>
      </c>
      <c r="D1568" s="29" t="str">
        <f>IF(PickedColonies!J1568=0, "NA", INDEX(Table4[],(MATCH(PickedColonies!C1568,Table6[Barcode of agar-filled omnitray plate],0)+PickedColonies!J1568-1)))</f>
        <v>NA</v>
      </c>
      <c r="F1568" s="42" t="str">
        <f>IF(ISNUMBER(SEARCH("96-well",Import!$B$10)),Sheet1!O1567,Sheet1!P1567)</f>
        <v>O2</v>
      </c>
      <c r="I1568" s="31"/>
    </row>
    <row r="1569" spans="1:9" x14ac:dyDescent="0.25">
      <c r="A1569" s="29" t="str">
        <f>IF(PickedColonies!J1569=0, "NA",INDEX(Table5[Strain name],(MATCH(PickedColonies!C1569,Table6[Barcode of agar-filled omnitray plate],0)+PickedColonies!J1569-1)))</f>
        <v>NA</v>
      </c>
      <c r="B1569" s="29" t="str">
        <f>IF(PickedColonies!J1569=0, "NA", INDEX(Table1[Modifications],(MATCH(PickedColonies!C1569,Table6[Barcode of agar-filled omnitray plate],0)+PickedColonies!J1569-1)))</f>
        <v>NA</v>
      </c>
      <c r="D1569" s="29" t="str">
        <f>IF(PickedColonies!J1569=0, "NA", INDEX(Table4[],(MATCH(PickedColonies!C1569,Table6[Barcode of agar-filled omnitray plate],0)+PickedColonies!J1569-1)))</f>
        <v>NA</v>
      </c>
      <c r="F1569" s="42" t="str">
        <f>IF(ISNUMBER(SEARCH("96-well",Import!$B$10)),Sheet1!O1568,Sheet1!P1568)</f>
        <v>P2</v>
      </c>
      <c r="I1569" s="31"/>
    </row>
    <row r="1570" spans="1:9" x14ac:dyDescent="0.25">
      <c r="A1570" s="29" t="str">
        <f>IF(PickedColonies!J1570=0, "NA",INDEX(Table5[Strain name],(MATCH(PickedColonies!C1570,Table6[Barcode of agar-filled omnitray plate],0)+PickedColonies!J1570-1)))</f>
        <v>NA</v>
      </c>
      <c r="B1570" s="29" t="str">
        <f>IF(PickedColonies!J1570=0, "NA", INDEX(Table1[Modifications],(MATCH(PickedColonies!C1570,Table6[Barcode of agar-filled omnitray plate],0)+PickedColonies!J1570-1)))</f>
        <v>NA</v>
      </c>
      <c r="D1570" s="29" t="str">
        <f>IF(PickedColonies!J1570=0, "NA", INDEX(Table4[],(MATCH(PickedColonies!C1570,Table6[Barcode of agar-filled omnitray plate],0)+PickedColonies!J1570-1)))</f>
        <v>NA</v>
      </c>
      <c r="F1570" s="42" t="str">
        <f>IF(ISNUMBER(SEARCH("96-well",Import!$B$10)),Sheet1!O1569,Sheet1!P1569)</f>
        <v>A3</v>
      </c>
      <c r="I1570" s="31"/>
    </row>
    <row r="1571" spans="1:9" x14ac:dyDescent="0.25">
      <c r="A1571" s="29" t="str">
        <f>IF(PickedColonies!J1571=0, "NA",INDEX(Table5[Strain name],(MATCH(PickedColonies!C1571,Table6[Barcode of agar-filled omnitray plate],0)+PickedColonies!J1571-1)))</f>
        <v>NA</v>
      </c>
      <c r="B1571" s="29" t="str">
        <f>IF(PickedColonies!J1571=0, "NA", INDEX(Table1[Modifications],(MATCH(PickedColonies!C1571,Table6[Barcode of agar-filled omnitray plate],0)+PickedColonies!J1571-1)))</f>
        <v>NA</v>
      </c>
      <c r="D1571" s="29" t="str">
        <f>IF(PickedColonies!J1571=0, "NA", INDEX(Table4[],(MATCH(PickedColonies!C1571,Table6[Barcode of agar-filled omnitray plate],0)+PickedColonies!J1571-1)))</f>
        <v>NA</v>
      </c>
      <c r="F1571" s="42" t="str">
        <f>IF(ISNUMBER(SEARCH("96-well",Import!$B$10)),Sheet1!O1570,Sheet1!P1570)</f>
        <v>B3</v>
      </c>
      <c r="I1571" s="31"/>
    </row>
    <row r="1572" spans="1:9" x14ac:dyDescent="0.25">
      <c r="A1572" s="29" t="str">
        <f>IF(PickedColonies!J1572=0, "NA",INDEX(Table5[Strain name],(MATCH(PickedColonies!C1572,Table6[Barcode of agar-filled omnitray plate],0)+PickedColonies!J1572-1)))</f>
        <v>NA</v>
      </c>
      <c r="B1572" s="29" t="str">
        <f>IF(PickedColonies!J1572=0, "NA", INDEX(Table1[Modifications],(MATCH(PickedColonies!C1572,Table6[Barcode of agar-filled omnitray plate],0)+PickedColonies!J1572-1)))</f>
        <v>NA</v>
      </c>
      <c r="D1572" s="29" t="str">
        <f>IF(PickedColonies!J1572=0, "NA", INDEX(Table4[],(MATCH(PickedColonies!C1572,Table6[Barcode of agar-filled omnitray plate],0)+PickedColonies!J1572-1)))</f>
        <v>NA</v>
      </c>
      <c r="F1572" s="42" t="str">
        <f>IF(ISNUMBER(SEARCH("96-well",Import!$B$10)),Sheet1!O1571,Sheet1!P1571)</f>
        <v>C3</v>
      </c>
      <c r="I1572" s="31"/>
    </row>
    <row r="1573" spans="1:9" x14ac:dyDescent="0.25">
      <c r="A1573" s="29" t="str">
        <f>IF(PickedColonies!J1573=0, "NA",INDEX(Table5[Strain name],(MATCH(PickedColonies!C1573,Table6[Barcode of agar-filled omnitray plate],0)+PickedColonies!J1573-1)))</f>
        <v>NA</v>
      </c>
      <c r="B1573" s="29" t="str">
        <f>IF(PickedColonies!J1573=0, "NA", INDEX(Table1[Modifications],(MATCH(PickedColonies!C1573,Table6[Barcode of agar-filled omnitray plate],0)+PickedColonies!J1573-1)))</f>
        <v>NA</v>
      </c>
      <c r="D1573" s="29" t="str">
        <f>IF(PickedColonies!J1573=0, "NA", INDEX(Table4[],(MATCH(PickedColonies!C1573,Table6[Barcode of agar-filled omnitray plate],0)+PickedColonies!J1573-1)))</f>
        <v>NA</v>
      </c>
      <c r="F1573" s="42" t="str">
        <f>IF(ISNUMBER(SEARCH("96-well",Import!$B$10)),Sheet1!O1572,Sheet1!P1572)</f>
        <v>D3</v>
      </c>
      <c r="I1573" s="31"/>
    </row>
    <row r="1574" spans="1:9" x14ac:dyDescent="0.25">
      <c r="A1574" s="29" t="str">
        <f>IF(PickedColonies!J1574=0, "NA",INDEX(Table5[Strain name],(MATCH(PickedColonies!C1574,Table6[Barcode of agar-filled omnitray plate],0)+PickedColonies!J1574-1)))</f>
        <v>NA</v>
      </c>
      <c r="B1574" s="29" t="str">
        <f>IF(PickedColonies!J1574=0, "NA", INDEX(Table1[Modifications],(MATCH(PickedColonies!C1574,Table6[Barcode of agar-filled omnitray plate],0)+PickedColonies!J1574-1)))</f>
        <v>NA</v>
      </c>
      <c r="D1574" s="29" t="str">
        <f>IF(PickedColonies!J1574=0, "NA", INDEX(Table4[],(MATCH(PickedColonies!C1574,Table6[Barcode of agar-filled omnitray plate],0)+PickedColonies!J1574-1)))</f>
        <v>NA</v>
      </c>
      <c r="F1574" s="42" t="str">
        <f>IF(ISNUMBER(SEARCH("96-well",Import!$B$10)),Sheet1!O1573,Sheet1!P1573)</f>
        <v>E3</v>
      </c>
      <c r="I1574" s="31"/>
    </row>
    <row r="1575" spans="1:9" x14ac:dyDescent="0.25">
      <c r="A1575" s="29" t="str">
        <f>IF(PickedColonies!J1575=0, "NA",INDEX(Table5[Strain name],(MATCH(PickedColonies!C1575,Table6[Barcode of agar-filled omnitray plate],0)+PickedColonies!J1575-1)))</f>
        <v>NA</v>
      </c>
      <c r="B1575" s="29" t="str">
        <f>IF(PickedColonies!J1575=0, "NA", INDEX(Table1[Modifications],(MATCH(PickedColonies!C1575,Table6[Barcode of agar-filled omnitray plate],0)+PickedColonies!J1575-1)))</f>
        <v>NA</v>
      </c>
      <c r="D1575" s="29" t="str">
        <f>IF(PickedColonies!J1575=0, "NA", INDEX(Table4[],(MATCH(PickedColonies!C1575,Table6[Barcode of agar-filled omnitray plate],0)+PickedColonies!J1575-1)))</f>
        <v>NA</v>
      </c>
      <c r="F1575" s="42" t="str">
        <f>IF(ISNUMBER(SEARCH("96-well",Import!$B$10)),Sheet1!O1574,Sheet1!P1574)</f>
        <v>F3</v>
      </c>
      <c r="I1575" s="31"/>
    </row>
    <row r="1576" spans="1:9" x14ac:dyDescent="0.25">
      <c r="A1576" s="29" t="str">
        <f>IF(PickedColonies!J1576=0, "NA",INDEX(Table5[Strain name],(MATCH(PickedColonies!C1576,Table6[Barcode of agar-filled omnitray plate],0)+PickedColonies!J1576-1)))</f>
        <v>NA</v>
      </c>
      <c r="B1576" s="29" t="str">
        <f>IF(PickedColonies!J1576=0, "NA", INDEX(Table1[Modifications],(MATCH(PickedColonies!C1576,Table6[Barcode of agar-filled omnitray plate],0)+PickedColonies!J1576-1)))</f>
        <v>NA</v>
      </c>
      <c r="D1576" s="29" t="str">
        <f>IF(PickedColonies!J1576=0, "NA", INDEX(Table4[],(MATCH(PickedColonies!C1576,Table6[Barcode of agar-filled omnitray plate],0)+PickedColonies!J1576-1)))</f>
        <v>NA</v>
      </c>
      <c r="F1576" s="42" t="str">
        <f>IF(ISNUMBER(SEARCH("96-well",Import!$B$10)),Sheet1!O1575,Sheet1!P1575)</f>
        <v>G3</v>
      </c>
      <c r="I1576" s="31"/>
    </row>
    <row r="1577" spans="1:9" x14ac:dyDescent="0.25">
      <c r="A1577" s="29" t="str">
        <f>IF(PickedColonies!J1577=0, "NA",INDEX(Table5[Strain name],(MATCH(PickedColonies!C1577,Table6[Barcode of agar-filled omnitray plate],0)+PickedColonies!J1577-1)))</f>
        <v>NA</v>
      </c>
      <c r="B1577" s="29" t="str">
        <f>IF(PickedColonies!J1577=0, "NA", INDEX(Table1[Modifications],(MATCH(PickedColonies!C1577,Table6[Barcode of agar-filled omnitray plate],0)+PickedColonies!J1577-1)))</f>
        <v>NA</v>
      </c>
      <c r="D1577" s="29" t="str">
        <f>IF(PickedColonies!J1577=0, "NA", INDEX(Table4[],(MATCH(PickedColonies!C1577,Table6[Barcode of agar-filled omnitray plate],0)+PickedColonies!J1577-1)))</f>
        <v>NA</v>
      </c>
      <c r="F1577" s="42" t="str">
        <f>IF(ISNUMBER(SEARCH("96-well",Import!$B$10)),Sheet1!O1576,Sheet1!P1576)</f>
        <v>H3</v>
      </c>
      <c r="I1577" s="31"/>
    </row>
    <row r="1578" spans="1:9" x14ac:dyDescent="0.25">
      <c r="A1578" s="29" t="str">
        <f>IF(PickedColonies!J1578=0, "NA",INDEX(Table5[Strain name],(MATCH(PickedColonies!C1578,Table6[Barcode of agar-filled omnitray plate],0)+PickedColonies!J1578-1)))</f>
        <v>NA</v>
      </c>
      <c r="B1578" s="29" t="str">
        <f>IF(PickedColonies!J1578=0, "NA", INDEX(Table1[Modifications],(MATCH(PickedColonies!C1578,Table6[Barcode of agar-filled omnitray plate],0)+PickedColonies!J1578-1)))</f>
        <v>NA</v>
      </c>
      <c r="D1578" s="29" t="str">
        <f>IF(PickedColonies!J1578=0, "NA", INDEX(Table4[],(MATCH(PickedColonies!C1578,Table6[Barcode of agar-filled omnitray plate],0)+PickedColonies!J1578-1)))</f>
        <v>NA</v>
      </c>
      <c r="F1578" s="42" t="str">
        <f>IF(ISNUMBER(SEARCH("96-well",Import!$B$10)),Sheet1!O1577,Sheet1!P1577)</f>
        <v>I3</v>
      </c>
      <c r="I1578" s="31"/>
    </row>
    <row r="1579" spans="1:9" x14ac:dyDescent="0.25">
      <c r="A1579" s="29" t="str">
        <f>IF(PickedColonies!J1579=0, "NA",INDEX(Table5[Strain name],(MATCH(PickedColonies!C1579,Table6[Barcode of agar-filled omnitray plate],0)+PickedColonies!J1579-1)))</f>
        <v>NA</v>
      </c>
      <c r="B1579" s="29" t="str">
        <f>IF(PickedColonies!J1579=0, "NA", INDEX(Table1[Modifications],(MATCH(PickedColonies!C1579,Table6[Barcode of agar-filled omnitray plate],0)+PickedColonies!J1579-1)))</f>
        <v>NA</v>
      </c>
      <c r="D1579" s="29" t="str">
        <f>IF(PickedColonies!J1579=0, "NA", INDEX(Table4[],(MATCH(PickedColonies!C1579,Table6[Barcode of agar-filled omnitray plate],0)+PickedColonies!J1579-1)))</f>
        <v>NA</v>
      </c>
      <c r="F1579" s="42" t="str">
        <f>IF(ISNUMBER(SEARCH("96-well",Import!$B$10)),Sheet1!O1578,Sheet1!P1578)</f>
        <v>J3</v>
      </c>
      <c r="I1579" s="31"/>
    </row>
    <row r="1580" spans="1:9" x14ac:dyDescent="0.25">
      <c r="A1580" s="29" t="str">
        <f>IF(PickedColonies!J1580=0, "NA",INDEX(Table5[Strain name],(MATCH(PickedColonies!C1580,Table6[Barcode of agar-filled omnitray plate],0)+PickedColonies!J1580-1)))</f>
        <v>NA</v>
      </c>
      <c r="B1580" s="29" t="str">
        <f>IF(PickedColonies!J1580=0, "NA", INDEX(Table1[Modifications],(MATCH(PickedColonies!C1580,Table6[Barcode of agar-filled omnitray plate],0)+PickedColonies!J1580-1)))</f>
        <v>NA</v>
      </c>
      <c r="D1580" s="29" t="str">
        <f>IF(PickedColonies!J1580=0, "NA", INDEX(Table4[],(MATCH(PickedColonies!C1580,Table6[Barcode of agar-filled omnitray plate],0)+PickedColonies!J1580-1)))</f>
        <v>NA</v>
      </c>
      <c r="F1580" s="42" t="str">
        <f>IF(ISNUMBER(SEARCH("96-well",Import!$B$10)),Sheet1!O1579,Sheet1!P1579)</f>
        <v>K3</v>
      </c>
      <c r="I1580" s="31"/>
    </row>
    <row r="1581" spans="1:9" x14ac:dyDescent="0.25">
      <c r="A1581" s="29" t="str">
        <f>IF(PickedColonies!J1581=0, "NA",INDEX(Table5[Strain name],(MATCH(PickedColonies!C1581,Table6[Barcode of agar-filled omnitray plate],0)+PickedColonies!J1581-1)))</f>
        <v>NA</v>
      </c>
      <c r="B1581" s="29" t="str">
        <f>IF(PickedColonies!J1581=0, "NA", INDEX(Table1[Modifications],(MATCH(PickedColonies!C1581,Table6[Barcode of agar-filled omnitray plate],0)+PickedColonies!J1581-1)))</f>
        <v>NA</v>
      </c>
      <c r="D1581" s="29" t="str">
        <f>IF(PickedColonies!J1581=0, "NA", INDEX(Table4[],(MATCH(PickedColonies!C1581,Table6[Barcode of agar-filled omnitray plate],0)+PickedColonies!J1581-1)))</f>
        <v>NA</v>
      </c>
      <c r="F1581" s="42" t="str">
        <f>IF(ISNUMBER(SEARCH("96-well",Import!$B$10)),Sheet1!O1580,Sheet1!P1580)</f>
        <v>L3</v>
      </c>
      <c r="I1581" s="31"/>
    </row>
    <row r="1582" spans="1:9" x14ac:dyDescent="0.25">
      <c r="A1582" s="29" t="str">
        <f>IF(PickedColonies!J1582=0, "NA",INDEX(Table5[Strain name],(MATCH(PickedColonies!C1582,Table6[Barcode of agar-filled omnitray plate],0)+PickedColonies!J1582-1)))</f>
        <v>NA</v>
      </c>
      <c r="B1582" s="29" t="str">
        <f>IF(PickedColonies!J1582=0, "NA", INDEX(Table1[Modifications],(MATCH(PickedColonies!C1582,Table6[Barcode of agar-filled omnitray plate],0)+PickedColonies!J1582-1)))</f>
        <v>NA</v>
      </c>
      <c r="D1582" s="29" t="str">
        <f>IF(PickedColonies!J1582=0, "NA", INDEX(Table4[],(MATCH(PickedColonies!C1582,Table6[Barcode of agar-filled omnitray plate],0)+PickedColonies!J1582-1)))</f>
        <v>NA</v>
      </c>
      <c r="F1582" s="42" t="str">
        <f>IF(ISNUMBER(SEARCH("96-well",Import!$B$10)),Sheet1!O1581,Sheet1!P1581)</f>
        <v>M3</v>
      </c>
      <c r="I1582" s="31"/>
    </row>
    <row r="1583" spans="1:9" x14ac:dyDescent="0.25">
      <c r="A1583" s="29" t="str">
        <f>IF(PickedColonies!J1583=0, "NA",INDEX(Table5[Strain name],(MATCH(PickedColonies!C1583,Table6[Barcode of agar-filled omnitray plate],0)+PickedColonies!J1583-1)))</f>
        <v>NA</v>
      </c>
      <c r="B1583" s="29" t="str">
        <f>IF(PickedColonies!J1583=0, "NA", INDEX(Table1[Modifications],(MATCH(PickedColonies!C1583,Table6[Barcode of agar-filled omnitray plate],0)+PickedColonies!J1583-1)))</f>
        <v>NA</v>
      </c>
      <c r="D1583" s="29" t="str">
        <f>IF(PickedColonies!J1583=0, "NA", INDEX(Table4[],(MATCH(PickedColonies!C1583,Table6[Barcode of agar-filled omnitray plate],0)+PickedColonies!J1583-1)))</f>
        <v>NA</v>
      </c>
      <c r="F1583" s="42" t="str">
        <f>IF(ISNUMBER(SEARCH("96-well",Import!$B$10)),Sheet1!O1582,Sheet1!P1582)</f>
        <v>N3</v>
      </c>
      <c r="I1583" s="31"/>
    </row>
    <row r="1584" spans="1:9" x14ac:dyDescent="0.25">
      <c r="A1584" s="29" t="str">
        <f>IF(PickedColonies!J1584=0, "NA",INDEX(Table5[Strain name],(MATCH(PickedColonies!C1584,Table6[Barcode of agar-filled omnitray plate],0)+PickedColonies!J1584-1)))</f>
        <v>NA</v>
      </c>
      <c r="B1584" s="29" t="str">
        <f>IF(PickedColonies!J1584=0, "NA", INDEX(Table1[Modifications],(MATCH(PickedColonies!C1584,Table6[Barcode of agar-filled omnitray plate],0)+PickedColonies!J1584-1)))</f>
        <v>NA</v>
      </c>
      <c r="D1584" s="29" t="str">
        <f>IF(PickedColonies!J1584=0, "NA", INDEX(Table4[],(MATCH(PickedColonies!C1584,Table6[Barcode of agar-filled omnitray plate],0)+PickedColonies!J1584-1)))</f>
        <v>NA</v>
      </c>
      <c r="F1584" s="42" t="str">
        <f>IF(ISNUMBER(SEARCH("96-well",Import!$B$10)),Sheet1!O1583,Sheet1!P1583)</f>
        <v>O3</v>
      </c>
      <c r="I1584" s="31"/>
    </row>
    <row r="1585" spans="1:9" x14ac:dyDescent="0.25">
      <c r="A1585" s="29" t="str">
        <f>IF(PickedColonies!J1585=0, "NA",INDEX(Table5[Strain name],(MATCH(PickedColonies!C1585,Table6[Barcode of agar-filled omnitray plate],0)+PickedColonies!J1585-1)))</f>
        <v>NA</v>
      </c>
      <c r="B1585" s="29" t="str">
        <f>IF(PickedColonies!J1585=0, "NA", INDEX(Table1[Modifications],(MATCH(PickedColonies!C1585,Table6[Barcode of agar-filled omnitray plate],0)+PickedColonies!J1585-1)))</f>
        <v>NA</v>
      </c>
      <c r="D1585" s="29" t="str">
        <f>IF(PickedColonies!J1585=0, "NA", INDEX(Table4[],(MATCH(PickedColonies!C1585,Table6[Barcode of agar-filled omnitray plate],0)+PickedColonies!J1585-1)))</f>
        <v>NA</v>
      </c>
      <c r="F1585" s="42" t="str">
        <f>IF(ISNUMBER(SEARCH("96-well",Import!$B$10)),Sheet1!O1584,Sheet1!P1584)</f>
        <v>P3</v>
      </c>
      <c r="I1585" s="31"/>
    </row>
    <row r="1586" spans="1:9" x14ac:dyDescent="0.25">
      <c r="A1586" s="29" t="str">
        <f>IF(PickedColonies!J1586=0, "NA",INDEX(Table5[Strain name],(MATCH(PickedColonies!C1586,Table6[Barcode of agar-filled omnitray plate],0)+PickedColonies!J1586-1)))</f>
        <v>NA</v>
      </c>
      <c r="B1586" s="29" t="str">
        <f>IF(PickedColonies!J1586=0, "NA", INDEX(Table1[Modifications],(MATCH(PickedColonies!C1586,Table6[Barcode of agar-filled omnitray plate],0)+PickedColonies!J1586-1)))</f>
        <v>NA</v>
      </c>
      <c r="D1586" s="29" t="str">
        <f>IF(PickedColonies!J1586=0, "NA", INDEX(Table4[],(MATCH(PickedColonies!C1586,Table6[Barcode of agar-filled omnitray plate],0)+PickedColonies!J1586-1)))</f>
        <v>NA</v>
      </c>
      <c r="F1586" s="42" t="str">
        <f>IF(ISNUMBER(SEARCH("96-well",Import!$B$10)),Sheet1!O1585,Sheet1!P1585)</f>
        <v>A4</v>
      </c>
      <c r="I1586" s="31"/>
    </row>
    <row r="1587" spans="1:9" x14ac:dyDescent="0.25">
      <c r="A1587" s="29" t="str">
        <f>IF(PickedColonies!J1587=0, "NA",INDEX(Table5[Strain name],(MATCH(PickedColonies!C1587,Table6[Barcode of agar-filled omnitray plate],0)+PickedColonies!J1587-1)))</f>
        <v>NA</v>
      </c>
      <c r="B1587" s="29" t="str">
        <f>IF(PickedColonies!J1587=0, "NA", INDEX(Table1[Modifications],(MATCH(PickedColonies!C1587,Table6[Barcode of agar-filled omnitray plate],0)+PickedColonies!J1587-1)))</f>
        <v>NA</v>
      </c>
      <c r="D1587" s="29" t="str">
        <f>IF(PickedColonies!J1587=0, "NA", INDEX(Table4[],(MATCH(PickedColonies!C1587,Table6[Barcode of agar-filled omnitray plate],0)+PickedColonies!J1587-1)))</f>
        <v>NA</v>
      </c>
      <c r="F1587" s="42" t="str">
        <f>IF(ISNUMBER(SEARCH("96-well",Import!$B$10)),Sheet1!O1586,Sheet1!P1586)</f>
        <v>B4</v>
      </c>
      <c r="I1587" s="31"/>
    </row>
    <row r="1588" spans="1:9" x14ac:dyDescent="0.25">
      <c r="A1588" s="29" t="str">
        <f>IF(PickedColonies!J1588=0, "NA",INDEX(Table5[Strain name],(MATCH(PickedColonies!C1588,Table6[Barcode of agar-filled omnitray plate],0)+PickedColonies!J1588-1)))</f>
        <v>NA</v>
      </c>
      <c r="B1588" s="29" t="str">
        <f>IF(PickedColonies!J1588=0, "NA", INDEX(Table1[Modifications],(MATCH(PickedColonies!C1588,Table6[Barcode of agar-filled omnitray plate],0)+PickedColonies!J1588-1)))</f>
        <v>NA</v>
      </c>
      <c r="D1588" s="29" t="str">
        <f>IF(PickedColonies!J1588=0, "NA", INDEX(Table4[],(MATCH(PickedColonies!C1588,Table6[Barcode of agar-filled omnitray plate],0)+PickedColonies!J1588-1)))</f>
        <v>NA</v>
      </c>
      <c r="F1588" s="42" t="str">
        <f>IF(ISNUMBER(SEARCH("96-well",Import!$B$10)),Sheet1!O1587,Sheet1!P1587)</f>
        <v>C4</v>
      </c>
      <c r="I1588" s="31"/>
    </row>
    <row r="1589" spans="1:9" x14ac:dyDescent="0.25">
      <c r="A1589" s="29" t="str">
        <f>IF(PickedColonies!J1589=0, "NA",INDEX(Table5[Strain name],(MATCH(PickedColonies!C1589,Table6[Barcode of agar-filled omnitray plate],0)+PickedColonies!J1589-1)))</f>
        <v>NA</v>
      </c>
      <c r="B1589" s="29" t="str">
        <f>IF(PickedColonies!J1589=0, "NA", INDEX(Table1[Modifications],(MATCH(PickedColonies!C1589,Table6[Barcode of agar-filled omnitray plate],0)+PickedColonies!J1589-1)))</f>
        <v>NA</v>
      </c>
      <c r="D1589" s="29" t="str">
        <f>IF(PickedColonies!J1589=0, "NA", INDEX(Table4[],(MATCH(PickedColonies!C1589,Table6[Barcode of agar-filled omnitray plate],0)+PickedColonies!J1589-1)))</f>
        <v>NA</v>
      </c>
      <c r="F1589" s="42" t="str">
        <f>IF(ISNUMBER(SEARCH("96-well",Import!$B$10)),Sheet1!O1588,Sheet1!P1588)</f>
        <v>D4</v>
      </c>
      <c r="I1589" s="31"/>
    </row>
    <row r="1590" spans="1:9" x14ac:dyDescent="0.25">
      <c r="A1590" s="29" t="str">
        <f>IF(PickedColonies!J1590=0, "NA",INDEX(Table5[Strain name],(MATCH(PickedColonies!C1590,Table6[Barcode of agar-filled omnitray plate],0)+PickedColonies!J1590-1)))</f>
        <v>NA</v>
      </c>
      <c r="B1590" s="29" t="str">
        <f>IF(PickedColonies!J1590=0, "NA", INDEX(Table1[Modifications],(MATCH(PickedColonies!C1590,Table6[Barcode of agar-filled omnitray plate],0)+PickedColonies!J1590-1)))</f>
        <v>NA</v>
      </c>
      <c r="D1590" s="29" t="str">
        <f>IF(PickedColonies!J1590=0, "NA", INDEX(Table4[],(MATCH(PickedColonies!C1590,Table6[Barcode of agar-filled omnitray plate],0)+PickedColonies!J1590-1)))</f>
        <v>NA</v>
      </c>
      <c r="F1590" s="42" t="str">
        <f>IF(ISNUMBER(SEARCH("96-well",Import!$B$10)),Sheet1!O1589,Sheet1!P1589)</f>
        <v>E4</v>
      </c>
      <c r="I1590" s="31"/>
    </row>
    <row r="1591" spans="1:9" x14ac:dyDescent="0.25">
      <c r="A1591" s="29" t="str">
        <f>IF(PickedColonies!J1591=0, "NA",INDEX(Table5[Strain name],(MATCH(PickedColonies!C1591,Table6[Barcode of agar-filled omnitray plate],0)+PickedColonies!J1591-1)))</f>
        <v>NA</v>
      </c>
      <c r="B1591" s="29" t="str">
        <f>IF(PickedColonies!J1591=0, "NA", INDEX(Table1[Modifications],(MATCH(PickedColonies!C1591,Table6[Barcode of agar-filled omnitray plate],0)+PickedColonies!J1591-1)))</f>
        <v>NA</v>
      </c>
      <c r="D1591" s="29" t="str">
        <f>IF(PickedColonies!J1591=0, "NA", INDEX(Table4[],(MATCH(PickedColonies!C1591,Table6[Barcode of agar-filled omnitray plate],0)+PickedColonies!J1591-1)))</f>
        <v>NA</v>
      </c>
      <c r="F1591" s="42" t="str">
        <f>IF(ISNUMBER(SEARCH("96-well",Import!$B$10)),Sheet1!O1590,Sheet1!P1590)</f>
        <v>F4</v>
      </c>
      <c r="I1591" s="31"/>
    </row>
    <row r="1592" spans="1:9" x14ac:dyDescent="0.25">
      <c r="A1592" s="29" t="str">
        <f>IF(PickedColonies!J1592=0, "NA",INDEX(Table5[Strain name],(MATCH(PickedColonies!C1592,Table6[Barcode of agar-filled omnitray plate],0)+PickedColonies!J1592-1)))</f>
        <v>NA</v>
      </c>
      <c r="B1592" s="29" t="str">
        <f>IF(PickedColonies!J1592=0, "NA", INDEX(Table1[Modifications],(MATCH(PickedColonies!C1592,Table6[Barcode of agar-filled omnitray plate],0)+PickedColonies!J1592-1)))</f>
        <v>NA</v>
      </c>
      <c r="D1592" s="29" t="str">
        <f>IF(PickedColonies!J1592=0, "NA", INDEX(Table4[],(MATCH(PickedColonies!C1592,Table6[Barcode of agar-filled omnitray plate],0)+PickedColonies!J1592-1)))</f>
        <v>NA</v>
      </c>
      <c r="F1592" s="42" t="str">
        <f>IF(ISNUMBER(SEARCH("96-well",Import!$B$10)),Sheet1!O1591,Sheet1!P1591)</f>
        <v>G4</v>
      </c>
      <c r="I1592" s="31"/>
    </row>
    <row r="1593" spans="1:9" x14ac:dyDescent="0.25">
      <c r="A1593" s="29" t="str">
        <f>IF(PickedColonies!J1593=0, "NA",INDEX(Table5[Strain name],(MATCH(PickedColonies!C1593,Table6[Barcode of agar-filled omnitray plate],0)+PickedColonies!J1593-1)))</f>
        <v>NA</v>
      </c>
      <c r="B1593" s="29" t="str">
        <f>IF(PickedColonies!J1593=0, "NA", INDEX(Table1[Modifications],(MATCH(PickedColonies!C1593,Table6[Barcode of agar-filled omnitray plate],0)+PickedColonies!J1593-1)))</f>
        <v>NA</v>
      </c>
      <c r="D1593" s="29" t="str">
        <f>IF(PickedColonies!J1593=0, "NA", INDEX(Table4[],(MATCH(PickedColonies!C1593,Table6[Barcode of agar-filled omnitray plate],0)+PickedColonies!J1593-1)))</f>
        <v>NA</v>
      </c>
      <c r="F1593" s="42" t="str">
        <f>IF(ISNUMBER(SEARCH("96-well",Import!$B$10)),Sheet1!O1592,Sheet1!P1592)</f>
        <v>H4</v>
      </c>
      <c r="I1593" s="31"/>
    </row>
    <row r="1594" spans="1:9" x14ac:dyDescent="0.25">
      <c r="A1594" s="29" t="str">
        <f>IF(PickedColonies!J1594=0, "NA",INDEX(Table5[Strain name],(MATCH(PickedColonies!C1594,Table6[Barcode of agar-filled omnitray plate],0)+PickedColonies!J1594-1)))</f>
        <v>NA</v>
      </c>
      <c r="B1594" s="29" t="str">
        <f>IF(PickedColonies!J1594=0, "NA", INDEX(Table1[Modifications],(MATCH(PickedColonies!C1594,Table6[Barcode of agar-filled omnitray plate],0)+PickedColonies!J1594-1)))</f>
        <v>NA</v>
      </c>
      <c r="D1594" s="29" t="str">
        <f>IF(PickedColonies!J1594=0, "NA", INDEX(Table4[],(MATCH(PickedColonies!C1594,Table6[Barcode of agar-filled omnitray plate],0)+PickedColonies!J1594-1)))</f>
        <v>NA</v>
      </c>
      <c r="F1594" s="42" t="str">
        <f>IF(ISNUMBER(SEARCH("96-well",Import!$B$10)),Sheet1!O1593,Sheet1!P1593)</f>
        <v>I4</v>
      </c>
      <c r="I1594" s="31"/>
    </row>
    <row r="1595" spans="1:9" x14ac:dyDescent="0.25">
      <c r="A1595" s="29" t="str">
        <f>IF(PickedColonies!J1595=0, "NA",INDEX(Table5[Strain name],(MATCH(PickedColonies!C1595,Table6[Barcode of agar-filled omnitray plate],0)+PickedColonies!J1595-1)))</f>
        <v>NA</v>
      </c>
      <c r="B1595" s="29" t="str">
        <f>IF(PickedColonies!J1595=0, "NA", INDEX(Table1[Modifications],(MATCH(PickedColonies!C1595,Table6[Barcode of agar-filled omnitray plate],0)+PickedColonies!J1595-1)))</f>
        <v>NA</v>
      </c>
      <c r="D1595" s="29" t="str">
        <f>IF(PickedColonies!J1595=0, "NA", INDEX(Table4[],(MATCH(PickedColonies!C1595,Table6[Barcode of agar-filled omnitray plate],0)+PickedColonies!J1595-1)))</f>
        <v>NA</v>
      </c>
      <c r="F1595" s="42" t="str">
        <f>IF(ISNUMBER(SEARCH("96-well",Import!$B$10)),Sheet1!O1594,Sheet1!P1594)</f>
        <v>J4</v>
      </c>
      <c r="I1595" s="31"/>
    </row>
    <row r="1596" spans="1:9" x14ac:dyDescent="0.25">
      <c r="A1596" s="29" t="str">
        <f>IF(PickedColonies!J1596=0, "NA",INDEX(Table5[Strain name],(MATCH(PickedColonies!C1596,Table6[Barcode of agar-filled omnitray plate],0)+PickedColonies!J1596-1)))</f>
        <v>NA</v>
      </c>
      <c r="B1596" s="29" t="str">
        <f>IF(PickedColonies!J1596=0, "NA", INDEX(Table1[Modifications],(MATCH(PickedColonies!C1596,Table6[Barcode of agar-filled omnitray plate],0)+PickedColonies!J1596-1)))</f>
        <v>NA</v>
      </c>
      <c r="D1596" s="29" t="str">
        <f>IF(PickedColonies!J1596=0, "NA", INDEX(Table4[],(MATCH(PickedColonies!C1596,Table6[Barcode of agar-filled omnitray plate],0)+PickedColonies!J1596-1)))</f>
        <v>NA</v>
      </c>
      <c r="F1596" s="42" t="str">
        <f>IF(ISNUMBER(SEARCH("96-well",Import!$B$10)),Sheet1!O1595,Sheet1!P1595)</f>
        <v>K4</v>
      </c>
      <c r="I1596" s="31"/>
    </row>
    <row r="1597" spans="1:9" x14ac:dyDescent="0.25">
      <c r="A1597" s="29" t="str">
        <f>IF(PickedColonies!J1597=0, "NA",INDEX(Table5[Strain name],(MATCH(PickedColonies!C1597,Table6[Barcode of agar-filled omnitray plate],0)+PickedColonies!J1597-1)))</f>
        <v>NA</v>
      </c>
      <c r="B1597" s="29" t="str">
        <f>IF(PickedColonies!J1597=0, "NA", INDEX(Table1[Modifications],(MATCH(PickedColonies!C1597,Table6[Barcode of agar-filled omnitray plate],0)+PickedColonies!J1597-1)))</f>
        <v>NA</v>
      </c>
      <c r="D1597" s="29" t="str">
        <f>IF(PickedColonies!J1597=0, "NA", INDEX(Table4[],(MATCH(PickedColonies!C1597,Table6[Barcode of agar-filled omnitray plate],0)+PickedColonies!J1597-1)))</f>
        <v>NA</v>
      </c>
      <c r="F1597" s="42" t="str">
        <f>IF(ISNUMBER(SEARCH("96-well",Import!$B$10)),Sheet1!O1596,Sheet1!P1596)</f>
        <v>L4</v>
      </c>
      <c r="I1597" s="31"/>
    </row>
    <row r="1598" spans="1:9" x14ac:dyDescent="0.25">
      <c r="A1598" s="29" t="str">
        <f>IF(PickedColonies!J1598=0, "NA",INDEX(Table5[Strain name],(MATCH(PickedColonies!C1598,Table6[Barcode of agar-filled omnitray plate],0)+PickedColonies!J1598-1)))</f>
        <v>NA</v>
      </c>
      <c r="B1598" s="29" t="str">
        <f>IF(PickedColonies!J1598=0, "NA", INDEX(Table1[Modifications],(MATCH(PickedColonies!C1598,Table6[Barcode of agar-filled omnitray plate],0)+PickedColonies!J1598-1)))</f>
        <v>NA</v>
      </c>
      <c r="D1598" s="29" t="str">
        <f>IF(PickedColonies!J1598=0, "NA", INDEX(Table4[],(MATCH(PickedColonies!C1598,Table6[Barcode of agar-filled omnitray plate],0)+PickedColonies!J1598-1)))</f>
        <v>NA</v>
      </c>
      <c r="F1598" s="42" t="str">
        <f>IF(ISNUMBER(SEARCH("96-well",Import!$B$10)),Sheet1!O1597,Sheet1!P1597)</f>
        <v>M4</v>
      </c>
      <c r="I1598" s="31"/>
    </row>
    <row r="1599" spans="1:9" x14ac:dyDescent="0.25">
      <c r="A1599" s="29" t="str">
        <f>IF(PickedColonies!J1599=0, "NA",INDEX(Table5[Strain name],(MATCH(PickedColonies!C1599,Table6[Barcode of agar-filled omnitray plate],0)+PickedColonies!J1599-1)))</f>
        <v>NA</v>
      </c>
      <c r="B1599" s="29" t="str">
        <f>IF(PickedColonies!J1599=0, "NA", INDEX(Table1[Modifications],(MATCH(PickedColonies!C1599,Table6[Barcode of agar-filled omnitray plate],0)+PickedColonies!J1599-1)))</f>
        <v>NA</v>
      </c>
      <c r="D1599" s="29" t="str">
        <f>IF(PickedColonies!J1599=0, "NA", INDEX(Table4[],(MATCH(PickedColonies!C1599,Table6[Barcode of agar-filled omnitray plate],0)+PickedColonies!J1599-1)))</f>
        <v>NA</v>
      </c>
      <c r="F1599" s="42" t="str">
        <f>IF(ISNUMBER(SEARCH("96-well",Import!$B$10)),Sheet1!O1598,Sheet1!P1598)</f>
        <v>N4</v>
      </c>
      <c r="I1599" s="31"/>
    </row>
    <row r="1600" spans="1:9" x14ac:dyDescent="0.25">
      <c r="A1600" s="29" t="str">
        <f>IF(PickedColonies!J1600=0, "NA",INDEX(Table5[Strain name],(MATCH(PickedColonies!C1600,Table6[Barcode of agar-filled omnitray plate],0)+PickedColonies!J1600-1)))</f>
        <v>NA</v>
      </c>
      <c r="B1600" s="29" t="str">
        <f>IF(PickedColonies!J1600=0, "NA", INDEX(Table1[Modifications],(MATCH(PickedColonies!C1600,Table6[Barcode of agar-filled omnitray plate],0)+PickedColonies!J1600-1)))</f>
        <v>NA</v>
      </c>
      <c r="D1600" s="29" t="str">
        <f>IF(PickedColonies!J1600=0, "NA", INDEX(Table4[],(MATCH(PickedColonies!C1600,Table6[Barcode of agar-filled omnitray plate],0)+PickedColonies!J1600-1)))</f>
        <v>NA</v>
      </c>
      <c r="F1600" s="42" t="str">
        <f>IF(ISNUMBER(SEARCH("96-well",Import!$B$10)),Sheet1!O1599,Sheet1!P1599)</f>
        <v>O4</v>
      </c>
      <c r="I1600" s="31"/>
    </row>
    <row r="1601" spans="1:9" x14ac:dyDescent="0.25">
      <c r="A1601" s="29" t="str">
        <f>IF(PickedColonies!J1601=0, "NA",INDEX(Table5[Strain name],(MATCH(PickedColonies!C1601,Table6[Barcode of agar-filled omnitray plate],0)+PickedColonies!J1601-1)))</f>
        <v>NA</v>
      </c>
      <c r="B1601" s="29" t="str">
        <f>IF(PickedColonies!J1601=0, "NA", INDEX(Table1[Modifications],(MATCH(PickedColonies!C1601,Table6[Barcode of agar-filled omnitray plate],0)+PickedColonies!J1601-1)))</f>
        <v>NA</v>
      </c>
      <c r="D1601" s="29" t="str">
        <f>IF(PickedColonies!J1601=0, "NA", INDEX(Table4[],(MATCH(PickedColonies!C1601,Table6[Barcode of agar-filled omnitray plate],0)+PickedColonies!J1601-1)))</f>
        <v>NA</v>
      </c>
      <c r="F1601" s="42" t="str">
        <f>IF(ISNUMBER(SEARCH("96-well",Import!$B$10)),Sheet1!O1600,Sheet1!P1600)</f>
        <v>P4</v>
      </c>
      <c r="I1601" s="31"/>
    </row>
    <row r="1602" spans="1:9" x14ac:dyDescent="0.25">
      <c r="A1602" s="29" t="str">
        <f>IF(PickedColonies!J1602=0, "NA",INDEX(Table5[Strain name],(MATCH(PickedColonies!C1602,Table6[Barcode of agar-filled omnitray plate],0)+PickedColonies!J1602-1)))</f>
        <v>NA</v>
      </c>
      <c r="B1602" s="29" t="str">
        <f>IF(PickedColonies!J1602=0, "NA", INDEX(Table1[Modifications],(MATCH(PickedColonies!C1602,Table6[Barcode of agar-filled omnitray plate],0)+PickedColonies!J1602-1)))</f>
        <v>NA</v>
      </c>
      <c r="D1602" s="29" t="str">
        <f>IF(PickedColonies!J1602=0, "NA", INDEX(Table4[],(MATCH(PickedColonies!C1602,Table6[Barcode of agar-filled omnitray plate],0)+PickedColonies!J1602-1)))</f>
        <v>NA</v>
      </c>
      <c r="F1602" s="42" t="str">
        <f>IF(ISNUMBER(SEARCH("96-well",Import!$B$10)),Sheet1!O1601,Sheet1!P1601)</f>
        <v>A5</v>
      </c>
      <c r="I1602" s="31"/>
    </row>
    <row r="1603" spans="1:9" x14ac:dyDescent="0.25">
      <c r="A1603" s="29" t="str">
        <f>IF(PickedColonies!J1603=0, "NA",INDEX(Table5[Strain name],(MATCH(PickedColonies!C1603,Table6[Barcode of agar-filled omnitray plate],0)+PickedColonies!J1603-1)))</f>
        <v>NA</v>
      </c>
      <c r="B1603" s="29" t="str">
        <f>IF(PickedColonies!J1603=0, "NA", INDEX(Table1[Modifications],(MATCH(PickedColonies!C1603,Table6[Barcode of agar-filled omnitray plate],0)+PickedColonies!J1603-1)))</f>
        <v>NA</v>
      </c>
      <c r="D1603" s="29" t="str">
        <f>IF(PickedColonies!J1603=0, "NA", INDEX(Table4[],(MATCH(PickedColonies!C1603,Table6[Barcode of agar-filled omnitray plate],0)+PickedColonies!J1603-1)))</f>
        <v>NA</v>
      </c>
      <c r="F1603" s="42" t="str">
        <f>IF(ISNUMBER(SEARCH("96-well",Import!$B$10)),Sheet1!O1602,Sheet1!P1602)</f>
        <v>B5</v>
      </c>
      <c r="I1603" s="31"/>
    </row>
    <row r="1604" spans="1:9" x14ac:dyDescent="0.25">
      <c r="A1604" s="29" t="str">
        <f>IF(PickedColonies!J1604=0, "NA",INDEX(Table5[Strain name],(MATCH(PickedColonies!C1604,Table6[Barcode of agar-filled omnitray plate],0)+PickedColonies!J1604-1)))</f>
        <v>NA</v>
      </c>
      <c r="B1604" s="29" t="str">
        <f>IF(PickedColonies!J1604=0, "NA", INDEX(Table1[Modifications],(MATCH(PickedColonies!C1604,Table6[Barcode of agar-filled omnitray plate],0)+PickedColonies!J1604-1)))</f>
        <v>NA</v>
      </c>
      <c r="D1604" s="29" t="str">
        <f>IF(PickedColonies!J1604=0, "NA", INDEX(Table4[],(MATCH(PickedColonies!C1604,Table6[Barcode of agar-filled omnitray plate],0)+PickedColonies!J1604-1)))</f>
        <v>NA</v>
      </c>
      <c r="F1604" s="42" t="str">
        <f>IF(ISNUMBER(SEARCH("96-well",Import!$B$10)),Sheet1!O1603,Sheet1!P1603)</f>
        <v>C5</v>
      </c>
      <c r="I1604" s="31"/>
    </row>
    <row r="1605" spans="1:9" x14ac:dyDescent="0.25">
      <c r="A1605" s="29" t="str">
        <f>IF(PickedColonies!J1605=0, "NA",INDEX(Table5[Strain name],(MATCH(PickedColonies!C1605,Table6[Barcode of agar-filled omnitray plate],0)+PickedColonies!J1605-1)))</f>
        <v>NA</v>
      </c>
      <c r="B1605" s="29" t="str">
        <f>IF(PickedColonies!J1605=0, "NA", INDEX(Table1[Modifications],(MATCH(PickedColonies!C1605,Table6[Barcode of agar-filled omnitray plate],0)+PickedColonies!J1605-1)))</f>
        <v>NA</v>
      </c>
      <c r="D1605" s="29" t="str">
        <f>IF(PickedColonies!J1605=0, "NA", INDEX(Table4[],(MATCH(PickedColonies!C1605,Table6[Barcode of agar-filled omnitray plate],0)+PickedColonies!J1605-1)))</f>
        <v>NA</v>
      </c>
      <c r="F1605" s="42" t="str">
        <f>IF(ISNUMBER(SEARCH("96-well",Import!$B$10)),Sheet1!O1604,Sheet1!P1604)</f>
        <v>D5</v>
      </c>
      <c r="I1605" s="31"/>
    </row>
    <row r="1606" spans="1:9" x14ac:dyDescent="0.25">
      <c r="A1606" s="29" t="str">
        <f>IF(PickedColonies!J1606=0, "NA",INDEX(Table5[Strain name],(MATCH(PickedColonies!C1606,Table6[Barcode of agar-filled omnitray plate],0)+PickedColonies!J1606-1)))</f>
        <v>NA</v>
      </c>
      <c r="B1606" s="29" t="str">
        <f>IF(PickedColonies!J1606=0, "NA", INDEX(Table1[Modifications],(MATCH(PickedColonies!C1606,Table6[Barcode of agar-filled omnitray plate],0)+PickedColonies!J1606-1)))</f>
        <v>NA</v>
      </c>
      <c r="D1606" s="29" t="str">
        <f>IF(PickedColonies!J1606=0, "NA", INDEX(Table4[],(MATCH(PickedColonies!C1606,Table6[Barcode of agar-filled omnitray plate],0)+PickedColonies!J1606-1)))</f>
        <v>NA</v>
      </c>
      <c r="F1606" s="42" t="str">
        <f>IF(ISNUMBER(SEARCH("96-well",Import!$B$10)),Sheet1!O1605,Sheet1!P1605)</f>
        <v>E5</v>
      </c>
      <c r="I1606" s="31"/>
    </row>
    <row r="1607" spans="1:9" x14ac:dyDescent="0.25">
      <c r="A1607" s="29" t="str">
        <f>IF(PickedColonies!J1607=0, "NA",INDEX(Table5[Strain name],(MATCH(PickedColonies!C1607,Table6[Barcode of agar-filled omnitray plate],0)+PickedColonies!J1607-1)))</f>
        <v>NA</v>
      </c>
      <c r="B1607" s="29" t="str">
        <f>IF(PickedColonies!J1607=0, "NA", INDEX(Table1[Modifications],(MATCH(PickedColonies!C1607,Table6[Barcode of agar-filled omnitray plate],0)+PickedColonies!J1607-1)))</f>
        <v>NA</v>
      </c>
      <c r="D1607" s="29" t="str">
        <f>IF(PickedColonies!J1607=0, "NA", INDEX(Table4[],(MATCH(PickedColonies!C1607,Table6[Barcode of agar-filled omnitray plate],0)+PickedColonies!J1607-1)))</f>
        <v>NA</v>
      </c>
      <c r="F1607" s="42" t="str">
        <f>IF(ISNUMBER(SEARCH("96-well",Import!$B$10)),Sheet1!O1606,Sheet1!P1606)</f>
        <v>F5</v>
      </c>
      <c r="I1607" s="31"/>
    </row>
    <row r="1608" spans="1:9" x14ac:dyDescent="0.25">
      <c r="A1608" s="29" t="str">
        <f>IF(PickedColonies!J1608=0, "NA",INDEX(Table5[Strain name],(MATCH(PickedColonies!C1608,Table6[Barcode of agar-filled omnitray plate],0)+PickedColonies!J1608-1)))</f>
        <v>NA</v>
      </c>
      <c r="B1608" s="29" t="str">
        <f>IF(PickedColonies!J1608=0, "NA", INDEX(Table1[Modifications],(MATCH(PickedColonies!C1608,Table6[Barcode of agar-filled omnitray plate],0)+PickedColonies!J1608-1)))</f>
        <v>NA</v>
      </c>
      <c r="D1608" s="29" t="str">
        <f>IF(PickedColonies!J1608=0, "NA", INDEX(Table4[],(MATCH(PickedColonies!C1608,Table6[Barcode of agar-filled omnitray plate],0)+PickedColonies!J1608-1)))</f>
        <v>NA</v>
      </c>
      <c r="F1608" s="42" t="str">
        <f>IF(ISNUMBER(SEARCH("96-well",Import!$B$10)),Sheet1!O1607,Sheet1!P1607)</f>
        <v>G5</v>
      </c>
      <c r="I1608" s="31"/>
    </row>
    <row r="1609" spans="1:9" x14ac:dyDescent="0.25">
      <c r="A1609" s="29" t="str">
        <f>IF(PickedColonies!J1609=0, "NA",INDEX(Table5[Strain name],(MATCH(PickedColonies!C1609,Table6[Barcode of agar-filled omnitray plate],0)+PickedColonies!J1609-1)))</f>
        <v>NA</v>
      </c>
      <c r="B1609" s="29" t="str">
        <f>IF(PickedColonies!J1609=0, "NA", INDEX(Table1[Modifications],(MATCH(PickedColonies!C1609,Table6[Barcode of agar-filled omnitray plate],0)+PickedColonies!J1609-1)))</f>
        <v>NA</v>
      </c>
      <c r="D1609" s="29" t="str">
        <f>IF(PickedColonies!J1609=0, "NA", INDEX(Table4[],(MATCH(PickedColonies!C1609,Table6[Barcode of agar-filled omnitray plate],0)+PickedColonies!J1609-1)))</f>
        <v>NA</v>
      </c>
      <c r="F1609" s="42" t="str">
        <f>IF(ISNUMBER(SEARCH("96-well",Import!$B$10)),Sheet1!O1608,Sheet1!P1608)</f>
        <v>H5</v>
      </c>
      <c r="I1609" s="31"/>
    </row>
    <row r="1610" spans="1:9" x14ac:dyDescent="0.25">
      <c r="A1610" s="29" t="str">
        <f>IF(PickedColonies!J1610=0, "NA",INDEX(Table5[Strain name],(MATCH(PickedColonies!C1610,Table6[Barcode of agar-filled omnitray plate],0)+PickedColonies!J1610-1)))</f>
        <v>NA</v>
      </c>
      <c r="B1610" s="29" t="str">
        <f>IF(PickedColonies!J1610=0, "NA", INDEX(Table1[Modifications],(MATCH(PickedColonies!C1610,Table6[Barcode of agar-filled omnitray plate],0)+PickedColonies!J1610-1)))</f>
        <v>NA</v>
      </c>
      <c r="D1610" s="29" t="str">
        <f>IF(PickedColonies!J1610=0, "NA", INDEX(Table4[],(MATCH(PickedColonies!C1610,Table6[Barcode of agar-filled omnitray plate],0)+PickedColonies!J1610-1)))</f>
        <v>NA</v>
      </c>
      <c r="F1610" s="42" t="str">
        <f>IF(ISNUMBER(SEARCH("96-well",Import!$B$10)),Sheet1!O1609,Sheet1!P1609)</f>
        <v>I5</v>
      </c>
      <c r="I1610" s="31"/>
    </row>
    <row r="1611" spans="1:9" x14ac:dyDescent="0.25">
      <c r="A1611" s="29" t="str">
        <f>IF(PickedColonies!J1611=0, "NA",INDEX(Table5[Strain name],(MATCH(PickedColonies!C1611,Table6[Barcode of agar-filled omnitray plate],0)+PickedColonies!J1611-1)))</f>
        <v>NA</v>
      </c>
      <c r="B1611" s="29" t="str">
        <f>IF(PickedColonies!J1611=0, "NA", INDEX(Table1[Modifications],(MATCH(PickedColonies!C1611,Table6[Barcode of agar-filled omnitray plate],0)+PickedColonies!J1611-1)))</f>
        <v>NA</v>
      </c>
      <c r="D1611" s="29" t="str">
        <f>IF(PickedColonies!J1611=0, "NA", INDEX(Table4[],(MATCH(PickedColonies!C1611,Table6[Barcode of agar-filled omnitray plate],0)+PickedColonies!J1611-1)))</f>
        <v>NA</v>
      </c>
      <c r="F1611" s="42" t="str">
        <f>IF(ISNUMBER(SEARCH("96-well",Import!$B$10)),Sheet1!O1610,Sheet1!P1610)</f>
        <v>J5</v>
      </c>
      <c r="I1611" s="31"/>
    </row>
    <row r="1612" spans="1:9" x14ac:dyDescent="0.25">
      <c r="A1612" s="29" t="str">
        <f>IF(PickedColonies!J1612=0, "NA",INDEX(Table5[Strain name],(MATCH(PickedColonies!C1612,Table6[Barcode of agar-filled omnitray plate],0)+PickedColonies!J1612-1)))</f>
        <v>NA</v>
      </c>
      <c r="B1612" s="29" t="str">
        <f>IF(PickedColonies!J1612=0, "NA", INDEX(Table1[Modifications],(MATCH(PickedColonies!C1612,Table6[Barcode of agar-filled omnitray plate],0)+PickedColonies!J1612-1)))</f>
        <v>NA</v>
      </c>
      <c r="D1612" s="29" t="str">
        <f>IF(PickedColonies!J1612=0, "NA", INDEX(Table4[],(MATCH(PickedColonies!C1612,Table6[Barcode of agar-filled omnitray plate],0)+PickedColonies!J1612-1)))</f>
        <v>NA</v>
      </c>
      <c r="F1612" s="42" t="str">
        <f>IF(ISNUMBER(SEARCH("96-well",Import!$B$10)),Sheet1!O1611,Sheet1!P1611)</f>
        <v>K5</v>
      </c>
      <c r="I1612" s="31"/>
    </row>
    <row r="1613" spans="1:9" x14ac:dyDescent="0.25">
      <c r="A1613" s="29" t="str">
        <f>IF(PickedColonies!J1613=0, "NA",INDEX(Table5[Strain name],(MATCH(PickedColonies!C1613,Table6[Barcode of agar-filled omnitray plate],0)+PickedColonies!J1613-1)))</f>
        <v>NA</v>
      </c>
      <c r="B1613" s="29" t="str">
        <f>IF(PickedColonies!J1613=0, "NA", INDEX(Table1[Modifications],(MATCH(PickedColonies!C1613,Table6[Barcode of agar-filled omnitray plate],0)+PickedColonies!J1613-1)))</f>
        <v>NA</v>
      </c>
      <c r="D1613" s="29" t="str">
        <f>IF(PickedColonies!J1613=0, "NA", INDEX(Table4[],(MATCH(PickedColonies!C1613,Table6[Barcode of agar-filled omnitray plate],0)+PickedColonies!J1613-1)))</f>
        <v>NA</v>
      </c>
      <c r="F1613" s="42" t="str">
        <f>IF(ISNUMBER(SEARCH("96-well",Import!$B$10)),Sheet1!O1612,Sheet1!P1612)</f>
        <v>L5</v>
      </c>
      <c r="I1613" s="31"/>
    </row>
    <row r="1614" spans="1:9" x14ac:dyDescent="0.25">
      <c r="A1614" s="29" t="str">
        <f>IF(PickedColonies!J1614=0, "NA",INDEX(Table5[Strain name],(MATCH(PickedColonies!C1614,Table6[Barcode of agar-filled omnitray plate],0)+PickedColonies!J1614-1)))</f>
        <v>NA</v>
      </c>
      <c r="B1614" s="29" t="str">
        <f>IF(PickedColonies!J1614=0, "NA", INDEX(Table1[Modifications],(MATCH(PickedColonies!C1614,Table6[Barcode of agar-filled omnitray plate],0)+PickedColonies!J1614-1)))</f>
        <v>NA</v>
      </c>
      <c r="D1614" s="29" t="str">
        <f>IF(PickedColonies!J1614=0, "NA", INDEX(Table4[],(MATCH(PickedColonies!C1614,Table6[Barcode of agar-filled omnitray plate],0)+PickedColonies!J1614-1)))</f>
        <v>NA</v>
      </c>
      <c r="F1614" s="42" t="str">
        <f>IF(ISNUMBER(SEARCH("96-well",Import!$B$10)),Sheet1!O1613,Sheet1!P1613)</f>
        <v>M5</v>
      </c>
      <c r="I1614" s="31"/>
    </row>
    <row r="1615" spans="1:9" x14ac:dyDescent="0.25">
      <c r="A1615" s="29" t="str">
        <f>IF(PickedColonies!J1615=0, "NA",INDEX(Table5[Strain name],(MATCH(PickedColonies!C1615,Table6[Barcode of agar-filled omnitray plate],0)+PickedColonies!J1615-1)))</f>
        <v>NA</v>
      </c>
      <c r="B1615" s="29" t="str">
        <f>IF(PickedColonies!J1615=0, "NA", INDEX(Table1[Modifications],(MATCH(PickedColonies!C1615,Table6[Barcode of agar-filled omnitray plate],0)+PickedColonies!J1615-1)))</f>
        <v>NA</v>
      </c>
      <c r="D1615" s="29" t="str">
        <f>IF(PickedColonies!J1615=0, "NA", INDEX(Table4[],(MATCH(PickedColonies!C1615,Table6[Barcode of agar-filled omnitray plate],0)+PickedColonies!J1615-1)))</f>
        <v>NA</v>
      </c>
      <c r="F1615" s="42" t="str">
        <f>IF(ISNUMBER(SEARCH("96-well",Import!$B$10)),Sheet1!O1614,Sheet1!P1614)</f>
        <v>N5</v>
      </c>
      <c r="I1615" s="31"/>
    </row>
    <row r="1616" spans="1:9" x14ac:dyDescent="0.25">
      <c r="A1616" s="29" t="str">
        <f>IF(PickedColonies!J1616=0, "NA",INDEX(Table5[Strain name],(MATCH(PickedColonies!C1616,Table6[Barcode of agar-filled omnitray plate],0)+PickedColonies!J1616-1)))</f>
        <v>NA</v>
      </c>
      <c r="B1616" s="29" t="str">
        <f>IF(PickedColonies!J1616=0, "NA", INDEX(Table1[Modifications],(MATCH(PickedColonies!C1616,Table6[Barcode of agar-filled omnitray plate],0)+PickedColonies!J1616-1)))</f>
        <v>NA</v>
      </c>
      <c r="D1616" s="29" t="str">
        <f>IF(PickedColonies!J1616=0, "NA", INDEX(Table4[],(MATCH(PickedColonies!C1616,Table6[Barcode of agar-filled omnitray plate],0)+PickedColonies!J1616-1)))</f>
        <v>NA</v>
      </c>
      <c r="F1616" s="42" t="str">
        <f>IF(ISNUMBER(SEARCH("96-well",Import!$B$10)),Sheet1!O1615,Sheet1!P1615)</f>
        <v>O5</v>
      </c>
      <c r="I1616" s="31"/>
    </row>
    <row r="1617" spans="1:9" x14ac:dyDescent="0.25">
      <c r="A1617" s="29" t="str">
        <f>IF(PickedColonies!J1617=0, "NA",INDEX(Table5[Strain name],(MATCH(PickedColonies!C1617,Table6[Barcode of agar-filled omnitray plate],0)+PickedColonies!J1617-1)))</f>
        <v>NA</v>
      </c>
      <c r="B1617" s="29" t="str">
        <f>IF(PickedColonies!J1617=0, "NA", INDEX(Table1[Modifications],(MATCH(PickedColonies!C1617,Table6[Barcode of agar-filled omnitray plate],0)+PickedColonies!J1617-1)))</f>
        <v>NA</v>
      </c>
      <c r="D1617" s="29" t="str">
        <f>IF(PickedColonies!J1617=0, "NA", INDEX(Table4[],(MATCH(PickedColonies!C1617,Table6[Barcode of agar-filled omnitray plate],0)+PickedColonies!J1617-1)))</f>
        <v>NA</v>
      </c>
      <c r="F1617" s="42" t="str">
        <f>IF(ISNUMBER(SEARCH("96-well",Import!$B$10)),Sheet1!O1616,Sheet1!P1616)</f>
        <v>P5</v>
      </c>
      <c r="I1617" s="31"/>
    </row>
    <row r="1618" spans="1:9" x14ac:dyDescent="0.25">
      <c r="A1618" s="29" t="str">
        <f>IF(PickedColonies!J1618=0, "NA",INDEX(Table5[Strain name],(MATCH(PickedColonies!C1618,Table6[Barcode of agar-filled omnitray plate],0)+PickedColonies!J1618-1)))</f>
        <v>NA</v>
      </c>
      <c r="B1618" s="29" t="str">
        <f>IF(PickedColonies!J1618=0, "NA", INDEX(Table1[Modifications],(MATCH(PickedColonies!C1618,Table6[Barcode of agar-filled omnitray plate],0)+PickedColonies!J1618-1)))</f>
        <v>NA</v>
      </c>
      <c r="D1618" s="29" t="str">
        <f>IF(PickedColonies!J1618=0, "NA", INDEX(Table4[],(MATCH(PickedColonies!C1618,Table6[Barcode of agar-filled omnitray plate],0)+PickedColonies!J1618-1)))</f>
        <v>NA</v>
      </c>
      <c r="F1618" s="42" t="str">
        <f>IF(ISNUMBER(SEARCH("96-well",Import!$B$10)),Sheet1!O1617,Sheet1!P1617)</f>
        <v>A6</v>
      </c>
      <c r="I1618" s="31"/>
    </row>
    <row r="1619" spans="1:9" x14ac:dyDescent="0.25">
      <c r="A1619" s="29" t="str">
        <f>IF(PickedColonies!J1619=0, "NA",INDEX(Table5[Strain name],(MATCH(PickedColonies!C1619,Table6[Barcode of agar-filled omnitray plate],0)+PickedColonies!J1619-1)))</f>
        <v>NA</v>
      </c>
      <c r="B1619" s="29" t="str">
        <f>IF(PickedColonies!J1619=0, "NA", INDEX(Table1[Modifications],(MATCH(PickedColonies!C1619,Table6[Barcode of agar-filled omnitray plate],0)+PickedColonies!J1619-1)))</f>
        <v>NA</v>
      </c>
      <c r="D1619" s="29" t="str">
        <f>IF(PickedColonies!J1619=0, "NA", INDEX(Table4[],(MATCH(PickedColonies!C1619,Table6[Barcode of agar-filled omnitray plate],0)+PickedColonies!J1619-1)))</f>
        <v>NA</v>
      </c>
      <c r="F1619" s="42" t="str">
        <f>IF(ISNUMBER(SEARCH("96-well",Import!$B$10)),Sheet1!O1618,Sheet1!P1618)</f>
        <v>B6</v>
      </c>
      <c r="I1619" s="31"/>
    </row>
    <row r="1620" spans="1:9" x14ac:dyDescent="0.25">
      <c r="A1620" s="29" t="str">
        <f>IF(PickedColonies!J1620=0, "NA",INDEX(Table5[Strain name],(MATCH(PickedColonies!C1620,Table6[Barcode of agar-filled omnitray plate],0)+PickedColonies!J1620-1)))</f>
        <v>NA</v>
      </c>
      <c r="B1620" s="29" t="str">
        <f>IF(PickedColonies!J1620=0, "NA", INDEX(Table1[Modifications],(MATCH(PickedColonies!C1620,Table6[Barcode of agar-filled omnitray plate],0)+PickedColonies!J1620-1)))</f>
        <v>NA</v>
      </c>
      <c r="D1620" s="29" t="str">
        <f>IF(PickedColonies!J1620=0, "NA", INDEX(Table4[],(MATCH(PickedColonies!C1620,Table6[Barcode of agar-filled omnitray plate],0)+PickedColonies!J1620-1)))</f>
        <v>NA</v>
      </c>
      <c r="F1620" s="42" t="str">
        <f>IF(ISNUMBER(SEARCH("96-well",Import!$B$10)),Sheet1!O1619,Sheet1!P1619)</f>
        <v>C6</v>
      </c>
      <c r="I1620" s="31"/>
    </row>
    <row r="1621" spans="1:9" x14ac:dyDescent="0.25">
      <c r="A1621" s="29" t="str">
        <f>IF(PickedColonies!J1621=0, "NA",INDEX(Table5[Strain name],(MATCH(PickedColonies!C1621,Table6[Barcode of agar-filled omnitray plate],0)+PickedColonies!J1621-1)))</f>
        <v>NA</v>
      </c>
      <c r="B1621" s="29" t="str">
        <f>IF(PickedColonies!J1621=0, "NA", INDEX(Table1[Modifications],(MATCH(PickedColonies!C1621,Table6[Barcode of agar-filled omnitray plate],0)+PickedColonies!J1621-1)))</f>
        <v>NA</v>
      </c>
      <c r="D1621" s="29" t="str">
        <f>IF(PickedColonies!J1621=0, "NA", INDEX(Table4[],(MATCH(PickedColonies!C1621,Table6[Barcode of agar-filled omnitray plate],0)+PickedColonies!J1621-1)))</f>
        <v>NA</v>
      </c>
      <c r="F1621" s="42" t="str">
        <f>IF(ISNUMBER(SEARCH("96-well",Import!$B$10)),Sheet1!O1620,Sheet1!P1620)</f>
        <v>D6</v>
      </c>
      <c r="I1621" s="31"/>
    </row>
    <row r="1622" spans="1:9" x14ac:dyDescent="0.25">
      <c r="A1622" s="29" t="str">
        <f>IF(PickedColonies!J1622=0, "NA",INDEX(Table5[Strain name],(MATCH(PickedColonies!C1622,Table6[Barcode of agar-filled omnitray plate],0)+PickedColonies!J1622-1)))</f>
        <v>NA</v>
      </c>
      <c r="B1622" s="29" t="str">
        <f>IF(PickedColonies!J1622=0, "NA", INDEX(Table1[Modifications],(MATCH(PickedColonies!C1622,Table6[Barcode of agar-filled omnitray plate],0)+PickedColonies!J1622-1)))</f>
        <v>NA</v>
      </c>
      <c r="D1622" s="29" t="str">
        <f>IF(PickedColonies!J1622=0, "NA", INDEX(Table4[],(MATCH(PickedColonies!C1622,Table6[Barcode of agar-filled omnitray plate],0)+PickedColonies!J1622-1)))</f>
        <v>NA</v>
      </c>
      <c r="F1622" s="42" t="str">
        <f>IF(ISNUMBER(SEARCH("96-well",Import!$B$10)),Sheet1!O1621,Sheet1!P1621)</f>
        <v>E6</v>
      </c>
      <c r="I1622" s="31"/>
    </row>
    <row r="1623" spans="1:9" x14ac:dyDescent="0.25">
      <c r="A1623" s="29" t="str">
        <f>IF(PickedColonies!J1623=0, "NA",INDEX(Table5[Strain name],(MATCH(PickedColonies!C1623,Table6[Barcode of agar-filled omnitray plate],0)+PickedColonies!J1623-1)))</f>
        <v>NA</v>
      </c>
      <c r="B1623" s="29" t="str">
        <f>IF(PickedColonies!J1623=0, "NA", INDEX(Table1[Modifications],(MATCH(PickedColonies!C1623,Table6[Barcode of agar-filled omnitray plate],0)+PickedColonies!J1623-1)))</f>
        <v>NA</v>
      </c>
      <c r="D1623" s="29" t="str">
        <f>IF(PickedColonies!J1623=0, "NA", INDEX(Table4[],(MATCH(PickedColonies!C1623,Table6[Barcode of agar-filled omnitray plate],0)+PickedColonies!J1623-1)))</f>
        <v>NA</v>
      </c>
      <c r="F1623" s="42" t="str">
        <f>IF(ISNUMBER(SEARCH("96-well",Import!$B$10)),Sheet1!O1622,Sheet1!P1622)</f>
        <v>F6</v>
      </c>
      <c r="I1623" s="31"/>
    </row>
    <row r="1624" spans="1:9" x14ac:dyDescent="0.25">
      <c r="A1624" s="29" t="str">
        <f>IF(PickedColonies!J1624=0, "NA",INDEX(Table5[Strain name],(MATCH(PickedColonies!C1624,Table6[Barcode of agar-filled omnitray plate],0)+PickedColonies!J1624-1)))</f>
        <v>NA</v>
      </c>
      <c r="B1624" s="29" t="str">
        <f>IF(PickedColonies!J1624=0, "NA", INDEX(Table1[Modifications],(MATCH(PickedColonies!C1624,Table6[Barcode of agar-filled omnitray plate],0)+PickedColonies!J1624-1)))</f>
        <v>NA</v>
      </c>
      <c r="D1624" s="29" t="str">
        <f>IF(PickedColonies!J1624=0, "NA", INDEX(Table4[],(MATCH(PickedColonies!C1624,Table6[Barcode of agar-filled omnitray plate],0)+PickedColonies!J1624-1)))</f>
        <v>NA</v>
      </c>
      <c r="F1624" s="42" t="str">
        <f>IF(ISNUMBER(SEARCH("96-well",Import!$B$10)),Sheet1!O1623,Sheet1!P1623)</f>
        <v>G6</v>
      </c>
      <c r="I1624" s="31"/>
    </row>
    <row r="1625" spans="1:9" x14ac:dyDescent="0.25">
      <c r="A1625" s="29" t="str">
        <f>IF(PickedColonies!J1625=0, "NA",INDEX(Table5[Strain name],(MATCH(PickedColonies!C1625,Table6[Barcode of agar-filled omnitray plate],0)+PickedColonies!J1625-1)))</f>
        <v>NA</v>
      </c>
      <c r="B1625" s="29" t="str">
        <f>IF(PickedColonies!J1625=0, "NA", INDEX(Table1[Modifications],(MATCH(PickedColonies!C1625,Table6[Barcode of agar-filled omnitray plate],0)+PickedColonies!J1625-1)))</f>
        <v>NA</v>
      </c>
      <c r="D1625" s="29" t="str">
        <f>IF(PickedColonies!J1625=0, "NA", INDEX(Table4[],(MATCH(PickedColonies!C1625,Table6[Barcode of agar-filled omnitray plate],0)+PickedColonies!J1625-1)))</f>
        <v>NA</v>
      </c>
      <c r="F1625" s="42" t="str">
        <f>IF(ISNUMBER(SEARCH("96-well",Import!$B$10)),Sheet1!O1624,Sheet1!P1624)</f>
        <v>H6</v>
      </c>
      <c r="I1625" s="31"/>
    </row>
    <row r="1626" spans="1:9" x14ac:dyDescent="0.25">
      <c r="A1626" s="29" t="str">
        <f>IF(PickedColonies!J1626=0, "NA",INDEX(Table5[Strain name],(MATCH(PickedColonies!C1626,Table6[Barcode of agar-filled omnitray plate],0)+PickedColonies!J1626-1)))</f>
        <v>NA</v>
      </c>
      <c r="B1626" s="29" t="str">
        <f>IF(PickedColonies!J1626=0, "NA", INDEX(Table1[Modifications],(MATCH(PickedColonies!C1626,Table6[Barcode of agar-filled omnitray plate],0)+PickedColonies!J1626-1)))</f>
        <v>NA</v>
      </c>
      <c r="D1626" s="29" t="str">
        <f>IF(PickedColonies!J1626=0, "NA", INDEX(Table4[],(MATCH(PickedColonies!C1626,Table6[Barcode of agar-filled omnitray plate],0)+PickedColonies!J1626-1)))</f>
        <v>NA</v>
      </c>
      <c r="F1626" s="42" t="str">
        <f>IF(ISNUMBER(SEARCH("96-well",Import!$B$10)),Sheet1!O1625,Sheet1!P1625)</f>
        <v>I6</v>
      </c>
      <c r="I1626" s="31"/>
    </row>
    <row r="1627" spans="1:9" x14ac:dyDescent="0.25">
      <c r="A1627" s="29" t="str">
        <f>IF(PickedColonies!J1627=0, "NA",INDEX(Table5[Strain name],(MATCH(PickedColonies!C1627,Table6[Barcode of agar-filled omnitray plate],0)+PickedColonies!J1627-1)))</f>
        <v>NA</v>
      </c>
      <c r="B1627" s="29" t="str">
        <f>IF(PickedColonies!J1627=0, "NA", INDEX(Table1[Modifications],(MATCH(PickedColonies!C1627,Table6[Barcode of agar-filled omnitray plate],0)+PickedColonies!J1627-1)))</f>
        <v>NA</v>
      </c>
      <c r="D1627" s="29" t="str">
        <f>IF(PickedColonies!J1627=0, "NA", INDEX(Table4[],(MATCH(PickedColonies!C1627,Table6[Barcode of agar-filled omnitray plate],0)+PickedColonies!J1627-1)))</f>
        <v>NA</v>
      </c>
      <c r="F1627" s="42" t="str">
        <f>IF(ISNUMBER(SEARCH("96-well",Import!$B$10)),Sheet1!O1626,Sheet1!P1626)</f>
        <v>J6</v>
      </c>
      <c r="I1627" s="31"/>
    </row>
    <row r="1628" spans="1:9" x14ac:dyDescent="0.25">
      <c r="A1628" s="29" t="str">
        <f>IF(PickedColonies!J1628=0, "NA",INDEX(Table5[Strain name],(MATCH(PickedColonies!C1628,Table6[Barcode of agar-filled omnitray plate],0)+PickedColonies!J1628-1)))</f>
        <v>NA</v>
      </c>
      <c r="B1628" s="29" t="str">
        <f>IF(PickedColonies!J1628=0, "NA", INDEX(Table1[Modifications],(MATCH(PickedColonies!C1628,Table6[Barcode of agar-filled omnitray plate],0)+PickedColonies!J1628-1)))</f>
        <v>NA</v>
      </c>
      <c r="D1628" s="29" t="str">
        <f>IF(PickedColonies!J1628=0, "NA", INDEX(Table4[],(MATCH(PickedColonies!C1628,Table6[Barcode of agar-filled omnitray plate],0)+PickedColonies!J1628-1)))</f>
        <v>NA</v>
      </c>
      <c r="F1628" s="42" t="str">
        <f>IF(ISNUMBER(SEARCH("96-well",Import!$B$10)),Sheet1!O1627,Sheet1!P1627)</f>
        <v>K6</v>
      </c>
      <c r="I1628" s="31"/>
    </row>
    <row r="1629" spans="1:9" x14ac:dyDescent="0.25">
      <c r="A1629" s="29" t="str">
        <f>IF(PickedColonies!J1629=0, "NA",INDEX(Table5[Strain name],(MATCH(PickedColonies!C1629,Table6[Barcode of agar-filled omnitray plate],0)+PickedColonies!J1629-1)))</f>
        <v>NA</v>
      </c>
      <c r="B1629" s="29" t="str">
        <f>IF(PickedColonies!J1629=0, "NA", INDEX(Table1[Modifications],(MATCH(PickedColonies!C1629,Table6[Barcode of agar-filled omnitray plate],0)+PickedColonies!J1629-1)))</f>
        <v>NA</v>
      </c>
      <c r="D1629" s="29" t="str">
        <f>IF(PickedColonies!J1629=0, "NA", INDEX(Table4[],(MATCH(PickedColonies!C1629,Table6[Barcode of agar-filled omnitray plate],0)+PickedColonies!J1629-1)))</f>
        <v>NA</v>
      </c>
      <c r="F1629" s="42" t="str">
        <f>IF(ISNUMBER(SEARCH("96-well",Import!$B$10)),Sheet1!O1628,Sheet1!P1628)</f>
        <v>L6</v>
      </c>
      <c r="I1629" s="31"/>
    </row>
    <row r="1630" spans="1:9" x14ac:dyDescent="0.25">
      <c r="A1630" s="29" t="str">
        <f>IF(PickedColonies!J1630=0, "NA",INDEX(Table5[Strain name],(MATCH(PickedColonies!C1630,Table6[Barcode of agar-filled omnitray plate],0)+PickedColonies!J1630-1)))</f>
        <v>NA</v>
      </c>
      <c r="B1630" s="29" t="str">
        <f>IF(PickedColonies!J1630=0, "NA", INDEX(Table1[Modifications],(MATCH(PickedColonies!C1630,Table6[Barcode of agar-filled omnitray plate],0)+PickedColonies!J1630-1)))</f>
        <v>NA</v>
      </c>
      <c r="D1630" s="29" t="str">
        <f>IF(PickedColonies!J1630=0, "NA", INDEX(Table4[],(MATCH(PickedColonies!C1630,Table6[Barcode of agar-filled omnitray plate],0)+PickedColonies!J1630-1)))</f>
        <v>NA</v>
      </c>
      <c r="F1630" s="42" t="str">
        <f>IF(ISNUMBER(SEARCH("96-well",Import!$B$10)),Sheet1!O1629,Sheet1!P1629)</f>
        <v>M6</v>
      </c>
      <c r="I1630" s="31"/>
    </row>
    <row r="1631" spans="1:9" x14ac:dyDescent="0.25">
      <c r="A1631" s="29" t="str">
        <f>IF(PickedColonies!J1631=0, "NA",INDEX(Table5[Strain name],(MATCH(PickedColonies!C1631,Table6[Barcode of agar-filled omnitray plate],0)+PickedColonies!J1631-1)))</f>
        <v>NA</v>
      </c>
      <c r="B1631" s="29" t="str">
        <f>IF(PickedColonies!J1631=0, "NA", INDEX(Table1[Modifications],(MATCH(PickedColonies!C1631,Table6[Barcode of agar-filled omnitray plate],0)+PickedColonies!J1631-1)))</f>
        <v>NA</v>
      </c>
      <c r="D1631" s="29" t="str">
        <f>IF(PickedColonies!J1631=0, "NA", INDEX(Table4[],(MATCH(PickedColonies!C1631,Table6[Barcode of agar-filled omnitray plate],0)+PickedColonies!J1631-1)))</f>
        <v>NA</v>
      </c>
      <c r="F1631" s="42" t="str">
        <f>IF(ISNUMBER(SEARCH("96-well",Import!$B$10)),Sheet1!O1630,Sheet1!P1630)</f>
        <v>N6</v>
      </c>
      <c r="I1631" s="31"/>
    </row>
    <row r="1632" spans="1:9" x14ac:dyDescent="0.25">
      <c r="A1632" s="29" t="str">
        <f>IF(PickedColonies!J1632=0, "NA",INDEX(Table5[Strain name],(MATCH(PickedColonies!C1632,Table6[Barcode of agar-filled omnitray plate],0)+PickedColonies!J1632-1)))</f>
        <v>NA</v>
      </c>
      <c r="B1632" s="29" t="str">
        <f>IF(PickedColonies!J1632=0, "NA", INDEX(Table1[Modifications],(MATCH(PickedColonies!C1632,Table6[Barcode of agar-filled omnitray plate],0)+PickedColonies!J1632-1)))</f>
        <v>NA</v>
      </c>
      <c r="D1632" s="29" t="str">
        <f>IF(PickedColonies!J1632=0, "NA", INDEX(Table4[],(MATCH(PickedColonies!C1632,Table6[Barcode of agar-filled omnitray plate],0)+PickedColonies!J1632-1)))</f>
        <v>NA</v>
      </c>
      <c r="F1632" s="42" t="str">
        <f>IF(ISNUMBER(SEARCH("96-well",Import!$B$10)),Sheet1!O1631,Sheet1!P1631)</f>
        <v>O6</v>
      </c>
      <c r="I1632" s="31"/>
    </row>
    <row r="1633" spans="1:9" x14ac:dyDescent="0.25">
      <c r="A1633" s="29" t="str">
        <f>IF(PickedColonies!J1633=0, "NA",INDEX(Table5[Strain name],(MATCH(PickedColonies!C1633,Table6[Barcode of agar-filled omnitray plate],0)+PickedColonies!J1633-1)))</f>
        <v>NA</v>
      </c>
      <c r="B1633" s="29" t="str">
        <f>IF(PickedColonies!J1633=0, "NA", INDEX(Table1[Modifications],(MATCH(PickedColonies!C1633,Table6[Barcode of agar-filled omnitray plate],0)+PickedColonies!J1633-1)))</f>
        <v>NA</v>
      </c>
      <c r="D1633" s="29" t="str">
        <f>IF(PickedColonies!J1633=0, "NA", INDEX(Table4[],(MATCH(PickedColonies!C1633,Table6[Barcode of agar-filled omnitray plate],0)+PickedColonies!J1633-1)))</f>
        <v>NA</v>
      </c>
      <c r="F1633" s="42" t="str">
        <f>IF(ISNUMBER(SEARCH("96-well",Import!$B$10)),Sheet1!O1632,Sheet1!P1632)</f>
        <v>P6</v>
      </c>
      <c r="I1633" s="31"/>
    </row>
    <row r="1634" spans="1:9" x14ac:dyDescent="0.25">
      <c r="A1634" s="29" t="str">
        <f>IF(PickedColonies!J1634=0, "NA",INDEX(Table5[Strain name],(MATCH(PickedColonies!C1634,Table6[Barcode of agar-filled omnitray plate],0)+PickedColonies!J1634-1)))</f>
        <v>NA</v>
      </c>
      <c r="B1634" s="29" t="str">
        <f>IF(PickedColonies!J1634=0, "NA", INDEX(Table1[Modifications],(MATCH(PickedColonies!C1634,Table6[Barcode of agar-filled omnitray plate],0)+PickedColonies!J1634-1)))</f>
        <v>NA</v>
      </c>
      <c r="D1634" s="29" t="str">
        <f>IF(PickedColonies!J1634=0, "NA", INDEX(Table4[],(MATCH(PickedColonies!C1634,Table6[Barcode of agar-filled omnitray plate],0)+PickedColonies!J1634-1)))</f>
        <v>NA</v>
      </c>
      <c r="F1634" s="42" t="str">
        <f>IF(ISNUMBER(SEARCH("96-well",Import!$B$10)),Sheet1!O1633,Sheet1!P1633)</f>
        <v>A7</v>
      </c>
      <c r="I1634" s="31"/>
    </row>
    <row r="1635" spans="1:9" x14ac:dyDescent="0.25">
      <c r="A1635" s="29" t="str">
        <f>IF(PickedColonies!J1635=0, "NA",INDEX(Table5[Strain name],(MATCH(PickedColonies!C1635,Table6[Barcode of agar-filled omnitray plate],0)+PickedColonies!J1635-1)))</f>
        <v>NA</v>
      </c>
      <c r="B1635" s="29" t="str">
        <f>IF(PickedColonies!J1635=0, "NA", INDEX(Table1[Modifications],(MATCH(PickedColonies!C1635,Table6[Barcode of agar-filled omnitray plate],0)+PickedColonies!J1635-1)))</f>
        <v>NA</v>
      </c>
      <c r="D1635" s="29" t="str">
        <f>IF(PickedColonies!J1635=0, "NA", INDEX(Table4[],(MATCH(PickedColonies!C1635,Table6[Barcode of agar-filled omnitray plate],0)+PickedColonies!J1635-1)))</f>
        <v>NA</v>
      </c>
      <c r="F1635" s="42" t="str">
        <f>IF(ISNUMBER(SEARCH("96-well",Import!$B$10)),Sheet1!O1634,Sheet1!P1634)</f>
        <v>B7</v>
      </c>
      <c r="I1635" s="31"/>
    </row>
    <row r="1636" spans="1:9" x14ac:dyDescent="0.25">
      <c r="A1636" s="29" t="str">
        <f>IF(PickedColonies!J1636=0, "NA",INDEX(Table5[Strain name],(MATCH(PickedColonies!C1636,Table6[Barcode of agar-filled omnitray plate],0)+PickedColonies!J1636-1)))</f>
        <v>NA</v>
      </c>
      <c r="B1636" s="29" t="str">
        <f>IF(PickedColonies!J1636=0, "NA", INDEX(Table1[Modifications],(MATCH(PickedColonies!C1636,Table6[Barcode of agar-filled omnitray plate],0)+PickedColonies!J1636-1)))</f>
        <v>NA</v>
      </c>
      <c r="D1636" s="29" t="str">
        <f>IF(PickedColonies!J1636=0, "NA", INDEX(Table4[],(MATCH(PickedColonies!C1636,Table6[Barcode of agar-filled omnitray plate],0)+PickedColonies!J1636-1)))</f>
        <v>NA</v>
      </c>
      <c r="F1636" s="42" t="str">
        <f>IF(ISNUMBER(SEARCH("96-well",Import!$B$10)),Sheet1!O1635,Sheet1!P1635)</f>
        <v>C7</v>
      </c>
      <c r="I1636" s="31"/>
    </row>
    <row r="1637" spans="1:9" x14ac:dyDescent="0.25">
      <c r="A1637" s="29" t="str">
        <f>IF(PickedColonies!J1637=0, "NA",INDEX(Table5[Strain name],(MATCH(PickedColonies!C1637,Table6[Barcode of agar-filled omnitray plate],0)+PickedColonies!J1637-1)))</f>
        <v>NA</v>
      </c>
      <c r="B1637" s="29" t="str">
        <f>IF(PickedColonies!J1637=0, "NA", INDEX(Table1[Modifications],(MATCH(PickedColonies!C1637,Table6[Barcode of agar-filled omnitray plate],0)+PickedColonies!J1637-1)))</f>
        <v>NA</v>
      </c>
      <c r="D1637" s="29" t="str">
        <f>IF(PickedColonies!J1637=0, "NA", INDEX(Table4[],(MATCH(PickedColonies!C1637,Table6[Barcode of agar-filled omnitray plate],0)+PickedColonies!J1637-1)))</f>
        <v>NA</v>
      </c>
      <c r="F1637" s="42" t="str">
        <f>IF(ISNUMBER(SEARCH("96-well",Import!$B$10)),Sheet1!O1636,Sheet1!P1636)</f>
        <v>D7</v>
      </c>
      <c r="I1637" s="31"/>
    </row>
    <row r="1638" spans="1:9" x14ac:dyDescent="0.25">
      <c r="A1638" s="29" t="str">
        <f>IF(PickedColonies!J1638=0, "NA",INDEX(Table5[Strain name],(MATCH(PickedColonies!C1638,Table6[Barcode of agar-filled omnitray plate],0)+PickedColonies!J1638-1)))</f>
        <v>NA</v>
      </c>
      <c r="B1638" s="29" t="str">
        <f>IF(PickedColonies!J1638=0, "NA", INDEX(Table1[Modifications],(MATCH(PickedColonies!C1638,Table6[Barcode of agar-filled omnitray plate],0)+PickedColonies!J1638-1)))</f>
        <v>NA</v>
      </c>
      <c r="D1638" s="29" t="str">
        <f>IF(PickedColonies!J1638=0, "NA", INDEX(Table4[],(MATCH(PickedColonies!C1638,Table6[Barcode of agar-filled omnitray plate],0)+PickedColonies!J1638-1)))</f>
        <v>NA</v>
      </c>
      <c r="F1638" s="42" t="str">
        <f>IF(ISNUMBER(SEARCH("96-well",Import!$B$10)),Sheet1!O1637,Sheet1!P1637)</f>
        <v>E7</v>
      </c>
      <c r="I1638" s="31"/>
    </row>
    <row r="1639" spans="1:9" x14ac:dyDescent="0.25">
      <c r="A1639" s="29" t="str">
        <f>IF(PickedColonies!J1639=0, "NA",INDEX(Table5[Strain name],(MATCH(PickedColonies!C1639,Table6[Barcode of agar-filled omnitray plate],0)+PickedColonies!J1639-1)))</f>
        <v>NA</v>
      </c>
      <c r="B1639" s="29" t="str">
        <f>IF(PickedColonies!J1639=0, "NA", INDEX(Table1[Modifications],(MATCH(PickedColonies!C1639,Table6[Barcode of agar-filled omnitray plate],0)+PickedColonies!J1639-1)))</f>
        <v>NA</v>
      </c>
      <c r="D1639" s="29" t="str">
        <f>IF(PickedColonies!J1639=0, "NA", INDEX(Table4[],(MATCH(PickedColonies!C1639,Table6[Barcode of agar-filled omnitray plate],0)+PickedColonies!J1639-1)))</f>
        <v>NA</v>
      </c>
      <c r="F1639" s="42" t="str">
        <f>IF(ISNUMBER(SEARCH("96-well",Import!$B$10)),Sheet1!O1638,Sheet1!P1638)</f>
        <v>F7</v>
      </c>
      <c r="I1639" s="31"/>
    </row>
    <row r="1640" spans="1:9" x14ac:dyDescent="0.25">
      <c r="A1640" s="29" t="str">
        <f>IF(PickedColonies!J1640=0, "NA",INDEX(Table5[Strain name],(MATCH(PickedColonies!C1640,Table6[Barcode of agar-filled omnitray plate],0)+PickedColonies!J1640-1)))</f>
        <v>NA</v>
      </c>
      <c r="B1640" s="29" t="str">
        <f>IF(PickedColonies!J1640=0, "NA", INDEX(Table1[Modifications],(MATCH(PickedColonies!C1640,Table6[Barcode of agar-filled omnitray plate],0)+PickedColonies!J1640-1)))</f>
        <v>NA</v>
      </c>
      <c r="D1640" s="29" t="str">
        <f>IF(PickedColonies!J1640=0, "NA", INDEX(Table4[],(MATCH(PickedColonies!C1640,Table6[Barcode of agar-filled omnitray plate],0)+PickedColonies!J1640-1)))</f>
        <v>NA</v>
      </c>
      <c r="F1640" s="42" t="str">
        <f>IF(ISNUMBER(SEARCH("96-well",Import!$B$10)),Sheet1!O1639,Sheet1!P1639)</f>
        <v>G7</v>
      </c>
      <c r="I1640" s="31"/>
    </row>
    <row r="1641" spans="1:9" x14ac:dyDescent="0.25">
      <c r="A1641" s="29" t="str">
        <f>IF(PickedColonies!J1641=0, "NA",INDEX(Table5[Strain name],(MATCH(PickedColonies!C1641,Table6[Barcode of agar-filled omnitray plate],0)+PickedColonies!J1641-1)))</f>
        <v>NA</v>
      </c>
      <c r="B1641" s="29" t="str">
        <f>IF(PickedColonies!J1641=0, "NA", INDEX(Table1[Modifications],(MATCH(PickedColonies!C1641,Table6[Barcode of agar-filled omnitray plate],0)+PickedColonies!J1641-1)))</f>
        <v>NA</v>
      </c>
      <c r="D1641" s="29" t="str">
        <f>IF(PickedColonies!J1641=0, "NA", INDEX(Table4[],(MATCH(PickedColonies!C1641,Table6[Barcode of agar-filled omnitray plate],0)+PickedColonies!J1641-1)))</f>
        <v>NA</v>
      </c>
      <c r="F1641" s="42" t="str">
        <f>IF(ISNUMBER(SEARCH("96-well",Import!$B$10)),Sheet1!O1640,Sheet1!P1640)</f>
        <v>H7</v>
      </c>
      <c r="I1641" s="31"/>
    </row>
    <row r="1642" spans="1:9" x14ac:dyDescent="0.25">
      <c r="A1642" s="29" t="str">
        <f>IF(PickedColonies!J1642=0, "NA",INDEX(Table5[Strain name],(MATCH(PickedColonies!C1642,Table6[Barcode of agar-filled omnitray plate],0)+PickedColonies!J1642-1)))</f>
        <v>NA</v>
      </c>
      <c r="B1642" s="29" t="str">
        <f>IF(PickedColonies!J1642=0, "NA", INDEX(Table1[Modifications],(MATCH(PickedColonies!C1642,Table6[Barcode of agar-filled omnitray plate],0)+PickedColonies!J1642-1)))</f>
        <v>NA</v>
      </c>
      <c r="D1642" s="29" t="str">
        <f>IF(PickedColonies!J1642=0, "NA", INDEX(Table4[],(MATCH(PickedColonies!C1642,Table6[Barcode of agar-filled omnitray plate],0)+PickedColonies!J1642-1)))</f>
        <v>NA</v>
      </c>
      <c r="F1642" s="42" t="str">
        <f>IF(ISNUMBER(SEARCH("96-well",Import!$B$10)),Sheet1!O1641,Sheet1!P1641)</f>
        <v>I7</v>
      </c>
      <c r="I1642" s="31"/>
    </row>
    <row r="1643" spans="1:9" x14ac:dyDescent="0.25">
      <c r="A1643" s="29" t="str">
        <f>IF(PickedColonies!J1643=0, "NA",INDEX(Table5[Strain name],(MATCH(PickedColonies!C1643,Table6[Barcode of agar-filled omnitray plate],0)+PickedColonies!J1643-1)))</f>
        <v>NA</v>
      </c>
      <c r="B1643" s="29" t="str">
        <f>IF(PickedColonies!J1643=0, "NA", INDEX(Table1[Modifications],(MATCH(PickedColonies!C1643,Table6[Barcode of agar-filled omnitray plate],0)+PickedColonies!J1643-1)))</f>
        <v>NA</v>
      </c>
      <c r="D1643" s="29" t="str">
        <f>IF(PickedColonies!J1643=0, "NA", INDEX(Table4[],(MATCH(PickedColonies!C1643,Table6[Barcode of agar-filled omnitray plate],0)+PickedColonies!J1643-1)))</f>
        <v>NA</v>
      </c>
      <c r="F1643" s="42" t="str">
        <f>IF(ISNUMBER(SEARCH("96-well",Import!$B$10)),Sheet1!O1642,Sheet1!P1642)</f>
        <v>J7</v>
      </c>
      <c r="I1643" s="31"/>
    </row>
    <row r="1644" spans="1:9" x14ac:dyDescent="0.25">
      <c r="A1644" s="29" t="str">
        <f>IF(PickedColonies!J1644=0, "NA",INDEX(Table5[Strain name],(MATCH(PickedColonies!C1644,Table6[Barcode of agar-filled omnitray plate],0)+PickedColonies!J1644-1)))</f>
        <v>NA</v>
      </c>
      <c r="B1644" s="29" t="str">
        <f>IF(PickedColonies!J1644=0, "NA", INDEX(Table1[Modifications],(MATCH(PickedColonies!C1644,Table6[Barcode of agar-filled omnitray plate],0)+PickedColonies!J1644-1)))</f>
        <v>NA</v>
      </c>
      <c r="D1644" s="29" t="str">
        <f>IF(PickedColonies!J1644=0, "NA", INDEX(Table4[],(MATCH(PickedColonies!C1644,Table6[Barcode of agar-filled omnitray plate],0)+PickedColonies!J1644-1)))</f>
        <v>NA</v>
      </c>
      <c r="F1644" s="42" t="str">
        <f>IF(ISNUMBER(SEARCH("96-well",Import!$B$10)),Sheet1!O1643,Sheet1!P1643)</f>
        <v>K7</v>
      </c>
      <c r="I1644" s="31"/>
    </row>
    <row r="1645" spans="1:9" x14ac:dyDescent="0.25">
      <c r="A1645" s="29" t="str">
        <f>IF(PickedColonies!J1645=0, "NA",INDEX(Table5[Strain name],(MATCH(PickedColonies!C1645,Table6[Barcode of agar-filled omnitray plate],0)+PickedColonies!J1645-1)))</f>
        <v>NA</v>
      </c>
      <c r="B1645" s="29" t="str">
        <f>IF(PickedColonies!J1645=0, "NA", INDEX(Table1[Modifications],(MATCH(PickedColonies!C1645,Table6[Barcode of agar-filled omnitray plate],0)+PickedColonies!J1645-1)))</f>
        <v>NA</v>
      </c>
      <c r="D1645" s="29" t="str">
        <f>IF(PickedColonies!J1645=0, "NA", INDEX(Table4[],(MATCH(PickedColonies!C1645,Table6[Barcode of agar-filled omnitray plate],0)+PickedColonies!J1645-1)))</f>
        <v>NA</v>
      </c>
      <c r="F1645" s="42" t="str">
        <f>IF(ISNUMBER(SEARCH("96-well",Import!$B$10)),Sheet1!O1644,Sheet1!P1644)</f>
        <v>L7</v>
      </c>
      <c r="I1645" s="31"/>
    </row>
    <row r="1646" spans="1:9" x14ac:dyDescent="0.25">
      <c r="A1646" s="29" t="str">
        <f>IF(PickedColonies!J1646=0, "NA",INDEX(Table5[Strain name],(MATCH(PickedColonies!C1646,Table6[Barcode of agar-filled omnitray plate],0)+PickedColonies!J1646-1)))</f>
        <v>NA</v>
      </c>
      <c r="B1646" s="29" t="str">
        <f>IF(PickedColonies!J1646=0, "NA", INDEX(Table1[Modifications],(MATCH(PickedColonies!C1646,Table6[Barcode of agar-filled omnitray plate],0)+PickedColonies!J1646-1)))</f>
        <v>NA</v>
      </c>
      <c r="D1646" s="29" t="str">
        <f>IF(PickedColonies!J1646=0, "NA", INDEX(Table4[],(MATCH(PickedColonies!C1646,Table6[Barcode of agar-filled omnitray plate],0)+PickedColonies!J1646-1)))</f>
        <v>NA</v>
      </c>
      <c r="F1646" s="42" t="str">
        <f>IF(ISNUMBER(SEARCH("96-well",Import!$B$10)),Sheet1!O1645,Sheet1!P1645)</f>
        <v>M7</v>
      </c>
      <c r="I1646" s="31"/>
    </row>
    <row r="1647" spans="1:9" x14ac:dyDescent="0.25">
      <c r="A1647" s="29" t="str">
        <f>IF(PickedColonies!J1647=0, "NA",INDEX(Table5[Strain name],(MATCH(PickedColonies!C1647,Table6[Barcode of agar-filled omnitray plate],0)+PickedColonies!J1647-1)))</f>
        <v>NA</v>
      </c>
      <c r="B1647" s="29" t="str">
        <f>IF(PickedColonies!J1647=0, "NA", INDEX(Table1[Modifications],(MATCH(PickedColonies!C1647,Table6[Barcode of agar-filled omnitray plate],0)+PickedColonies!J1647-1)))</f>
        <v>NA</v>
      </c>
      <c r="D1647" s="29" t="str">
        <f>IF(PickedColonies!J1647=0, "NA", INDEX(Table4[],(MATCH(PickedColonies!C1647,Table6[Barcode of agar-filled omnitray plate],0)+PickedColonies!J1647-1)))</f>
        <v>NA</v>
      </c>
      <c r="F1647" s="42" t="str">
        <f>IF(ISNUMBER(SEARCH("96-well",Import!$B$10)),Sheet1!O1646,Sheet1!P1646)</f>
        <v>N7</v>
      </c>
      <c r="I1647" s="31"/>
    </row>
    <row r="1648" spans="1:9" x14ac:dyDescent="0.25">
      <c r="A1648" s="29" t="str">
        <f>IF(PickedColonies!J1648=0, "NA",INDEX(Table5[Strain name],(MATCH(PickedColonies!C1648,Table6[Barcode of agar-filled omnitray plate],0)+PickedColonies!J1648-1)))</f>
        <v>NA</v>
      </c>
      <c r="B1648" s="29" t="str">
        <f>IF(PickedColonies!J1648=0, "NA", INDEX(Table1[Modifications],(MATCH(PickedColonies!C1648,Table6[Barcode of agar-filled omnitray plate],0)+PickedColonies!J1648-1)))</f>
        <v>NA</v>
      </c>
      <c r="D1648" s="29" t="str">
        <f>IF(PickedColonies!J1648=0, "NA", INDEX(Table4[],(MATCH(PickedColonies!C1648,Table6[Barcode of agar-filled omnitray plate],0)+PickedColonies!J1648-1)))</f>
        <v>NA</v>
      </c>
      <c r="F1648" s="42" t="str">
        <f>IF(ISNUMBER(SEARCH("96-well",Import!$B$10)),Sheet1!O1647,Sheet1!P1647)</f>
        <v>O7</v>
      </c>
      <c r="I1648" s="31"/>
    </row>
    <row r="1649" spans="1:9" x14ac:dyDescent="0.25">
      <c r="A1649" s="29" t="str">
        <f>IF(PickedColonies!J1649=0, "NA",INDEX(Table5[Strain name],(MATCH(PickedColonies!C1649,Table6[Barcode of agar-filled omnitray plate],0)+PickedColonies!J1649-1)))</f>
        <v>NA</v>
      </c>
      <c r="B1649" s="29" t="str">
        <f>IF(PickedColonies!J1649=0, "NA", INDEX(Table1[Modifications],(MATCH(PickedColonies!C1649,Table6[Barcode of agar-filled omnitray plate],0)+PickedColonies!J1649-1)))</f>
        <v>NA</v>
      </c>
      <c r="D1649" s="29" t="str">
        <f>IF(PickedColonies!J1649=0, "NA", INDEX(Table4[],(MATCH(PickedColonies!C1649,Table6[Barcode of agar-filled omnitray plate],0)+PickedColonies!J1649-1)))</f>
        <v>NA</v>
      </c>
      <c r="F1649" s="42" t="str">
        <f>IF(ISNUMBER(SEARCH("96-well",Import!$B$10)),Sheet1!O1648,Sheet1!P1648)</f>
        <v>P7</v>
      </c>
      <c r="I1649" s="31"/>
    </row>
    <row r="1650" spans="1:9" x14ac:dyDescent="0.25">
      <c r="A1650" s="29" t="str">
        <f>IF(PickedColonies!J1650=0, "NA",INDEX(Table5[Strain name],(MATCH(PickedColonies!C1650,Table6[Barcode of agar-filled omnitray plate],0)+PickedColonies!J1650-1)))</f>
        <v>NA</v>
      </c>
      <c r="B1650" s="29" t="str">
        <f>IF(PickedColonies!J1650=0, "NA", INDEX(Table1[Modifications],(MATCH(PickedColonies!C1650,Table6[Barcode of agar-filled omnitray plate],0)+PickedColonies!J1650-1)))</f>
        <v>NA</v>
      </c>
      <c r="D1650" s="29" t="str">
        <f>IF(PickedColonies!J1650=0, "NA", INDEX(Table4[],(MATCH(PickedColonies!C1650,Table6[Barcode of agar-filled omnitray plate],0)+PickedColonies!J1650-1)))</f>
        <v>NA</v>
      </c>
      <c r="F1650" s="42" t="str">
        <f>IF(ISNUMBER(SEARCH("96-well",Import!$B$10)),Sheet1!O1649,Sheet1!P1649)</f>
        <v>A8</v>
      </c>
      <c r="I1650" s="31"/>
    </row>
    <row r="1651" spans="1:9" x14ac:dyDescent="0.25">
      <c r="A1651" s="29" t="str">
        <f>IF(PickedColonies!J1651=0, "NA",INDEX(Table5[Strain name],(MATCH(PickedColonies!C1651,Table6[Barcode of agar-filled omnitray plate],0)+PickedColonies!J1651-1)))</f>
        <v>NA</v>
      </c>
      <c r="B1651" s="29" t="str">
        <f>IF(PickedColonies!J1651=0, "NA", INDEX(Table1[Modifications],(MATCH(PickedColonies!C1651,Table6[Barcode of agar-filled omnitray plate],0)+PickedColonies!J1651-1)))</f>
        <v>NA</v>
      </c>
      <c r="D1651" s="29" t="str">
        <f>IF(PickedColonies!J1651=0, "NA", INDEX(Table4[],(MATCH(PickedColonies!C1651,Table6[Barcode of agar-filled omnitray plate],0)+PickedColonies!J1651-1)))</f>
        <v>NA</v>
      </c>
      <c r="F1651" s="42" t="str">
        <f>IF(ISNUMBER(SEARCH("96-well",Import!$B$10)),Sheet1!O1650,Sheet1!P1650)</f>
        <v>B8</v>
      </c>
      <c r="I1651" s="31"/>
    </row>
    <row r="1652" spans="1:9" x14ac:dyDescent="0.25">
      <c r="A1652" s="29" t="str">
        <f>IF(PickedColonies!J1652=0, "NA",INDEX(Table5[Strain name],(MATCH(PickedColonies!C1652,Table6[Barcode of agar-filled omnitray plate],0)+PickedColonies!J1652-1)))</f>
        <v>NA</v>
      </c>
      <c r="B1652" s="29" t="str">
        <f>IF(PickedColonies!J1652=0, "NA", INDEX(Table1[Modifications],(MATCH(PickedColonies!C1652,Table6[Barcode of agar-filled omnitray plate],0)+PickedColonies!J1652-1)))</f>
        <v>NA</v>
      </c>
      <c r="D1652" s="29" t="str">
        <f>IF(PickedColonies!J1652=0, "NA", INDEX(Table4[],(MATCH(PickedColonies!C1652,Table6[Barcode of agar-filled omnitray plate],0)+PickedColonies!J1652-1)))</f>
        <v>NA</v>
      </c>
      <c r="F1652" s="42" t="str">
        <f>IF(ISNUMBER(SEARCH("96-well",Import!$B$10)),Sheet1!O1651,Sheet1!P1651)</f>
        <v>C8</v>
      </c>
      <c r="I1652" s="31"/>
    </row>
    <row r="1653" spans="1:9" x14ac:dyDescent="0.25">
      <c r="A1653" s="29" t="str">
        <f>IF(PickedColonies!J1653=0, "NA",INDEX(Table5[Strain name],(MATCH(PickedColonies!C1653,Table6[Barcode of agar-filled omnitray plate],0)+PickedColonies!J1653-1)))</f>
        <v>NA</v>
      </c>
      <c r="B1653" s="29" t="str">
        <f>IF(PickedColonies!J1653=0, "NA", INDEX(Table1[Modifications],(MATCH(PickedColonies!C1653,Table6[Barcode of agar-filled omnitray plate],0)+PickedColonies!J1653-1)))</f>
        <v>NA</v>
      </c>
      <c r="D1653" s="29" t="str">
        <f>IF(PickedColonies!J1653=0, "NA", INDEX(Table4[],(MATCH(PickedColonies!C1653,Table6[Barcode of agar-filled omnitray plate],0)+PickedColonies!J1653-1)))</f>
        <v>NA</v>
      </c>
      <c r="F1653" s="42" t="str">
        <f>IF(ISNUMBER(SEARCH("96-well",Import!$B$10)),Sheet1!O1652,Sheet1!P1652)</f>
        <v>D8</v>
      </c>
      <c r="I1653" s="31"/>
    </row>
    <row r="1654" spans="1:9" x14ac:dyDescent="0.25">
      <c r="A1654" s="29" t="str">
        <f>IF(PickedColonies!J1654=0, "NA",INDEX(Table5[Strain name],(MATCH(PickedColonies!C1654,Table6[Barcode of agar-filled omnitray plate],0)+PickedColonies!J1654-1)))</f>
        <v>NA</v>
      </c>
      <c r="B1654" s="29" t="str">
        <f>IF(PickedColonies!J1654=0, "NA", INDEX(Table1[Modifications],(MATCH(PickedColonies!C1654,Table6[Barcode of agar-filled omnitray plate],0)+PickedColonies!J1654-1)))</f>
        <v>NA</v>
      </c>
      <c r="D1654" s="29" t="str">
        <f>IF(PickedColonies!J1654=0, "NA", INDEX(Table4[],(MATCH(PickedColonies!C1654,Table6[Barcode of agar-filled omnitray plate],0)+PickedColonies!J1654-1)))</f>
        <v>NA</v>
      </c>
      <c r="F1654" s="42" t="str">
        <f>IF(ISNUMBER(SEARCH("96-well",Import!$B$10)),Sheet1!O1653,Sheet1!P1653)</f>
        <v>E8</v>
      </c>
      <c r="I1654" s="31"/>
    </row>
    <row r="1655" spans="1:9" x14ac:dyDescent="0.25">
      <c r="A1655" s="29" t="str">
        <f>IF(PickedColonies!J1655=0, "NA",INDEX(Table5[Strain name],(MATCH(PickedColonies!C1655,Table6[Barcode of agar-filled omnitray plate],0)+PickedColonies!J1655-1)))</f>
        <v>NA</v>
      </c>
      <c r="B1655" s="29" t="str">
        <f>IF(PickedColonies!J1655=0, "NA", INDEX(Table1[Modifications],(MATCH(PickedColonies!C1655,Table6[Barcode of agar-filled omnitray plate],0)+PickedColonies!J1655-1)))</f>
        <v>NA</v>
      </c>
      <c r="D1655" s="29" t="str">
        <f>IF(PickedColonies!J1655=0, "NA", INDEX(Table4[],(MATCH(PickedColonies!C1655,Table6[Barcode of agar-filled omnitray plate],0)+PickedColonies!J1655-1)))</f>
        <v>NA</v>
      </c>
      <c r="F1655" s="42" t="str">
        <f>IF(ISNUMBER(SEARCH("96-well",Import!$B$10)),Sheet1!O1654,Sheet1!P1654)</f>
        <v>F8</v>
      </c>
      <c r="I1655" s="31"/>
    </row>
    <row r="1656" spans="1:9" x14ac:dyDescent="0.25">
      <c r="A1656" s="29" t="str">
        <f>IF(PickedColonies!J1656=0, "NA",INDEX(Table5[Strain name],(MATCH(PickedColonies!C1656,Table6[Barcode of agar-filled omnitray plate],0)+PickedColonies!J1656-1)))</f>
        <v>NA</v>
      </c>
      <c r="B1656" s="29" t="str">
        <f>IF(PickedColonies!J1656=0, "NA", INDEX(Table1[Modifications],(MATCH(PickedColonies!C1656,Table6[Barcode of agar-filled omnitray plate],0)+PickedColonies!J1656-1)))</f>
        <v>NA</v>
      </c>
      <c r="D1656" s="29" t="str">
        <f>IF(PickedColonies!J1656=0, "NA", INDEX(Table4[],(MATCH(PickedColonies!C1656,Table6[Barcode of agar-filled omnitray plate],0)+PickedColonies!J1656-1)))</f>
        <v>NA</v>
      </c>
      <c r="F1656" s="42" t="str">
        <f>IF(ISNUMBER(SEARCH("96-well",Import!$B$10)),Sheet1!O1655,Sheet1!P1655)</f>
        <v>G8</v>
      </c>
      <c r="I1656" s="31"/>
    </row>
    <row r="1657" spans="1:9" x14ac:dyDescent="0.25">
      <c r="A1657" s="29" t="str">
        <f>IF(PickedColonies!J1657=0, "NA",INDEX(Table5[Strain name],(MATCH(PickedColonies!C1657,Table6[Barcode of agar-filled omnitray plate],0)+PickedColonies!J1657-1)))</f>
        <v>NA</v>
      </c>
      <c r="B1657" s="29" t="str">
        <f>IF(PickedColonies!J1657=0, "NA", INDEX(Table1[Modifications],(MATCH(PickedColonies!C1657,Table6[Barcode of agar-filled omnitray plate],0)+PickedColonies!J1657-1)))</f>
        <v>NA</v>
      </c>
      <c r="D1657" s="29" t="str">
        <f>IF(PickedColonies!J1657=0, "NA", INDEX(Table4[],(MATCH(PickedColonies!C1657,Table6[Barcode of agar-filled omnitray plate],0)+PickedColonies!J1657-1)))</f>
        <v>NA</v>
      </c>
      <c r="F1657" s="42" t="str">
        <f>IF(ISNUMBER(SEARCH("96-well",Import!$B$10)),Sheet1!O1656,Sheet1!P1656)</f>
        <v>H8</v>
      </c>
      <c r="I1657" s="31"/>
    </row>
    <row r="1658" spans="1:9" x14ac:dyDescent="0.25">
      <c r="A1658" s="29" t="str">
        <f>IF(PickedColonies!J1658=0, "NA",INDEX(Table5[Strain name],(MATCH(PickedColonies!C1658,Table6[Barcode of agar-filled omnitray plate],0)+PickedColonies!J1658-1)))</f>
        <v>NA</v>
      </c>
      <c r="B1658" s="29" t="str">
        <f>IF(PickedColonies!J1658=0, "NA", INDEX(Table1[Modifications],(MATCH(PickedColonies!C1658,Table6[Barcode of agar-filled omnitray plate],0)+PickedColonies!J1658-1)))</f>
        <v>NA</v>
      </c>
      <c r="D1658" s="29" t="str">
        <f>IF(PickedColonies!J1658=0, "NA", INDEX(Table4[],(MATCH(PickedColonies!C1658,Table6[Barcode of agar-filled omnitray plate],0)+PickedColonies!J1658-1)))</f>
        <v>NA</v>
      </c>
      <c r="F1658" s="42" t="str">
        <f>IF(ISNUMBER(SEARCH("96-well",Import!$B$10)),Sheet1!O1657,Sheet1!P1657)</f>
        <v>I8</v>
      </c>
      <c r="I1658" s="31"/>
    </row>
    <row r="1659" spans="1:9" x14ac:dyDescent="0.25">
      <c r="A1659" s="29" t="str">
        <f>IF(PickedColonies!J1659=0, "NA",INDEX(Table5[Strain name],(MATCH(PickedColonies!C1659,Table6[Barcode of agar-filled omnitray plate],0)+PickedColonies!J1659-1)))</f>
        <v>NA</v>
      </c>
      <c r="B1659" s="29" t="str">
        <f>IF(PickedColonies!J1659=0, "NA", INDEX(Table1[Modifications],(MATCH(PickedColonies!C1659,Table6[Barcode of agar-filled omnitray plate],0)+PickedColonies!J1659-1)))</f>
        <v>NA</v>
      </c>
      <c r="D1659" s="29" t="str">
        <f>IF(PickedColonies!J1659=0, "NA", INDEX(Table4[],(MATCH(PickedColonies!C1659,Table6[Barcode of agar-filled omnitray plate],0)+PickedColonies!J1659-1)))</f>
        <v>NA</v>
      </c>
      <c r="F1659" s="42" t="str">
        <f>IF(ISNUMBER(SEARCH("96-well",Import!$B$10)),Sheet1!O1658,Sheet1!P1658)</f>
        <v>J8</v>
      </c>
      <c r="I1659" s="31"/>
    </row>
    <row r="1660" spans="1:9" x14ac:dyDescent="0.25">
      <c r="A1660" s="29" t="str">
        <f>IF(PickedColonies!J1660=0, "NA",INDEX(Table5[Strain name],(MATCH(PickedColonies!C1660,Table6[Barcode of agar-filled omnitray plate],0)+PickedColonies!J1660-1)))</f>
        <v>NA</v>
      </c>
      <c r="B1660" s="29" t="str">
        <f>IF(PickedColonies!J1660=0, "NA", INDEX(Table1[Modifications],(MATCH(PickedColonies!C1660,Table6[Barcode of agar-filled omnitray plate],0)+PickedColonies!J1660-1)))</f>
        <v>NA</v>
      </c>
      <c r="D1660" s="29" t="str">
        <f>IF(PickedColonies!J1660=0, "NA", INDEX(Table4[],(MATCH(PickedColonies!C1660,Table6[Barcode of agar-filled omnitray plate],0)+PickedColonies!J1660-1)))</f>
        <v>NA</v>
      </c>
      <c r="F1660" s="42" t="str">
        <f>IF(ISNUMBER(SEARCH("96-well",Import!$B$10)),Sheet1!O1659,Sheet1!P1659)</f>
        <v>K8</v>
      </c>
      <c r="I1660" s="31"/>
    </row>
    <row r="1661" spans="1:9" x14ac:dyDescent="0.25">
      <c r="A1661" s="29" t="str">
        <f>IF(PickedColonies!J1661=0, "NA",INDEX(Table5[Strain name],(MATCH(PickedColonies!C1661,Table6[Barcode of agar-filled omnitray plate],0)+PickedColonies!J1661-1)))</f>
        <v>NA</v>
      </c>
      <c r="B1661" s="29" t="str">
        <f>IF(PickedColonies!J1661=0, "NA", INDEX(Table1[Modifications],(MATCH(PickedColonies!C1661,Table6[Barcode of agar-filled omnitray plate],0)+PickedColonies!J1661-1)))</f>
        <v>NA</v>
      </c>
      <c r="D1661" s="29" t="str">
        <f>IF(PickedColonies!J1661=0, "NA", INDEX(Table4[],(MATCH(PickedColonies!C1661,Table6[Barcode of agar-filled omnitray plate],0)+PickedColonies!J1661-1)))</f>
        <v>NA</v>
      </c>
      <c r="F1661" s="42" t="str">
        <f>IF(ISNUMBER(SEARCH("96-well",Import!$B$10)),Sheet1!O1660,Sheet1!P1660)</f>
        <v>L8</v>
      </c>
      <c r="I1661" s="31"/>
    </row>
    <row r="1662" spans="1:9" x14ac:dyDescent="0.25">
      <c r="A1662" s="29" t="str">
        <f>IF(PickedColonies!J1662=0, "NA",INDEX(Table5[Strain name],(MATCH(PickedColonies!C1662,Table6[Barcode of agar-filled omnitray plate],0)+PickedColonies!J1662-1)))</f>
        <v>NA</v>
      </c>
      <c r="B1662" s="29" t="str">
        <f>IF(PickedColonies!J1662=0, "NA", INDEX(Table1[Modifications],(MATCH(PickedColonies!C1662,Table6[Barcode of agar-filled omnitray plate],0)+PickedColonies!J1662-1)))</f>
        <v>NA</v>
      </c>
      <c r="D1662" s="29" t="str">
        <f>IF(PickedColonies!J1662=0, "NA", INDEX(Table4[],(MATCH(PickedColonies!C1662,Table6[Barcode of agar-filled omnitray plate],0)+PickedColonies!J1662-1)))</f>
        <v>NA</v>
      </c>
      <c r="F1662" s="42" t="str">
        <f>IF(ISNUMBER(SEARCH("96-well",Import!$B$10)),Sheet1!O1661,Sheet1!P1661)</f>
        <v>M8</v>
      </c>
      <c r="I1662" s="31"/>
    </row>
    <row r="1663" spans="1:9" x14ac:dyDescent="0.25">
      <c r="A1663" s="29" t="str">
        <f>IF(PickedColonies!J1663=0, "NA",INDEX(Table5[Strain name],(MATCH(PickedColonies!C1663,Table6[Barcode of agar-filled omnitray plate],0)+PickedColonies!J1663-1)))</f>
        <v>NA</v>
      </c>
      <c r="B1663" s="29" t="str">
        <f>IF(PickedColonies!J1663=0, "NA", INDEX(Table1[Modifications],(MATCH(PickedColonies!C1663,Table6[Barcode of agar-filled omnitray plate],0)+PickedColonies!J1663-1)))</f>
        <v>NA</v>
      </c>
      <c r="D1663" s="29" t="str">
        <f>IF(PickedColonies!J1663=0, "NA", INDEX(Table4[],(MATCH(PickedColonies!C1663,Table6[Barcode of agar-filled omnitray plate],0)+PickedColonies!J1663-1)))</f>
        <v>NA</v>
      </c>
      <c r="F1663" s="42" t="str">
        <f>IF(ISNUMBER(SEARCH("96-well",Import!$B$10)),Sheet1!O1662,Sheet1!P1662)</f>
        <v>N8</v>
      </c>
      <c r="I1663" s="31"/>
    </row>
    <row r="1664" spans="1:9" x14ac:dyDescent="0.25">
      <c r="A1664" s="29" t="str">
        <f>IF(PickedColonies!J1664=0, "NA",INDEX(Table5[Strain name],(MATCH(PickedColonies!C1664,Table6[Barcode of agar-filled omnitray plate],0)+PickedColonies!J1664-1)))</f>
        <v>NA</v>
      </c>
      <c r="B1664" s="29" t="str">
        <f>IF(PickedColonies!J1664=0, "NA", INDEX(Table1[Modifications],(MATCH(PickedColonies!C1664,Table6[Barcode of agar-filled omnitray plate],0)+PickedColonies!J1664-1)))</f>
        <v>NA</v>
      </c>
      <c r="D1664" s="29" t="str">
        <f>IF(PickedColonies!J1664=0, "NA", INDEX(Table4[],(MATCH(PickedColonies!C1664,Table6[Barcode of agar-filled omnitray plate],0)+PickedColonies!J1664-1)))</f>
        <v>NA</v>
      </c>
      <c r="F1664" s="42" t="str">
        <f>IF(ISNUMBER(SEARCH("96-well",Import!$B$10)),Sheet1!O1663,Sheet1!P1663)</f>
        <v>O8</v>
      </c>
      <c r="I1664" s="31"/>
    </row>
    <row r="1665" spans="1:9" x14ac:dyDescent="0.25">
      <c r="A1665" s="29" t="str">
        <f>IF(PickedColonies!J1665=0, "NA",INDEX(Table5[Strain name],(MATCH(PickedColonies!C1665,Table6[Barcode of agar-filled omnitray plate],0)+PickedColonies!J1665-1)))</f>
        <v>NA</v>
      </c>
      <c r="B1665" s="29" t="str">
        <f>IF(PickedColonies!J1665=0, "NA", INDEX(Table1[Modifications],(MATCH(PickedColonies!C1665,Table6[Barcode of agar-filled omnitray plate],0)+PickedColonies!J1665-1)))</f>
        <v>NA</v>
      </c>
      <c r="D1665" s="29" t="str">
        <f>IF(PickedColonies!J1665=0, "NA", INDEX(Table4[],(MATCH(PickedColonies!C1665,Table6[Barcode of agar-filled omnitray plate],0)+PickedColonies!J1665-1)))</f>
        <v>NA</v>
      </c>
      <c r="F1665" s="42" t="str">
        <f>IF(ISNUMBER(SEARCH("96-well",Import!$B$10)),Sheet1!O1664,Sheet1!P1664)</f>
        <v>P8</v>
      </c>
      <c r="I1665" s="31"/>
    </row>
    <row r="1666" spans="1:9" x14ac:dyDescent="0.25">
      <c r="A1666" s="29" t="str">
        <f>IF(PickedColonies!J1666=0, "NA",INDEX(Table5[Strain name],(MATCH(PickedColonies!C1666,Table6[Barcode of agar-filled omnitray plate],0)+PickedColonies!J1666-1)))</f>
        <v>NA</v>
      </c>
      <c r="B1666" s="29" t="str">
        <f>IF(PickedColonies!J1666=0, "NA", INDEX(Table1[Modifications],(MATCH(PickedColonies!C1666,Table6[Barcode of agar-filled omnitray plate],0)+PickedColonies!J1666-1)))</f>
        <v>NA</v>
      </c>
      <c r="D1666" s="29" t="str">
        <f>IF(PickedColonies!J1666=0, "NA", INDEX(Table4[],(MATCH(PickedColonies!C1666,Table6[Barcode of agar-filled omnitray plate],0)+PickedColonies!J1666-1)))</f>
        <v>NA</v>
      </c>
      <c r="F1666" s="42" t="str">
        <f>IF(ISNUMBER(SEARCH("96-well",Import!$B$10)),Sheet1!O1665,Sheet1!P1665)</f>
        <v>A9</v>
      </c>
      <c r="I1666" s="31"/>
    </row>
    <row r="1667" spans="1:9" x14ac:dyDescent="0.25">
      <c r="A1667" s="29" t="str">
        <f>IF(PickedColonies!J1667=0, "NA",INDEX(Table5[Strain name],(MATCH(PickedColonies!C1667,Table6[Barcode of agar-filled omnitray plate],0)+PickedColonies!J1667-1)))</f>
        <v>NA</v>
      </c>
      <c r="B1667" s="29" t="str">
        <f>IF(PickedColonies!J1667=0, "NA", INDEX(Table1[Modifications],(MATCH(PickedColonies!C1667,Table6[Barcode of agar-filled omnitray plate],0)+PickedColonies!J1667-1)))</f>
        <v>NA</v>
      </c>
      <c r="D1667" s="29" t="str">
        <f>IF(PickedColonies!J1667=0, "NA", INDEX(Table4[],(MATCH(PickedColonies!C1667,Table6[Barcode of agar-filled omnitray plate],0)+PickedColonies!J1667-1)))</f>
        <v>NA</v>
      </c>
      <c r="F1667" s="42" t="str">
        <f>IF(ISNUMBER(SEARCH("96-well",Import!$B$10)),Sheet1!O1666,Sheet1!P1666)</f>
        <v>B9</v>
      </c>
      <c r="I1667" s="31"/>
    </row>
    <row r="1668" spans="1:9" x14ac:dyDescent="0.25">
      <c r="A1668" s="29" t="str">
        <f>IF(PickedColonies!J1668=0, "NA",INDEX(Table5[Strain name],(MATCH(PickedColonies!C1668,Table6[Barcode of agar-filled omnitray plate],0)+PickedColonies!J1668-1)))</f>
        <v>NA</v>
      </c>
      <c r="B1668" s="29" t="str">
        <f>IF(PickedColonies!J1668=0, "NA", INDEX(Table1[Modifications],(MATCH(PickedColonies!C1668,Table6[Barcode of agar-filled omnitray plate],0)+PickedColonies!J1668-1)))</f>
        <v>NA</v>
      </c>
      <c r="D1668" s="29" t="str">
        <f>IF(PickedColonies!J1668=0, "NA", INDEX(Table4[],(MATCH(PickedColonies!C1668,Table6[Barcode of agar-filled omnitray plate],0)+PickedColonies!J1668-1)))</f>
        <v>NA</v>
      </c>
      <c r="F1668" s="42" t="str">
        <f>IF(ISNUMBER(SEARCH("96-well",Import!$B$10)),Sheet1!O1667,Sheet1!P1667)</f>
        <v>C9</v>
      </c>
      <c r="I1668" s="31"/>
    </row>
    <row r="1669" spans="1:9" x14ac:dyDescent="0.25">
      <c r="A1669" s="29" t="str">
        <f>IF(PickedColonies!J1669=0, "NA",INDEX(Table5[Strain name],(MATCH(PickedColonies!C1669,Table6[Barcode of agar-filled omnitray plate],0)+PickedColonies!J1669-1)))</f>
        <v>NA</v>
      </c>
      <c r="B1669" s="29" t="str">
        <f>IF(PickedColonies!J1669=0, "NA", INDEX(Table1[Modifications],(MATCH(PickedColonies!C1669,Table6[Barcode of agar-filled omnitray plate],0)+PickedColonies!J1669-1)))</f>
        <v>NA</v>
      </c>
      <c r="D1669" s="29" t="str">
        <f>IF(PickedColonies!J1669=0, "NA", INDEX(Table4[],(MATCH(PickedColonies!C1669,Table6[Barcode of agar-filled omnitray plate],0)+PickedColonies!J1669-1)))</f>
        <v>NA</v>
      </c>
      <c r="F1669" s="42" t="str">
        <f>IF(ISNUMBER(SEARCH("96-well",Import!$B$10)),Sheet1!O1668,Sheet1!P1668)</f>
        <v>D9</v>
      </c>
      <c r="I1669" s="31"/>
    </row>
    <row r="1670" spans="1:9" x14ac:dyDescent="0.25">
      <c r="A1670" s="29" t="str">
        <f>IF(PickedColonies!J1670=0, "NA",INDEX(Table5[Strain name],(MATCH(PickedColonies!C1670,Table6[Barcode of agar-filled omnitray plate],0)+PickedColonies!J1670-1)))</f>
        <v>NA</v>
      </c>
      <c r="B1670" s="29" t="str">
        <f>IF(PickedColonies!J1670=0, "NA", INDEX(Table1[Modifications],(MATCH(PickedColonies!C1670,Table6[Barcode of agar-filled omnitray plate],0)+PickedColonies!J1670-1)))</f>
        <v>NA</v>
      </c>
      <c r="D1670" s="29" t="str">
        <f>IF(PickedColonies!J1670=0, "NA", INDEX(Table4[],(MATCH(PickedColonies!C1670,Table6[Barcode of agar-filled omnitray plate],0)+PickedColonies!J1670-1)))</f>
        <v>NA</v>
      </c>
      <c r="F1670" s="42" t="str">
        <f>IF(ISNUMBER(SEARCH("96-well",Import!$B$10)),Sheet1!O1669,Sheet1!P1669)</f>
        <v>E9</v>
      </c>
      <c r="I1670" s="31"/>
    </row>
    <row r="1671" spans="1:9" x14ac:dyDescent="0.25">
      <c r="A1671" s="29" t="str">
        <f>IF(PickedColonies!J1671=0, "NA",INDEX(Table5[Strain name],(MATCH(PickedColonies!C1671,Table6[Barcode of agar-filled omnitray plate],0)+PickedColonies!J1671-1)))</f>
        <v>NA</v>
      </c>
      <c r="B1671" s="29" t="str">
        <f>IF(PickedColonies!J1671=0, "NA", INDEX(Table1[Modifications],(MATCH(PickedColonies!C1671,Table6[Barcode of agar-filled omnitray plate],0)+PickedColonies!J1671-1)))</f>
        <v>NA</v>
      </c>
      <c r="D1671" s="29" t="str">
        <f>IF(PickedColonies!J1671=0, "NA", INDEX(Table4[],(MATCH(PickedColonies!C1671,Table6[Barcode of agar-filled omnitray plate],0)+PickedColonies!J1671-1)))</f>
        <v>NA</v>
      </c>
      <c r="F1671" s="42" t="str">
        <f>IF(ISNUMBER(SEARCH("96-well",Import!$B$10)),Sheet1!O1670,Sheet1!P1670)</f>
        <v>F9</v>
      </c>
      <c r="I1671" s="31"/>
    </row>
    <row r="1672" spans="1:9" x14ac:dyDescent="0.25">
      <c r="A1672" s="29" t="str">
        <f>IF(PickedColonies!J1672=0, "NA",INDEX(Table5[Strain name],(MATCH(PickedColonies!C1672,Table6[Barcode of agar-filled omnitray plate],0)+PickedColonies!J1672-1)))</f>
        <v>NA</v>
      </c>
      <c r="B1672" s="29" t="str">
        <f>IF(PickedColonies!J1672=0, "NA", INDEX(Table1[Modifications],(MATCH(PickedColonies!C1672,Table6[Barcode of agar-filled omnitray plate],0)+PickedColonies!J1672-1)))</f>
        <v>NA</v>
      </c>
      <c r="D1672" s="29" t="str">
        <f>IF(PickedColonies!J1672=0, "NA", INDEX(Table4[],(MATCH(PickedColonies!C1672,Table6[Barcode of agar-filled omnitray plate],0)+PickedColonies!J1672-1)))</f>
        <v>NA</v>
      </c>
      <c r="F1672" s="42" t="str">
        <f>IF(ISNUMBER(SEARCH("96-well",Import!$B$10)),Sheet1!O1671,Sheet1!P1671)</f>
        <v>G9</v>
      </c>
      <c r="I1672" s="31"/>
    </row>
    <row r="1673" spans="1:9" x14ac:dyDescent="0.25">
      <c r="A1673" s="29" t="str">
        <f>IF(PickedColonies!J1673=0, "NA",INDEX(Table5[Strain name],(MATCH(PickedColonies!C1673,Table6[Barcode of agar-filled omnitray plate],0)+PickedColonies!J1673-1)))</f>
        <v>NA</v>
      </c>
      <c r="B1673" s="29" t="str">
        <f>IF(PickedColonies!J1673=0, "NA", INDEX(Table1[Modifications],(MATCH(PickedColonies!C1673,Table6[Barcode of agar-filled omnitray plate],0)+PickedColonies!J1673-1)))</f>
        <v>NA</v>
      </c>
      <c r="D1673" s="29" t="str">
        <f>IF(PickedColonies!J1673=0, "NA", INDEX(Table4[],(MATCH(PickedColonies!C1673,Table6[Barcode of agar-filled omnitray plate],0)+PickedColonies!J1673-1)))</f>
        <v>NA</v>
      </c>
      <c r="F1673" s="42" t="str">
        <f>IF(ISNUMBER(SEARCH("96-well",Import!$B$10)),Sheet1!O1672,Sheet1!P1672)</f>
        <v>H9</v>
      </c>
      <c r="I1673" s="31"/>
    </row>
    <row r="1674" spans="1:9" x14ac:dyDescent="0.25">
      <c r="A1674" s="29" t="str">
        <f>IF(PickedColonies!J1674=0, "NA",INDEX(Table5[Strain name],(MATCH(PickedColonies!C1674,Table6[Barcode of agar-filled omnitray plate],0)+PickedColonies!J1674-1)))</f>
        <v>NA</v>
      </c>
      <c r="B1674" s="29" t="str">
        <f>IF(PickedColonies!J1674=0, "NA", INDEX(Table1[Modifications],(MATCH(PickedColonies!C1674,Table6[Barcode of agar-filled omnitray plate],0)+PickedColonies!J1674-1)))</f>
        <v>NA</v>
      </c>
      <c r="D1674" s="29" t="str">
        <f>IF(PickedColonies!J1674=0, "NA", INDEX(Table4[],(MATCH(PickedColonies!C1674,Table6[Barcode of agar-filled omnitray plate],0)+PickedColonies!J1674-1)))</f>
        <v>NA</v>
      </c>
      <c r="F1674" s="42" t="str">
        <f>IF(ISNUMBER(SEARCH("96-well",Import!$B$10)),Sheet1!O1673,Sheet1!P1673)</f>
        <v>I9</v>
      </c>
      <c r="I1674" s="31"/>
    </row>
    <row r="1675" spans="1:9" x14ac:dyDescent="0.25">
      <c r="A1675" s="29" t="str">
        <f>IF(PickedColonies!J1675=0, "NA",INDEX(Table5[Strain name],(MATCH(PickedColonies!C1675,Table6[Barcode of agar-filled omnitray plate],0)+PickedColonies!J1675-1)))</f>
        <v>NA</v>
      </c>
      <c r="B1675" s="29" t="str">
        <f>IF(PickedColonies!J1675=0, "NA", INDEX(Table1[Modifications],(MATCH(PickedColonies!C1675,Table6[Barcode of agar-filled omnitray plate],0)+PickedColonies!J1675-1)))</f>
        <v>NA</v>
      </c>
      <c r="D1675" s="29" t="str">
        <f>IF(PickedColonies!J1675=0, "NA", INDEX(Table4[],(MATCH(PickedColonies!C1675,Table6[Barcode of agar-filled omnitray plate],0)+PickedColonies!J1675-1)))</f>
        <v>NA</v>
      </c>
      <c r="F1675" s="42" t="str">
        <f>IF(ISNUMBER(SEARCH("96-well",Import!$B$10)),Sheet1!O1674,Sheet1!P1674)</f>
        <v>J9</v>
      </c>
      <c r="I1675" s="31"/>
    </row>
    <row r="1676" spans="1:9" x14ac:dyDescent="0.25">
      <c r="A1676" s="29" t="str">
        <f>IF(PickedColonies!J1676=0, "NA",INDEX(Table5[Strain name],(MATCH(PickedColonies!C1676,Table6[Barcode of agar-filled omnitray plate],0)+PickedColonies!J1676-1)))</f>
        <v>NA</v>
      </c>
      <c r="B1676" s="29" t="str">
        <f>IF(PickedColonies!J1676=0, "NA", INDEX(Table1[Modifications],(MATCH(PickedColonies!C1676,Table6[Barcode of agar-filled omnitray plate],0)+PickedColonies!J1676-1)))</f>
        <v>NA</v>
      </c>
      <c r="D1676" s="29" t="str">
        <f>IF(PickedColonies!J1676=0, "NA", INDEX(Table4[],(MATCH(PickedColonies!C1676,Table6[Barcode of agar-filled omnitray plate],0)+PickedColonies!J1676-1)))</f>
        <v>NA</v>
      </c>
      <c r="F1676" s="42" t="str">
        <f>IF(ISNUMBER(SEARCH("96-well",Import!$B$10)),Sheet1!O1675,Sheet1!P1675)</f>
        <v>K9</v>
      </c>
      <c r="I1676" s="31"/>
    </row>
    <row r="1677" spans="1:9" x14ac:dyDescent="0.25">
      <c r="A1677" s="29" t="str">
        <f>IF(PickedColonies!J1677=0, "NA",INDEX(Table5[Strain name],(MATCH(PickedColonies!C1677,Table6[Barcode of agar-filled omnitray plate],0)+PickedColonies!J1677-1)))</f>
        <v>NA</v>
      </c>
      <c r="B1677" s="29" t="str">
        <f>IF(PickedColonies!J1677=0, "NA", INDEX(Table1[Modifications],(MATCH(PickedColonies!C1677,Table6[Barcode of agar-filled omnitray plate],0)+PickedColonies!J1677-1)))</f>
        <v>NA</v>
      </c>
      <c r="D1677" s="29" t="str">
        <f>IF(PickedColonies!J1677=0, "NA", INDEX(Table4[],(MATCH(PickedColonies!C1677,Table6[Barcode of agar-filled omnitray plate],0)+PickedColonies!J1677-1)))</f>
        <v>NA</v>
      </c>
      <c r="F1677" s="42" t="str">
        <f>IF(ISNUMBER(SEARCH("96-well",Import!$B$10)),Sheet1!O1676,Sheet1!P1676)</f>
        <v>L9</v>
      </c>
      <c r="I1677" s="31"/>
    </row>
    <row r="1678" spans="1:9" x14ac:dyDescent="0.25">
      <c r="A1678" s="29" t="str">
        <f>IF(PickedColonies!J1678=0, "NA",INDEX(Table5[Strain name],(MATCH(PickedColonies!C1678,Table6[Barcode of agar-filled omnitray plate],0)+PickedColonies!J1678-1)))</f>
        <v>NA</v>
      </c>
      <c r="B1678" s="29" t="str">
        <f>IF(PickedColonies!J1678=0, "NA", INDEX(Table1[Modifications],(MATCH(PickedColonies!C1678,Table6[Barcode of agar-filled omnitray plate],0)+PickedColonies!J1678-1)))</f>
        <v>NA</v>
      </c>
      <c r="D1678" s="29" t="str">
        <f>IF(PickedColonies!J1678=0, "NA", INDEX(Table4[],(MATCH(PickedColonies!C1678,Table6[Barcode of agar-filled omnitray plate],0)+PickedColonies!J1678-1)))</f>
        <v>NA</v>
      </c>
      <c r="F1678" s="42" t="str">
        <f>IF(ISNUMBER(SEARCH("96-well",Import!$B$10)),Sheet1!O1677,Sheet1!P1677)</f>
        <v>M9</v>
      </c>
      <c r="I1678" s="31"/>
    </row>
    <row r="1679" spans="1:9" x14ac:dyDescent="0.25">
      <c r="A1679" s="29" t="str">
        <f>IF(PickedColonies!J1679=0, "NA",INDEX(Table5[Strain name],(MATCH(PickedColonies!C1679,Table6[Barcode of agar-filled omnitray plate],0)+PickedColonies!J1679-1)))</f>
        <v>NA</v>
      </c>
      <c r="B1679" s="29" t="str">
        <f>IF(PickedColonies!J1679=0, "NA", INDEX(Table1[Modifications],(MATCH(PickedColonies!C1679,Table6[Barcode of agar-filled omnitray plate],0)+PickedColonies!J1679-1)))</f>
        <v>NA</v>
      </c>
      <c r="D1679" s="29" t="str">
        <f>IF(PickedColonies!J1679=0, "NA", INDEX(Table4[],(MATCH(PickedColonies!C1679,Table6[Barcode of agar-filled omnitray plate],0)+PickedColonies!J1679-1)))</f>
        <v>NA</v>
      </c>
      <c r="F1679" s="42" t="str">
        <f>IF(ISNUMBER(SEARCH("96-well",Import!$B$10)),Sheet1!O1678,Sheet1!P1678)</f>
        <v>N9</v>
      </c>
      <c r="I1679" s="31"/>
    </row>
    <row r="1680" spans="1:9" x14ac:dyDescent="0.25">
      <c r="A1680" s="29" t="str">
        <f>IF(PickedColonies!J1680=0, "NA",INDEX(Table5[Strain name],(MATCH(PickedColonies!C1680,Table6[Barcode of agar-filled omnitray plate],0)+PickedColonies!J1680-1)))</f>
        <v>NA</v>
      </c>
      <c r="B1680" s="29" t="str">
        <f>IF(PickedColonies!J1680=0, "NA", INDEX(Table1[Modifications],(MATCH(PickedColonies!C1680,Table6[Barcode of agar-filled omnitray plate],0)+PickedColonies!J1680-1)))</f>
        <v>NA</v>
      </c>
      <c r="D1680" s="29" t="str">
        <f>IF(PickedColonies!J1680=0, "NA", INDEX(Table4[],(MATCH(PickedColonies!C1680,Table6[Barcode of agar-filled omnitray plate],0)+PickedColonies!J1680-1)))</f>
        <v>NA</v>
      </c>
      <c r="F1680" s="42" t="str">
        <f>IF(ISNUMBER(SEARCH("96-well",Import!$B$10)),Sheet1!O1679,Sheet1!P1679)</f>
        <v>O9</v>
      </c>
      <c r="I1680" s="31"/>
    </row>
    <row r="1681" spans="1:9" x14ac:dyDescent="0.25">
      <c r="A1681" s="29" t="str">
        <f>IF(PickedColonies!J1681=0, "NA",INDEX(Table5[Strain name],(MATCH(PickedColonies!C1681,Table6[Barcode of agar-filled omnitray plate],0)+PickedColonies!J1681-1)))</f>
        <v>NA</v>
      </c>
      <c r="B1681" s="29" t="str">
        <f>IF(PickedColonies!J1681=0, "NA", INDEX(Table1[Modifications],(MATCH(PickedColonies!C1681,Table6[Barcode of agar-filled omnitray plate],0)+PickedColonies!J1681-1)))</f>
        <v>NA</v>
      </c>
      <c r="D1681" s="29" t="str">
        <f>IF(PickedColonies!J1681=0, "NA", INDEX(Table4[],(MATCH(PickedColonies!C1681,Table6[Barcode of agar-filled omnitray plate],0)+PickedColonies!J1681-1)))</f>
        <v>NA</v>
      </c>
      <c r="F1681" s="42" t="str">
        <f>IF(ISNUMBER(SEARCH("96-well",Import!$B$10)),Sheet1!O1680,Sheet1!P1680)</f>
        <v>P9</v>
      </c>
      <c r="I1681" s="31"/>
    </row>
    <row r="1682" spans="1:9" x14ac:dyDescent="0.25">
      <c r="A1682" s="29" t="str">
        <f>IF(PickedColonies!J1682=0, "NA",INDEX(Table5[Strain name],(MATCH(PickedColonies!C1682,Table6[Barcode of agar-filled omnitray plate],0)+PickedColonies!J1682-1)))</f>
        <v>NA</v>
      </c>
      <c r="B1682" s="29" t="str">
        <f>IF(PickedColonies!J1682=0, "NA", INDEX(Table1[Modifications],(MATCH(PickedColonies!C1682,Table6[Barcode of agar-filled omnitray plate],0)+PickedColonies!J1682-1)))</f>
        <v>NA</v>
      </c>
      <c r="D1682" s="29" t="str">
        <f>IF(PickedColonies!J1682=0, "NA", INDEX(Table4[],(MATCH(PickedColonies!C1682,Table6[Barcode of agar-filled omnitray plate],0)+PickedColonies!J1682-1)))</f>
        <v>NA</v>
      </c>
      <c r="F1682" s="42" t="str">
        <f>IF(ISNUMBER(SEARCH("96-well",Import!$B$10)),Sheet1!O1681,Sheet1!P1681)</f>
        <v>A10</v>
      </c>
      <c r="I1682" s="31"/>
    </row>
    <row r="1683" spans="1:9" x14ac:dyDescent="0.25">
      <c r="A1683" s="29" t="str">
        <f>IF(PickedColonies!J1683=0, "NA",INDEX(Table5[Strain name],(MATCH(PickedColonies!C1683,Table6[Barcode of agar-filled omnitray plate],0)+PickedColonies!J1683-1)))</f>
        <v>NA</v>
      </c>
      <c r="B1683" s="29" t="str">
        <f>IF(PickedColonies!J1683=0, "NA", INDEX(Table1[Modifications],(MATCH(PickedColonies!C1683,Table6[Barcode of agar-filled omnitray plate],0)+PickedColonies!J1683-1)))</f>
        <v>NA</v>
      </c>
      <c r="D1683" s="29" t="str">
        <f>IF(PickedColonies!J1683=0, "NA", INDEX(Table4[],(MATCH(PickedColonies!C1683,Table6[Barcode of agar-filled omnitray plate],0)+PickedColonies!J1683-1)))</f>
        <v>NA</v>
      </c>
      <c r="F1683" s="42" t="str">
        <f>IF(ISNUMBER(SEARCH("96-well",Import!$B$10)),Sheet1!O1682,Sheet1!P1682)</f>
        <v>B10</v>
      </c>
      <c r="I1683" s="31"/>
    </row>
    <row r="1684" spans="1:9" x14ac:dyDescent="0.25">
      <c r="A1684" s="29" t="str">
        <f>IF(PickedColonies!J1684=0, "NA",INDEX(Table5[Strain name],(MATCH(PickedColonies!C1684,Table6[Barcode of agar-filled omnitray plate],0)+PickedColonies!J1684-1)))</f>
        <v>NA</v>
      </c>
      <c r="B1684" s="29" t="str">
        <f>IF(PickedColonies!J1684=0, "NA", INDEX(Table1[Modifications],(MATCH(PickedColonies!C1684,Table6[Barcode of agar-filled omnitray plate],0)+PickedColonies!J1684-1)))</f>
        <v>NA</v>
      </c>
      <c r="D1684" s="29" t="str">
        <f>IF(PickedColonies!J1684=0, "NA", INDEX(Table4[],(MATCH(PickedColonies!C1684,Table6[Barcode of agar-filled omnitray plate],0)+PickedColonies!J1684-1)))</f>
        <v>NA</v>
      </c>
      <c r="F1684" s="42" t="str">
        <f>IF(ISNUMBER(SEARCH("96-well",Import!$B$10)),Sheet1!O1683,Sheet1!P1683)</f>
        <v>C10</v>
      </c>
      <c r="I1684" s="31"/>
    </row>
    <row r="1685" spans="1:9" x14ac:dyDescent="0.25">
      <c r="A1685" s="29" t="str">
        <f>IF(PickedColonies!J1685=0, "NA",INDEX(Table5[Strain name],(MATCH(PickedColonies!C1685,Table6[Barcode of agar-filled omnitray plate],0)+PickedColonies!J1685-1)))</f>
        <v>NA</v>
      </c>
      <c r="B1685" s="29" t="str">
        <f>IF(PickedColonies!J1685=0, "NA", INDEX(Table1[Modifications],(MATCH(PickedColonies!C1685,Table6[Barcode of agar-filled omnitray plate],0)+PickedColonies!J1685-1)))</f>
        <v>NA</v>
      </c>
      <c r="D1685" s="29" t="str">
        <f>IF(PickedColonies!J1685=0, "NA", INDEX(Table4[],(MATCH(PickedColonies!C1685,Table6[Barcode of agar-filled omnitray plate],0)+PickedColonies!J1685-1)))</f>
        <v>NA</v>
      </c>
      <c r="F1685" s="42" t="str">
        <f>IF(ISNUMBER(SEARCH("96-well",Import!$B$10)),Sheet1!O1684,Sheet1!P1684)</f>
        <v>D10</v>
      </c>
      <c r="I1685" s="31"/>
    </row>
    <row r="1686" spans="1:9" x14ac:dyDescent="0.25">
      <c r="A1686" s="29" t="str">
        <f>IF(PickedColonies!J1686=0, "NA",INDEX(Table5[Strain name],(MATCH(PickedColonies!C1686,Table6[Barcode of agar-filled omnitray plate],0)+PickedColonies!J1686-1)))</f>
        <v>NA</v>
      </c>
      <c r="B1686" s="29" t="str">
        <f>IF(PickedColonies!J1686=0, "NA", INDEX(Table1[Modifications],(MATCH(PickedColonies!C1686,Table6[Barcode of agar-filled omnitray plate],0)+PickedColonies!J1686-1)))</f>
        <v>NA</v>
      </c>
      <c r="D1686" s="29" t="str">
        <f>IF(PickedColonies!J1686=0, "NA", INDEX(Table4[],(MATCH(PickedColonies!C1686,Table6[Barcode of agar-filled omnitray plate],0)+PickedColonies!J1686-1)))</f>
        <v>NA</v>
      </c>
      <c r="F1686" s="42" t="str">
        <f>IF(ISNUMBER(SEARCH("96-well",Import!$B$10)),Sheet1!O1685,Sheet1!P1685)</f>
        <v>E10</v>
      </c>
      <c r="I1686" s="31"/>
    </row>
    <row r="1687" spans="1:9" x14ac:dyDescent="0.25">
      <c r="A1687" s="29" t="str">
        <f>IF(PickedColonies!J1687=0, "NA",INDEX(Table5[Strain name],(MATCH(PickedColonies!C1687,Table6[Barcode of agar-filled omnitray plate],0)+PickedColonies!J1687-1)))</f>
        <v>NA</v>
      </c>
      <c r="B1687" s="29" t="str">
        <f>IF(PickedColonies!J1687=0, "NA", INDEX(Table1[Modifications],(MATCH(PickedColonies!C1687,Table6[Barcode of agar-filled omnitray plate],0)+PickedColonies!J1687-1)))</f>
        <v>NA</v>
      </c>
      <c r="D1687" s="29" t="str">
        <f>IF(PickedColonies!J1687=0, "NA", INDEX(Table4[],(MATCH(PickedColonies!C1687,Table6[Barcode of agar-filled omnitray plate],0)+PickedColonies!J1687-1)))</f>
        <v>NA</v>
      </c>
      <c r="F1687" s="42" t="str">
        <f>IF(ISNUMBER(SEARCH("96-well",Import!$B$10)),Sheet1!O1686,Sheet1!P1686)</f>
        <v>F10</v>
      </c>
      <c r="I1687" s="31"/>
    </row>
    <row r="1688" spans="1:9" x14ac:dyDescent="0.25">
      <c r="A1688" s="29" t="str">
        <f>IF(PickedColonies!J1688=0, "NA",INDEX(Table5[Strain name],(MATCH(PickedColonies!C1688,Table6[Barcode of agar-filled omnitray plate],0)+PickedColonies!J1688-1)))</f>
        <v>NA</v>
      </c>
      <c r="B1688" s="29" t="str">
        <f>IF(PickedColonies!J1688=0, "NA", INDEX(Table1[Modifications],(MATCH(PickedColonies!C1688,Table6[Barcode of agar-filled omnitray plate],0)+PickedColonies!J1688-1)))</f>
        <v>NA</v>
      </c>
      <c r="D1688" s="29" t="str">
        <f>IF(PickedColonies!J1688=0, "NA", INDEX(Table4[],(MATCH(PickedColonies!C1688,Table6[Barcode of agar-filled omnitray plate],0)+PickedColonies!J1688-1)))</f>
        <v>NA</v>
      </c>
      <c r="F1688" s="42" t="str">
        <f>IF(ISNUMBER(SEARCH("96-well",Import!$B$10)),Sheet1!O1687,Sheet1!P1687)</f>
        <v>G10</v>
      </c>
      <c r="I1688" s="31"/>
    </row>
    <row r="1689" spans="1:9" x14ac:dyDescent="0.25">
      <c r="A1689" s="29" t="str">
        <f>IF(PickedColonies!J1689=0, "NA",INDEX(Table5[Strain name],(MATCH(PickedColonies!C1689,Table6[Barcode of agar-filled omnitray plate],0)+PickedColonies!J1689-1)))</f>
        <v>NA</v>
      </c>
      <c r="B1689" s="29" t="str">
        <f>IF(PickedColonies!J1689=0, "NA", INDEX(Table1[Modifications],(MATCH(PickedColonies!C1689,Table6[Barcode of agar-filled omnitray plate],0)+PickedColonies!J1689-1)))</f>
        <v>NA</v>
      </c>
      <c r="D1689" s="29" t="str">
        <f>IF(PickedColonies!J1689=0, "NA", INDEX(Table4[],(MATCH(PickedColonies!C1689,Table6[Barcode of agar-filled omnitray plate],0)+PickedColonies!J1689-1)))</f>
        <v>NA</v>
      </c>
      <c r="F1689" s="42" t="str">
        <f>IF(ISNUMBER(SEARCH("96-well",Import!$B$10)),Sheet1!O1688,Sheet1!P1688)</f>
        <v>H10</v>
      </c>
      <c r="I1689" s="31"/>
    </row>
    <row r="1690" spans="1:9" x14ac:dyDescent="0.25">
      <c r="A1690" s="29" t="str">
        <f>IF(PickedColonies!J1690=0, "NA",INDEX(Table5[Strain name],(MATCH(PickedColonies!C1690,Table6[Barcode of agar-filled omnitray plate],0)+PickedColonies!J1690-1)))</f>
        <v>NA</v>
      </c>
      <c r="B1690" s="29" t="str">
        <f>IF(PickedColonies!J1690=0, "NA", INDEX(Table1[Modifications],(MATCH(PickedColonies!C1690,Table6[Barcode of agar-filled omnitray plate],0)+PickedColonies!J1690-1)))</f>
        <v>NA</v>
      </c>
      <c r="D1690" s="29" t="str">
        <f>IF(PickedColonies!J1690=0, "NA", INDEX(Table4[],(MATCH(PickedColonies!C1690,Table6[Barcode of agar-filled omnitray plate],0)+PickedColonies!J1690-1)))</f>
        <v>NA</v>
      </c>
      <c r="F1690" s="42" t="str">
        <f>IF(ISNUMBER(SEARCH("96-well",Import!$B$10)),Sheet1!O1689,Sheet1!P1689)</f>
        <v>I10</v>
      </c>
      <c r="I1690" s="31"/>
    </row>
    <row r="1691" spans="1:9" x14ac:dyDescent="0.25">
      <c r="A1691" s="29" t="str">
        <f>IF(PickedColonies!J1691=0, "NA",INDEX(Table5[Strain name],(MATCH(PickedColonies!C1691,Table6[Barcode of agar-filled omnitray plate],0)+PickedColonies!J1691-1)))</f>
        <v>NA</v>
      </c>
      <c r="B1691" s="29" t="str">
        <f>IF(PickedColonies!J1691=0, "NA", INDEX(Table1[Modifications],(MATCH(PickedColonies!C1691,Table6[Barcode of agar-filled omnitray plate],0)+PickedColonies!J1691-1)))</f>
        <v>NA</v>
      </c>
      <c r="D1691" s="29" t="str">
        <f>IF(PickedColonies!J1691=0, "NA", INDEX(Table4[],(MATCH(PickedColonies!C1691,Table6[Barcode of agar-filled omnitray plate],0)+PickedColonies!J1691-1)))</f>
        <v>NA</v>
      </c>
      <c r="F1691" s="42" t="str">
        <f>IF(ISNUMBER(SEARCH("96-well",Import!$B$10)),Sheet1!O1690,Sheet1!P1690)</f>
        <v>J10</v>
      </c>
      <c r="I1691" s="31"/>
    </row>
    <row r="1692" spans="1:9" x14ac:dyDescent="0.25">
      <c r="A1692" s="29" t="str">
        <f>IF(PickedColonies!J1692=0, "NA",INDEX(Table5[Strain name],(MATCH(PickedColonies!C1692,Table6[Barcode of agar-filled omnitray plate],0)+PickedColonies!J1692-1)))</f>
        <v>NA</v>
      </c>
      <c r="B1692" s="29" t="str">
        <f>IF(PickedColonies!J1692=0, "NA", INDEX(Table1[Modifications],(MATCH(PickedColonies!C1692,Table6[Barcode of agar-filled omnitray plate],0)+PickedColonies!J1692-1)))</f>
        <v>NA</v>
      </c>
      <c r="D1692" s="29" t="str">
        <f>IF(PickedColonies!J1692=0, "NA", INDEX(Table4[],(MATCH(PickedColonies!C1692,Table6[Barcode of agar-filled omnitray plate],0)+PickedColonies!J1692-1)))</f>
        <v>NA</v>
      </c>
      <c r="F1692" s="42" t="str">
        <f>IF(ISNUMBER(SEARCH("96-well",Import!$B$10)),Sheet1!O1691,Sheet1!P1691)</f>
        <v>K10</v>
      </c>
      <c r="I1692" s="31"/>
    </row>
    <row r="1693" spans="1:9" x14ac:dyDescent="0.25">
      <c r="A1693" s="29" t="str">
        <f>IF(PickedColonies!J1693=0, "NA",INDEX(Table5[Strain name],(MATCH(PickedColonies!C1693,Table6[Barcode of agar-filled omnitray plate],0)+PickedColonies!J1693-1)))</f>
        <v>NA</v>
      </c>
      <c r="B1693" s="29" t="str">
        <f>IF(PickedColonies!J1693=0, "NA", INDEX(Table1[Modifications],(MATCH(PickedColonies!C1693,Table6[Barcode of agar-filled omnitray plate],0)+PickedColonies!J1693-1)))</f>
        <v>NA</v>
      </c>
      <c r="D1693" s="29" t="str">
        <f>IF(PickedColonies!J1693=0, "NA", INDEX(Table4[],(MATCH(PickedColonies!C1693,Table6[Barcode of agar-filled omnitray plate],0)+PickedColonies!J1693-1)))</f>
        <v>NA</v>
      </c>
      <c r="F1693" s="42" t="str">
        <f>IF(ISNUMBER(SEARCH("96-well",Import!$B$10)),Sheet1!O1692,Sheet1!P1692)</f>
        <v>L10</v>
      </c>
      <c r="I1693" s="31"/>
    </row>
    <row r="1694" spans="1:9" x14ac:dyDescent="0.25">
      <c r="A1694" s="29" t="str">
        <f>IF(PickedColonies!J1694=0, "NA",INDEX(Table5[Strain name],(MATCH(PickedColonies!C1694,Table6[Barcode of agar-filled omnitray plate],0)+PickedColonies!J1694-1)))</f>
        <v>NA</v>
      </c>
      <c r="B1694" s="29" t="str">
        <f>IF(PickedColonies!J1694=0, "NA", INDEX(Table1[Modifications],(MATCH(PickedColonies!C1694,Table6[Barcode of agar-filled omnitray plate],0)+PickedColonies!J1694-1)))</f>
        <v>NA</v>
      </c>
      <c r="D1694" s="29" t="str">
        <f>IF(PickedColonies!J1694=0, "NA", INDEX(Table4[],(MATCH(PickedColonies!C1694,Table6[Barcode of agar-filled omnitray plate],0)+PickedColonies!J1694-1)))</f>
        <v>NA</v>
      </c>
      <c r="F1694" s="42" t="str">
        <f>IF(ISNUMBER(SEARCH("96-well",Import!$B$10)),Sheet1!O1693,Sheet1!P1693)</f>
        <v>M10</v>
      </c>
      <c r="I1694" s="31"/>
    </row>
    <row r="1695" spans="1:9" x14ac:dyDescent="0.25">
      <c r="A1695" s="29" t="str">
        <f>IF(PickedColonies!J1695=0, "NA",INDEX(Table5[Strain name],(MATCH(PickedColonies!C1695,Table6[Barcode of agar-filled omnitray plate],0)+PickedColonies!J1695-1)))</f>
        <v>NA</v>
      </c>
      <c r="B1695" s="29" t="str">
        <f>IF(PickedColonies!J1695=0, "NA", INDEX(Table1[Modifications],(MATCH(PickedColonies!C1695,Table6[Barcode of agar-filled omnitray plate],0)+PickedColonies!J1695-1)))</f>
        <v>NA</v>
      </c>
      <c r="D1695" s="29" t="str">
        <f>IF(PickedColonies!J1695=0, "NA", INDEX(Table4[],(MATCH(PickedColonies!C1695,Table6[Barcode of agar-filled omnitray plate],0)+PickedColonies!J1695-1)))</f>
        <v>NA</v>
      </c>
      <c r="F1695" s="42" t="str">
        <f>IF(ISNUMBER(SEARCH("96-well",Import!$B$10)),Sheet1!O1694,Sheet1!P1694)</f>
        <v>N10</v>
      </c>
      <c r="I1695" s="31"/>
    </row>
    <row r="1696" spans="1:9" x14ac:dyDescent="0.25">
      <c r="A1696" s="29" t="str">
        <f>IF(PickedColonies!J1696=0, "NA",INDEX(Table5[Strain name],(MATCH(PickedColonies!C1696,Table6[Barcode of agar-filled omnitray plate],0)+PickedColonies!J1696-1)))</f>
        <v>NA</v>
      </c>
      <c r="B1696" s="29" t="str">
        <f>IF(PickedColonies!J1696=0, "NA", INDEX(Table1[Modifications],(MATCH(PickedColonies!C1696,Table6[Barcode of agar-filled omnitray plate],0)+PickedColonies!J1696-1)))</f>
        <v>NA</v>
      </c>
      <c r="D1696" s="29" t="str">
        <f>IF(PickedColonies!J1696=0, "NA", INDEX(Table4[],(MATCH(PickedColonies!C1696,Table6[Barcode of agar-filled omnitray plate],0)+PickedColonies!J1696-1)))</f>
        <v>NA</v>
      </c>
      <c r="F1696" s="42" t="str">
        <f>IF(ISNUMBER(SEARCH("96-well",Import!$B$10)),Sheet1!O1695,Sheet1!P1695)</f>
        <v>O10</v>
      </c>
      <c r="I1696" s="31"/>
    </row>
    <row r="1697" spans="1:9" x14ac:dyDescent="0.25">
      <c r="A1697" s="29" t="str">
        <f>IF(PickedColonies!J1697=0, "NA",INDEX(Table5[Strain name],(MATCH(PickedColonies!C1697,Table6[Barcode of agar-filled omnitray plate],0)+PickedColonies!J1697-1)))</f>
        <v>NA</v>
      </c>
      <c r="B1697" s="29" t="str">
        <f>IF(PickedColonies!J1697=0, "NA", INDEX(Table1[Modifications],(MATCH(PickedColonies!C1697,Table6[Barcode of agar-filled omnitray plate],0)+PickedColonies!J1697-1)))</f>
        <v>NA</v>
      </c>
      <c r="D1697" s="29" t="str">
        <f>IF(PickedColonies!J1697=0, "NA", INDEX(Table4[],(MATCH(PickedColonies!C1697,Table6[Barcode of agar-filled omnitray plate],0)+PickedColonies!J1697-1)))</f>
        <v>NA</v>
      </c>
      <c r="F1697" s="42" t="str">
        <f>IF(ISNUMBER(SEARCH("96-well",Import!$B$10)),Sheet1!O1696,Sheet1!P1696)</f>
        <v>P10</v>
      </c>
      <c r="I1697" s="31"/>
    </row>
    <row r="1698" spans="1:9" x14ac:dyDescent="0.25">
      <c r="A1698" s="29" t="str">
        <f>IF(PickedColonies!J1698=0, "NA",INDEX(Table5[Strain name],(MATCH(PickedColonies!C1698,Table6[Barcode of agar-filled omnitray plate],0)+PickedColonies!J1698-1)))</f>
        <v>NA</v>
      </c>
      <c r="B1698" s="29" t="str">
        <f>IF(PickedColonies!J1698=0, "NA", INDEX(Table1[Modifications],(MATCH(PickedColonies!C1698,Table6[Barcode of agar-filled omnitray plate],0)+PickedColonies!J1698-1)))</f>
        <v>NA</v>
      </c>
      <c r="D1698" s="29" t="str">
        <f>IF(PickedColonies!J1698=0, "NA", INDEX(Table4[],(MATCH(PickedColonies!C1698,Table6[Barcode of agar-filled omnitray plate],0)+PickedColonies!J1698-1)))</f>
        <v>NA</v>
      </c>
      <c r="F1698" s="42" t="str">
        <f>IF(ISNUMBER(SEARCH("96-well",Import!$B$10)),Sheet1!O1697,Sheet1!P1697)</f>
        <v>A11</v>
      </c>
      <c r="I1698" s="31"/>
    </row>
    <row r="1699" spans="1:9" x14ac:dyDescent="0.25">
      <c r="A1699" s="29" t="str">
        <f>IF(PickedColonies!J1699=0, "NA",INDEX(Table5[Strain name],(MATCH(PickedColonies!C1699,Table6[Barcode of agar-filled omnitray plate],0)+PickedColonies!J1699-1)))</f>
        <v>NA</v>
      </c>
      <c r="B1699" s="29" t="str">
        <f>IF(PickedColonies!J1699=0, "NA", INDEX(Table1[Modifications],(MATCH(PickedColonies!C1699,Table6[Barcode of agar-filled omnitray plate],0)+PickedColonies!J1699-1)))</f>
        <v>NA</v>
      </c>
      <c r="D1699" s="29" t="str">
        <f>IF(PickedColonies!J1699=0, "NA", INDEX(Table4[],(MATCH(PickedColonies!C1699,Table6[Barcode of agar-filled omnitray plate],0)+PickedColonies!J1699-1)))</f>
        <v>NA</v>
      </c>
      <c r="F1699" s="42" t="str">
        <f>IF(ISNUMBER(SEARCH("96-well",Import!$B$10)),Sheet1!O1698,Sheet1!P1698)</f>
        <v>B11</v>
      </c>
      <c r="I1699" s="31"/>
    </row>
    <row r="1700" spans="1:9" x14ac:dyDescent="0.25">
      <c r="A1700" s="29" t="str">
        <f>IF(PickedColonies!J1700=0, "NA",INDEX(Table5[Strain name],(MATCH(PickedColonies!C1700,Table6[Barcode of agar-filled omnitray plate],0)+PickedColonies!J1700-1)))</f>
        <v>NA</v>
      </c>
      <c r="B1700" s="29" t="str">
        <f>IF(PickedColonies!J1700=0, "NA", INDEX(Table1[Modifications],(MATCH(PickedColonies!C1700,Table6[Barcode of agar-filled omnitray plate],0)+PickedColonies!J1700-1)))</f>
        <v>NA</v>
      </c>
      <c r="D1700" s="29" t="str">
        <f>IF(PickedColonies!J1700=0, "NA", INDEX(Table4[],(MATCH(PickedColonies!C1700,Table6[Barcode of agar-filled omnitray plate],0)+PickedColonies!J1700-1)))</f>
        <v>NA</v>
      </c>
      <c r="F1700" s="42" t="str">
        <f>IF(ISNUMBER(SEARCH("96-well",Import!$B$10)),Sheet1!O1699,Sheet1!P1699)</f>
        <v>C11</v>
      </c>
      <c r="I1700" s="31"/>
    </row>
    <row r="1701" spans="1:9" x14ac:dyDescent="0.25">
      <c r="A1701" s="29" t="str">
        <f>IF(PickedColonies!J1701=0, "NA",INDEX(Table5[Strain name],(MATCH(PickedColonies!C1701,Table6[Barcode of agar-filled omnitray plate],0)+PickedColonies!J1701-1)))</f>
        <v>NA</v>
      </c>
      <c r="B1701" s="29" t="str">
        <f>IF(PickedColonies!J1701=0, "NA", INDEX(Table1[Modifications],(MATCH(PickedColonies!C1701,Table6[Barcode of agar-filled omnitray plate],0)+PickedColonies!J1701-1)))</f>
        <v>NA</v>
      </c>
      <c r="D1701" s="29" t="str">
        <f>IF(PickedColonies!J1701=0, "NA", INDEX(Table4[],(MATCH(PickedColonies!C1701,Table6[Barcode of agar-filled omnitray plate],0)+PickedColonies!J1701-1)))</f>
        <v>NA</v>
      </c>
      <c r="F1701" s="42" t="str">
        <f>IF(ISNUMBER(SEARCH("96-well",Import!$B$10)),Sheet1!O1700,Sheet1!P1700)</f>
        <v>D11</v>
      </c>
      <c r="I1701" s="31"/>
    </row>
    <row r="1702" spans="1:9" x14ac:dyDescent="0.25">
      <c r="A1702" s="29" t="str">
        <f>IF(PickedColonies!J1702=0, "NA",INDEX(Table5[Strain name],(MATCH(PickedColonies!C1702,Table6[Barcode of agar-filled omnitray plate],0)+PickedColonies!J1702-1)))</f>
        <v>NA</v>
      </c>
      <c r="B1702" s="29" t="str">
        <f>IF(PickedColonies!J1702=0, "NA", INDEX(Table1[Modifications],(MATCH(PickedColonies!C1702,Table6[Barcode of agar-filled omnitray plate],0)+PickedColonies!J1702-1)))</f>
        <v>NA</v>
      </c>
      <c r="D1702" s="29" t="str">
        <f>IF(PickedColonies!J1702=0, "NA", INDEX(Table4[],(MATCH(PickedColonies!C1702,Table6[Barcode of agar-filled omnitray plate],0)+PickedColonies!J1702-1)))</f>
        <v>NA</v>
      </c>
      <c r="F1702" s="42" t="str">
        <f>IF(ISNUMBER(SEARCH("96-well",Import!$B$10)),Sheet1!O1701,Sheet1!P1701)</f>
        <v>E11</v>
      </c>
      <c r="I1702" s="31"/>
    </row>
    <row r="1703" spans="1:9" x14ac:dyDescent="0.25">
      <c r="A1703" s="29" t="str">
        <f>IF(PickedColonies!J1703=0, "NA",INDEX(Table5[Strain name],(MATCH(PickedColonies!C1703,Table6[Barcode of agar-filled omnitray plate],0)+PickedColonies!J1703-1)))</f>
        <v>NA</v>
      </c>
      <c r="B1703" s="29" t="str">
        <f>IF(PickedColonies!J1703=0, "NA", INDEX(Table1[Modifications],(MATCH(PickedColonies!C1703,Table6[Barcode of agar-filled omnitray plate],0)+PickedColonies!J1703-1)))</f>
        <v>NA</v>
      </c>
      <c r="D1703" s="29" t="str">
        <f>IF(PickedColonies!J1703=0, "NA", INDEX(Table4[],(MATCH(PickedColonies!C1703,Table6[Barcode of agar-filled omnitray plate],0)+PickedColonies!J1703-1)))</f>
        <v>NA</v>
      </c>
      <c r="F1703" s="42" t="str">
        <f>IF(ISNUMBER(SEARCH("96-well",Import!$B$10)),Sheet1!O1702,Sheet1!P1702)</f>
        <v>F11</v>
      </c>
      <c r="I1703" s="31"/>
    </row>
    <row r="1704" spans="1:9" x14ac:dyDescent="0.25">
      <c r="A1704" s="29" t="str">
        <f>IF(PickedColonies!J1704=0, "NA",INDEX(Table5[Strain name],(MATCH(PickedColonies!C1704,Table6[Barcode of agar-filled omnitray plate],0)+PickedColonies!J1704-1)))</f>
        <v>NA</v>
      </c>
      <c r="B1704" s="29" t="str">
        <f>IF(PickedColonies!J1704=0, "NA", INDEX(Table1[Modifications],(MATCH(PickedColonies!C1704,Table6[Barcode of agar-filled omnitray plate],0)+PickedColonies!J1704-1)))</f>
        <v>NA</v>
      </c>
      <c r="D1704" s="29" t="str">
        <f>IF(PickedColonies!J1704=0, "NA", INDEX(Table4[],(MATCH(PickedColonies!C1704,Table6[Barcode of agar-filled omnitray plate],0)+PickedColonies!J1704-1)))</f>
        <v>NA</v>
      </c>
      <c r="F1704" s="42" t="str">
        <f>IF(ISNUMBER(SEARCH("96-well",Import!$B$10)),Sheet1!O1703,Sheet1!P1703)</f>
        <v>G11</v>
      </c>
      <c r="I1704" s="31"/>
    </row>
    <row r="1705" spans="1:9" x14ac:dyDescent="0.25">
      <c r="A1705" s="29" t="str">
        <f>IF(PickedColonies!J1705=0, "NA",INDEX(Table5[Strain name],(MATCH(PickedColonies!C1705,Table6[Barcode of agar-filled omnitray plate],0)+PickedColonies!J1705-1)))</f>
        <v>NA</v>
      </c>
      <c r="B1705" s="29" t="str">
        <f>IF(PickedColonies!J1705=0, "NA", INDEX(Table1[Modifications],(MATCH(PickedColonies!C1705,Table6[Barcode of agar-filled omnitray plate],0)+PickedColonies!J1705-1)))</f>
        <v>NA</v>
      </c>
      <c r="D1705" s="29" t="str">
        <f>IF(PickedColonies!J1705=0, "NA", INDEX(Table4[],(MATCH(PickedColonies!C1705,Table6[Barcode of agar-filled omnitray plate],0)+PickedColonies!J1705-1)))</f>
        <v>NA</v>
      </c>
      <c r="F1705" s="42" t="str">
        <f>IF(ISNUMBER(SEARCH("96-well",Import!$B$10)),Sheet1!O1704,Sheet1!P1704)</f>
        <v>H11</v>
      </c>
      <c r="I1705" s="31"/>
    </row>
    <row r="1706" spans="1:9" x14ac:dyDescent="0.25">
      <c r="A1706" s="29" t="str">
        <f>IF(PickedColonies!J1706=0, "NA",INDEX(Table5[Strain name],(MATCH(PickedColonies!C1706,Table6[Barcode of agar-filled omnitray plate],0)+PickedColonies!J1706-1)))</f>
        <v>NA</v>
      </c>
      <c r="B1706" s="29" t="str">
        <f>IF(PickedColonies!J1706=0, "NA", INDEX(Table1[Modifications],(MATCH(PickedColonies!C1706,Table6[Barcode of agar-filled omnitray plate],0)+PickedColonies!J1706-1)))</f>
        <v>NA</v>
      </c>
      <c r="D1706" s="29" t="str">
        <f>IF(PickedColonies!J1706=0, "NA", INDEX(Table4[],(MATCH(PickedColonies!C1706,Table6[Barcode of agar-filled omnitray plate],0)+PickedColonies!J1706-1)))</f>
        <v>NA</v>
      </c>
      <c r="F1706" s="42" t="str">
        <f>IF(ISNUMBER(SEARCH("96-well",Import!$B$10)),Sheet1!O1705,Sheet1!P1705)</f>
        <v>I11</v>
      </c>
      <c r="I1706" s="31"/>
    </row>
    <row r="1707" spans="1:9" x14ac:dyDescent="0.25">
      <c r="A1707" s="29" t="str">
        <f>IF(PickedColonies!J1707=0, "NA",INDEX(Table5[Strain name],(MATCH(PickedColonies!C1707,Table6[Barcode of agar-filled omnitray plate],0)+PickedColonies!J1707-1)))</f>
        <v>NA</v>
      </c>
      <c r="B1707" s="29" t="str">
        <f>IF(PickedColonies!J1707=0, "NA", INDEX(Table1[Modifications],(MATCH(PickedColonies!C1707,Table6[Barcode of agar-filled omnitray plate],0)+PickedColonies!J1707-1)))</f>
        <v>NA</v>
      </c>
      <c r="D1707" s="29" t="str">
        <f>IF(PickedColonies!J1707=0, "NA", INDEX(Table4[],(MATCH(PickedColonies!C1707,Table6[Barcode of agar-filled omnitray plate],0)+PickedColonies!J1707-1)))</f>
        <v>NA</v>
      </c>
      <c r="F1707" s="42" t="str">
        <f>IF(ISNUMBER(SEARCH("96-well",Import!$B$10)),Sheet1!O1706,Sheet1!P1706)</f>
        <v>J11</v>
      </c>
      <c r="I1707" s="31"/>
    </row>
    <row r="1708" spans="1:9" x14ac:dyDescent="0.25">
      <c r="A1708" s="29" t="str">
        <f>IF(PickedColonies!J1708=0, "NA",INDEX(Table5[Strain name],(MATCH(PickedColonies!C1708,Table6[Barcode of agar-filled omnitray plate],0)+PickedColonies!J1708-1)))</f>
        <v>NA</v>
      </c>
      <c r="B1708" s="29" t="str">
        <f>IF(PickedColonies!J1708=0, "NA", INDEX(Table1[Modifications],(MATCH(PickedColonies!C1708,Table6[Barcode of agar-filled omnitray plate],0)+PickedColonies!J1708-1)))</f>
        <v>NA</v>
      </c>
      <c r="D1708" s="29" t="str">
        <f>IF(PickedColonies!J1708=0, "NA", INDEX(Table4[],(MATCH(PickedColonies!C1708,Table6[Barcode of agar-filled omnitray plate],0)+PickedColonies!J1708-1)))</f>
        <v>NA</v>
      </c>
      <c r="F1708" s="42" t="str">
        <f>IF(ISNUMBER(SEARCH("96-well",Import!$B$10)),Sheet1!O1707,Sheet1!P1707)</f>
        <v>K11</v>
      </c>
      <c r="I1708" s="31"/>
    </row>
    <row r="1709" spans="1:9" x14ac:dyDescent="0.25">
      <c r="A1709" s="29" t="str">
        <f>IF(PickedColonies!J1709=0, "NA",INDEX(Table5[Strain name],(MATCH(PickedColonies!C1709,Table6[Barcode of agar-filled omnitray plate],0)+PickedColonies!J1709-1)))</f>
        <v>NA</v>
      </c>
      <c r="B1709" s="29" t="str">
        <f>IF(PickedColonies!J1709=0, "NA", INDEX(Table1[Modifications],(MATCH(PickedColonies!C1709,Table6[Barcode of agar-filled omnitray plate],0)+PickedColonies!J1709-1)))</f>
        <v>NA</v>
      </c>
      <c r="D1709" s="29" t="str">
        <f>IF(PickedColonies!J1709=0, "NA", INDEX(Table4[],(MATCH(PickedColonies!C1709,Table6[Barcode of agar-filled omnitray plate],0)+PickedColonies!J1709-1)))</f>
        <v>NA</v>
      </c>
      <c r="F1709" s="42" t="str">
        <f>IF(ISNUMBER(SEARCH("96-well",Import!$B$10)),Sheet1!O1708,Sheet1!P1708)</f>
        <v>L11</v>
      </c>
      <c r="I1709" s="31"/>
    </row>
    <row r="1710" spans="1:9" x14ac:dyDescent="0.25">
      <c r="A1710" s="29" t="str">
        <f>IF(PickedColonies!J1710=0, "NA",INDEX(Table5[Strain name],(MATCH(PickedColonies!C1710,Table6[Barcode of agar-filled omnitray plate],0)+PickedColonies!J1710-1)))</f>
        <v>NA</v>
      </c>
      <c r="B1710" s="29" t="str">
        <f>IF(PickedColonies!J1710=0, "NA", INDEX(Table1[Modifications],(MATCH(PickedColonies!C1710,Table6[Barcode of agar-filled omnitray plate],0)+PickedColonies!J1710-1)))</f>
        <v>NA</v>
      </c>
      <c r="D1710" s="29" t="str">
        <f>IF(PickedColonies!J1710=0, "NA", INDEX(Table4[],(MATCH(PickedColonies!C1710,Table6[Barcode of agar-filled omnitray plate],0)+PickedColonies!J1710-1)))</f>
        <v>NA</v>
      </c>
      <c r="F1710" s="42" t="str">
        <f>IF(ISNUMBER(SEARCH("96-well",Import!$B$10)),Sheet1!O1709,Sheet1!P1709)</f>
        <v>M11</v>
      </c>
      <c r="I1710" s="31"/>
    </row>
    <row r="1711" spans="1:9" x14ac:dyDescent="0.25">
      <c r="A1711" s="29" t="str">
        <f>IF(PickedColonies!J1711=0, "NA",INDEX(Table5[Strain name],(MATCH(PickedColonies!C1711,Table6[Barcode of agar-filled omnitray plate],0)+PickedColonies!J1711-1)))</f>
        <v>NA</v>
      </c>
      <c r="B1711" s="29" t="str">
        <f>IF(PickedColonies!J1711=0, "NA", INDEX(Table1[Modifications],(MATCH(PickedColonies!C1711,Table6[Barcode of agar-filled omnitray plate],0)+PickedColonies!J1711-1)))</f>
        <v>NA</v>
      </c>
      <c r="D1711" s="29" t="str">
        <f>IF(PickedColonies!J1711=0, "NA", INDEX(Table4[],(MATCH(PickedColonies!C1711,Table6[Barcode of agar-filled omnitray plate],0)+PickedColonies!J1711-1)))</f>
        <v>NA</v>
      </c>
      <c r="F1711" s="42" t="str">
        <f>IF(ISNUMBER(SEARCH("96-well",Import!$B$10)),Sheet1!O1710,Sheet1!P1710)</f>
        <v>N11</v>
      </c>
      <c r="I1711" s="31"/>
    </row>
    <row r="1712" spans="1:9" x14ac:dyDescent="0.25">
      <c r="A1712" s="29" t="str">
        <f>IF(PickedColonies!J1712=0, "NA",INDEX(Table5[Strain name],(MATCH(PickedColonies!C1712,Table6[Barcode of agar-filled omnitray plate],0)+PickedColonies!J1712-1)))</f>
        <v>NA</v>
      </c>
      <c r="B1712" s="29" t="str">
        <f>IF(PickedColonies!J1712=0, "NA", INDEX(Table1[Modifications],(MATCH(PickedColonies!C1712,Table6[Barcode of agar-filled omnitray plate],0)+PickedColonies!J1712-1)))</f>
        <v>NA</v>
      </c>
      <c r="D1712" s="29" t="str">
        <f>IF(PickedColonies!J1712=0, "NA", INDEX(Table4[],(MATCH(PickedColonies!C1712,Table6[Barcode of agar-filled omnitray plate],0)+PickedColonies!J1712-1)))</f>
        <v>NA</v>
      </c>
      <c r="F1712" s="42" t="str">
        <f>IF(ISNUMBER(SEARCH("96-well",Import!$B$10)),Sheet1!O1711,Sheet1!P1711)</f>
        <v>O11</v>
      </c>
      <c r="I1712" s="31"/>
    </row>
    <row r="1713" spans="1:9" x14ac:dyDescent="0.25">
      <c r="A1713" s="29" t="str">
        <f>IF(PickedColonies!J1713=0, "NA",INDEX(Table5[Strain name],(MATCH(PickedColonies!C1713,Table6[Barcode of agar-filled omnitray plate],0)+PickedColonies!J1713-1)))</f>
        <v>NA</v>
      </c>
      <c r="B1713" s="29" t="str">
        <f>IF(PickedColonies!J1713=0, "NA", INDEX(Table1[Modifications],(MATCH(PickedColonies!C1713,Table6[Barcode of agar-filled omnitray plate],0)+PickedColonies!J1713-1)))</f>
        <v>NA</v>
      </c>
      <c r="D1713" s="29" t="str">
        <f>IF(PickedColonies!J1713=0, "NA", INDEX(Table4[],(MATCH(PickedColonies!C1713,Table6[Barcode of agar-filled omnitray plate],0)+PickedColonies!J1713-1)))</f>
        <v>NA</v>
      </c>
      <c r="F1713" s="42" t="str">
        <f>IF(ISNUMBER(SEARCH("96-well",Import!$B$10)),Sheet1!O1712,Sheet1!P1712)</f>
        <v>P11</v>
      </c>
      <c r="I1713" s="31"/>
    </row>
    <row r="1714" spans="1:9" x14ac:dyDescent="0.25">
      <c r="A1714" s="29" t="str">
        <f>IF(PickedColonies!J1714=0, "NA",INDEX(Table5[Strain name],(MATCH(PickedColonies!C1714,Table6[Barcode of agar-filled omnitray plate],0)+PickedColonies!J1714-1)))</f>
        <v>NA</v>
      </c>
      <c r="B1714" s="29" t="str">
        <f>IF(PickedColonies!J1714=0, "NA", INDEX(Table1[Modifications],(MATCH(PickedColonies!C1714,Table6[Barcode of agar-filled omnitray plate],0)+PickedColonies!J1714-1)))</f>
        <v>NA</v>
      </c>
      <c r="D1714" s="29" t="str">
        <f>IF(PickedColonies!J1714=0, "NA", INDEX(Table4[],(MATCH(PickedColonies!C1714,Table6[Barcode of agar-filled omnitray plate],0)+PickedColonies!J1714-1)))</f>
        <v>NA</v>
      </c>
      <c r="F1714" s="42" t="str">
        <f>IF(ISNUMBER(SEARCH("96-well",Import!$B$10)),Sheet1!O1713,Sheet1!P1713)</f>
        <v>A12</v>
      </c>
      <c r="I1714" s="31"/>
    </row>
    <row r="1715" spans="1:9" x14ac:dyDescent="0.25">
      <c r="A1715" s="29" t="str">
        <f>IF(PickedColonies!J1715=0, "NA",INDEX(Table5[Strain name],(MATCH(PickedColonies!C1715,Table6[Barcode of agar-filled omnitray plate],0)+PickedColonies!J1715-1)))</f>
        <v>NA</v>
      </c>
      <c r="B1715" s="29" t="str">
        <f>IF(PickedColonies!J1715=0, "NA", INDEX(Table1[Modifications],(MATCH(PickedColonies!C1715,Table6[Barcode of agar-filled omnitray plate],0)+PickedColonies!J1715-1)))</f>
        <v>NA</v>
      </c>
      <c r="D1715" s="29" t="str">
        <f>IF(PickedColonies!J1715=0, "NA", INDEX(Table4[],(MATCH(PickedColonies!C1715,Table6[Barcode of agar-filled omnitray plate],0)+PickedColonies!J1715-1)))</f>
        <v>NA</v>
      </c>
      <c r="F1715" s="42" t="str">
        <f>IF(ISNUMBER(SEARCH("96-well",Import!$B$10)),Sheet1!O1714,Sheet1!P1714)</f>
        <v>B12</v>
      </c>
      <c r="I1715" s="31"/>
    </row>
    <row r="1716" spans="1:9" x14ac:dyDescent="0.25">
      <c r="A1716" s="29" t="str">
        <f>IF(PickedColonies!J1716=0, "NA",INDEX(Table5[Strain name],(MATCH(PickedColonies!C1716,Table6[Barcode of agar-filled omnitray plate],0)+PickedColonies!J1716-1)))</f>
        <v>NA</v>
      </c>
      <c r="B1716" s="29" t="str">
        <f>IF(PickedColonies!J1716=0, "NA", INDEX(Table1[Modifications],(MATCH(PickedColonies!C1716,Table6[Barcode of agar-filled omnitray plate],0)+PickedColonies!J1716-1)))</f>
        <v>NA</v>
      </c>
      <c r="D1716" s="29" t="str">
        <f>IF(PickedColonies!J1716=0, "NA", INDEX(Table4[],(MATCH(PickedColonies!C1716,Table6[Barcode of agar-filled omnitray plate],0)+PickedColonies!J1716-1)))</f>
        <v>NA</v>
      </c>
      <c r="F1716" s="42" t="str">
        <f>IF(ISNUMBER(SEARCH("96-well",Import!$B$10)),Sheet1!O1715,Sheet1!P1715)</f>
        <v>C12</v>
      </c>
      <c r="I1716" s="31"/>
    </row>
    <row r="1717" spans="1:9" x14ac:dyDescent="0.25">
      <c r="A1717" s="29" t="str">
        <f>IF(PickedColonies!J1717=0, "NA",INDEX(Table5[Strain name],(MATCH(PickedColonies!C1717,Table6[Barcode of agar-filled omnitray plate],0)+PickedColonies!J1717-1)))</f>
        <v>NA</v>
      </c>
      <c r="B1717" s="29" t="str">
        <f>IF(PickedColonies!J1717=0, "NA", INDEX(Table1[Modifications],(MATCH(PickedColonies!C1717,Table6[Barcode of agar-filled omnitray plate],0)+PickedColonies!J1717-1)))</f>
        <v>NA</v>
      </c>
      <c r="D1717" s="29" t="str">
        <f>IF(PickedColonies!J1717=0, "NA", INDEX(Table4[],(MATCH(PickedColonies!C1717,Table6[Barcode of agar-filled omnitray plate],0)+PickedColonies!J1717-1)))</f>
        <v>NA</v>
      </c>
      <c r="F1717" s="42" t="str">
        <f>IF(ISNUMBER(SEARCH("96-well",Import!$B$10)),Sheet1!O1716,Sheet1!P1716)</f>
        <v>D12</v>
      </c>
      <c r="I1717" s="31"/>
    </row>
    <row r="1718" spans="1:9" x14ac:dyDescent="0.25">
      <c r="A1718" s="29" t="str">
        <f>IF(PickedColonies!J1718=0, "NA",INDEX(Table5[Strain name],(MATCH(PickedColonies!C1718,Table6[Barcode of agar-filled omnitray plate],0)+PickedColonies!J1718-1)))</f>
        <v>NA</v>
      </c>
      <c r="B1718" s="29" t="str">
        <f>IF(PickedColonies!J1718=0, "NA", INDEX(Table1[Modifications],(MATCH(PickedColonies!C1718,Table6[Barcode of agar-filled omnitray plate],0)+PickedColonies!J1718-1)))</f>
        <v>NA</v>
      </c>
      <c r="D1718" s="29" t="str">
        <f>IF(PickedColonies!J1718=0, "NA", INDEX(Table4[],(MATCH(PickedColonies!C1718,Table6[Barcode of agar-filled omnitray plate],0)+PickedColonies!J1718-1)))</f>
        <v>NA</v>
      </c>
      <c r="F1718" s="42" t="str">
        <f>IF(ISNUMBER(SEARCH("96-well",Import!$B$10)),Sheet1!O1717,Sheet1!P1717)</f>
        <v>E12</v>
      </c>
      <c r="I1718" s="31"/>
    </row>
    <row r="1719" spans="1:9" x14ac:dyDescent="0.25">
      <c r="A1719" s="29" t="str">
        <f>IF(PickedColonies!J1719=0, "NA",INDEX(Table5[Strain name],(MATCH(PickedColonies!C1719,Table6[Barcode of agar-filled omnitray plate],0)+PickedColonies!J1719-1)))</f>
        <v>NA</v>
      </c>
      <c r="B1719" s="29" t="str">
        <f>IF(PickedColonies!J1719=0, "NA", INDEX(Table1[Modifications],(MATCH(PickedColonies!C1719,Table6[Barcode of agar-filled omnitray plate],0)+PickedColonies!J1719-1)))</f>
        <v>NA</v>
      </c>
      <c r="D1719" s="29" t="str">
        <f>IF(PickedColonies!J1719=0, "NA", INDEX(Table4[],(MATCH(PickedColonies!C1719,Table6[Barcode of agar-filled omnitray plate],0)+PickedColonies!J1719-1)))</f>
        <v>NA</v>
      </c>
      <c r="F1719" s="42" t="str">
        <f>IF(ISNUMBER(SEARCH("96-well",Import!$B$10)),Sheet1!O1718,Sheet1!P1718)</f>
        <v>F12</v>
      </c>
      <c r="I1719" s="31"/>
    </row>
    <row r="1720" spans="1:9" x14ac:dyDescent="0.25">
      <c r="A1720" s="29" t="str">
        <f>IF(PickedColonies!J1720=0, "NA",INDEX(Table5[Strain name],(MATCH(PickedColonies!C1720,Table6[Barcode of agar-filled omnitray plate],0)+PickedColonies!J1720-1)))</f>
        <v>NA</v>
      </c>
      <c r="B1720" s="29" t="str">
        <f>IF(PickedColonies!J1720=0, "NA", INDEX(Table1[Modifications],(MATCH(PickedColonies!C1720,Table6[Barcode of agar-filled omnitray plate],0)+PickedColonies!J1720-1)))</f>
        <v>NA</v>
      </c>
      <c r="D1720" s="29" t="str">
        <f>IF(PickedColonies!J1720=0, "NA", INDEX(Table4[],(MATCH(PickedColonies!C1720,Table6[Barcode of agar-filled omnitray plate],0)+PickedColonies!J1720-1)))</f>
        <v>NA</v>
      </c>
      <c r="F1720" s="42" t="str">
        <f>IF(ISNUMBER(SEARCH("96-well",Import!$B$10)),Sheet1!O1719,Sheet1!P1719)</f>
        <v>G12</v>
      </c>
      <c r="I1720" s="31"/>
    </row>
    <row r="1721" spans="1:9" x14ac:dyDescent="0.25">
      <c r="A1721" s="29" t="str">
        <f>IF(PickedColonies!J1721=0, "NA",INDEX(Table5[Strain name],(MATCH(PickedColonies!C1721,Table6[Barcode of agar-filled omnitray plate],0)+PickedColonies!J1721-1)))</f>
        <v>NA</v>
      </c>
      <c r="B1721" s="29" t="str">
        <f>IF(PickedColonies!J1721=0, "NA", INDEX(Table1[Modifications],(MATCH(PickedColonies!C1721,Table6[Barcode of agar-filled omnitray plate],0)+PickedColonies!J1721-1)))</f>
        <v>NA</v>
      </c>
      <c r="D1721" s="29" t="str">
        <f>IF(PickedColonies!J1721=0, "NA", INDEX(Table4[],(MATCH(PickedColonies!C1721,Table6[Barcode of agar-filled omnitray plate],0)+PickedColonies!J1721-1)))</f>
        <v>NA</v>
      </c>
      <c r="F1721" s="42" t="str">
        <f>IF(ISNUMBER(SEARCH("96-well",Import!$B$10)),Sheet1!O1720,Sheet1!P1720)</f>
        <v>H12</v>
      </c>
      <c r="I1721" s="31"/>
    </row>
    <row r="1722" spans="1:9" x14ac:dyDescent="0.25">
      <c r="A1722" s="29" t="str">
        <f>IF(PickedColonies!J1722=0, "NA",INDEX(Table5[Strain name],(MATCH(PickedColonies!C1722,Table6[Barcode of agar-filled omnitray plate],0)+PickedColonies!J1722-1)))</f>
        <v>NA</v>
      </c>
      <c r="B1722" s="29" t="str">
        <f>IF(PickedColonies!J1722=0, "NA", INDEX(Table1[Modifications],(MATCH(PickedColonies!C1722,Table6[Barcode of agar-filled omnitray plate],0)+PickedColonies!J1722-1)))</f>
        <v>NA</v>
      </c>
      <c r="D1722" s="29" t="str">
        <f>IF(PickedColonies!J1722=0, "NA", INDEX(Table4[],(MATCH(PickedColonies!C1722,Table6[Barcode of agar-filled omnitray plate],0)+PickedColonies!J1722-1)))</f>
        <v>NA</v>
      </c>
      <c r="F1722" s="42" t="str">
        <f>IF(ISNUMBER(SEARCH("96-well",Import!$B$10)),Sheet1!O1721,Sheet1!P1721)</f>
        <v>I12</v>
      </c>
      <c r="I1722" s="31"/>
    </row>
    <row r="1723" spans="1:9" x14ac:dyDescent="0.25">
      <c r="A1723" s="29" t="str">
        <f>IF(PickedColonies!J1723=0, "NA",INDEX(Table5[Strain name],(MATCH(PickedColonies!C1723,Table6[Barcode of agar-filled omnitray plate],0)+PickedColonies!J1723-1)))</f>
        <v>NA</v>
      </c>
      <c r="B1723" s="29" t="str">
        <f>IF(PickedColonies!J1723=0, "NA", INDEX(Table1[Modifications],(MATCH(PickedColonies!C1723,Table6[Barcode of agar-filled omnitray plate],0)+PickedColonies!J1723-1)))</f>
        <v>NA</v>
      </c>
      <c r="D1723" s="29" t="str">
        <f>IF(PickedColonies!J1723=0, "NA", INDEX(Table4[],(MATCH(PickedColonies!C1723,Table6[Barcode of agar-filled omnitray plate],0)+PickedColonies!J1723-1)))</f>
        <v>NA</v>
      </c>
      <c r="F1723" s="42" t="str">
        <f>IF(ISNUMBER(SEARCH("96-well",Import!$B$10)),Sheet1!O1722,Sheet1!P1722)</f>
        <v>J12</v>
      </c>
      <c r="I1723" s="31"/>
    </row>
    <row r="1724" spans="1:9" x14ac:dyDescent="0.25">
      <c r="A1724" s="29" t="str">
        <f>IF(PickedColonies!J1724=0, "NA",INDEX(Table5[Strain name],(MATCH(PickedColonies!C1724,Table6[Barcode of agar-filled omnitray plate],0)+PickedColonies!J1724-1)))</f>
        <v>NA</v>
      </c>
      <c r="B1724" s="29" t="str">
        <f>IF(PickedColonies!J1724=0, "NA", INDEX(Table1[Modifications],(MATCH(PickedColonies!C1724,Table6[Barcode of agar-filled omnitray plate],0)+PickedColonies!J1724-1)))</f>
        <v>NA</v>
      </c>
      <c r="D1724" s="29" t="str">
        <f>IF(PickedColonies!J1724=0, "NA", INDEX(Table4[],(MATCH(PickedColonies!C1724,Table6[Barcode of agar-filled omnitray plate],0)+PickedColonies!J1724-1)))</f>
        <v>NA</v>
      </c>
      <c r="F1724" s="42" t="str">
        <f>IF(ISNUMBER(SEARCH("96-well",Import!$B$10)),Sheet1!O1723,Sheet1!P1723)</f>
        <v>K12</v>
      </c>
      <c r="I1724" s="31"/>
    </row>
    <row r="1725" spans="1:9" x14ac:dyDescent="0.25">
      <c r="A1725" s="29" t="str">
        <f>IF(PickedColonies!J1725=0, "NA",INDEX(Table5[Strain name],(MATCH(PickedColonies!C1725,Table6[Barcode of agar-filled omnitray plate],0)+PickedColonies!J1725-1)))</f>
        <v>NA</v>
      </c>
      <c r="B1725" s="29" t="str">
        <f>IF(PickedColonies!J1725=0, "NA", INDEX(Table1[Modifications],(MATCH(PickedColonies!C1725,Table6[Barcode of agar-filled omnitray plate],0)+PickedColonies!J1725-1)))</f>
        <v>NA</v>
      </c>
      <c r="D1725" s="29" t="str">
        <f>IF(PickedColonies!J1725=0, "NA", INDEX(Table4[],(MATCH(PickedColonies!C1725,Table6[Barcode of agar-filled omnitray plate],0)+PickedColonies!J1725-1)))</f>
        <v>NA</v>
      </c>
      <c r="F1725" s="42" t="str">
        <f>IF(ISNUMBER(SEARCH("96-well",Import!$B$10)),Sheet1!O1724,Sheet1!P1724)</f>
        <v>L12</v>
      </c>
      <c r="I1725" s="31"/>
    </row>
    <row r="1726" spans="1:9" x14ac:dyDescent="0.25">
      <c r="A1726" s="29" t="str">
        <f>IF(PickedColonies!J1726=0, "NA",INDEX(Table5[Strain name],(MATCH(PickedColonies!C1726,Table6[Barcode of agar-filled omnitray plate],0)+PickedColonies!J1726-1)))</f>
        <v>NA</v>
      </c>
      <c r="B1726" s="29" t="str">
        <f>IF(PickedColonies!J1726=0, "NA", INDEX(Table1[Modifications],(MATCH(PickedColonies!C1726,Table6[Barcode of agar-filled omnitray plate],0)+PickedColonies!J1726-1)))</f>
        <v>NA</v>
      </c>
      <c r="D1726" s="29" t="str">
        <f>IF(PickedColonies!J1726=0, "NA", INDEX(Table4[],(MATCH(PickedColonies!C1726,Table6[Barcode of agar-filled omnitray plate],0)+PickedColonies!J1726-1)))</f>
        <v>NA</v>
      </c>
      <c r="F1726" s="42" t="str">
        <f>IF(ISNUMBER(SEARCH("96-well",Import!$B$10)),Sheet1!O1725,Sheet1!P1725)</f>
        <v>M12</v>
      </c>
      <c r="I1726" s="31"/>
    </row>
    <row r="1727" spans="1:9" x14ac:dyDescent="0.25">
      <c r="A1727" s="29" t="str">
        <f>IF(PickedColonies!J1727=0, "NA",INDEX(Table5[Strain name],(MATCH(PickedColonies!C1727,Table6[Barcode of agar-filled omnitray plate],0)+PickedColonies!J1727-1)))</f>
        <v>NA</v>
      </c>
      <c r="B1727" s="29" t="str">
        <f>IF(PickedColonies!J1727=0, "NA", INDEX(Table1[Modifications],(MATCH(PickedColonies!C1727,Table6[Barcode of agar-filled omnitray plate],0)+PickedColonies!J1727-1)))</f>
        <v>NA</v>
      </c>
      <c r="D1727" s="29" t="str">
        <f>IF(PickedColonies!J1727=0, "NA", INDEX(Table4[],(MATCH(PickedColonies!C1727,Table6[Barcode of agar-filled omnitray plate],0)+PickedColonies!J1727-1)))</f>
        <v>NA</v>
      </c>
      <c r="F1727" s="42" t="str">
        <f>IF(ISNUMBER(SEARCH("96-well",Import!$B$10)),Sheet1!O1726,Sheet1!P1726)</f>
        <v>N12</v>
      </c>
      <c r="I1727" s="31"/>
    </row>
    <row r="1728" spans="1:9" x14ac:dyDescent="0.25">
      <c r="A1728" s="29" t="str">
        <f>IF(PickedColonies!J1728=0, "NA",INDEX(Table5[Strain name],(MATCH(PickedColonies!C1728,Table6[Barcode of agar-filled omnitray plate],0)+PickedColonies!J1728-1)))</f>
        <v>NA</v>
      </c>
      <c r="B1728" s="29" t="str">
        <f>IF(PickedColonies!J1728=0, "NA", INDEX(Table1[Modifications],(MATCH(PickedColonies!C1728,Table6[Barcode of agar-filled omnitray plate],0)+PickedColonies!J1728-1)))</f>
        <v>NA</v>
      </c>
      <c r="D1728" s="29" t="str">
        <f>IF(PickedColonies!J1728=0, "NA", INDEX(Table4[],(MATCH(PickedColonies!C1728,Table6[Barcode of agar-filled omnitray plate],0)+PickedColonies!J1728-1)))</f>
        <v>NA</v>
      </c>
      <c r="F1728" s="42" t="str">
        <f>IF(ISNUMBER(SEARCH("96-well",Import!$B$10)),Sheet1!O1727,Sheet1!P1727)</f>
        <v>O12</v>
      </c>
      <c r="I1728" s="31"/>
    </row>
    <row r="1729" spans="1:9" x14ac:dyDescent="0.25">
      <c r="A1729" s="29" t="str">
        <f>IF(PickedColonies!J1729=0, "NA",INDEX(Table5[Strain name],(MATCH(PickedColonies!C1729,Table6[Barcode of agar-filled omnitray plate],0)+PickedColonies!J1729-1)))</f>
        <v>NA</v>
      </c>
      <c r="B1729" s="29" t="str">
        <f>IF(PickedColonies!J1729=0, "NA", INDEX(Table1[Modifications],(MATCH(PickedColonies!C1729,Table6[Barcode of agar-filled omnitray plate],0)+PickedColonies!J1729-1)))</f>
        <v>NA</v>
      </c>
      <c r="D1729" s="29" t="str">
        <f>IF(PickedColonies!J1729=0, "NA", INDEX(Table4[],(MATCH(PickedColonies!C1729,Table6[Barcode of agar-filled omnitray plate],0)+PickedColonies!J1729-1)))</f>
        <v>NA</v>
      </c>
      <c r="F1729" s="42" t="str">
        <f>IF(ISNUMBER(SEARCH("96-well",Import!$B$10)),Sheet1!O1728,Sheet1!P1728)</f>
        <v>P12</v>
      </c>
      <c r="I1729" s="31"/>
    </row>
    <row r="1730" spans="1:9" x14ac:dyDescent="0.25">
      <c r="A1730" s="29" t="str">
        <f>IF(PickedColonies!J1730=0, "NA",INDEX(Table5[Strain name],(MATCH(PickedColonies!C1730,Table6[Barcode of agar-filled omnitray plate],0)+PickedColonies!J1730-1)))</f>
        <v>NA</v>
      </c>
      <c r="B1730" s="29" t="str">
        <f>IF(PickedColonies!J1730=0, "NA", INDEX(Table1[Modifications],(MATCH(PickedColonies!C1730,Table6[Barcode of agar-filled omnitray plate],0)+PickedColonies!J1730-1)))</f>
        <v>NA</v>
      </c>
      <c r="D1730" s="29" t="str">
        <f>IF(PickedColonies!J1730=0, "NA", INDEX(Table4[],(MATCH(PickedColonies!C1730,Table6[Barcode of agar-filled omnitray plate],0)+PickedColonies!J1730-1)))</f>
        <v>NA</v>
      </c>
      <c r="F1730" s="42" t="str">
        <f>IF(ISNUMBER(SEARCH("96-well",Import!$B$10)),Sheet1!O1729,Sheet1!P1729)</f>
        <v>A13</v>
      </c>
      <c r="I1730" s="31"/>
    </row>
    <row r="1731" spans="1:9" x14ac:dyDescent="0.25">
      <c r="A1731" s="29" t="str">
        <f>IF(PickedColonies!J1731=0, "NA",INDEX(Table5[Strain name],(MATCH(PickedColonies!C1731,Table6[Barcode of agar-filled omnitray plate],0)+PickedColonies!J1731-1)))</f>
        <v>NA</v>
      </c>
      <c r="B1731" s="29" t="str">
        <f>IF(PickedColonies!J1731=0, "NA", INDEX(Table1[Modifications],(MATCH(PickedColonies!C1731,Table6[Barcode of agar-filled omnitray plate],0)+PickedColonies!J1731-1)))</f>
        <v>NA</v>
      </c>
      <c r="D1731" s="29" t="str">
        <f>IF(PickedColonies!J1731=0, "NA", INDEX(Table4[],(MATCH(PickedColonies!C1731,Table6[Barcode of agar-filled omnitray plate],0)+PickedColonies!J1731-1)))</f>
        <v>NA</v>
      </c>
      <c r="F1731" s="42" t="str">
        <f>IF(ISNUMBER(SEARCH("96-well",Import!$B$10)),Sheet1!O1730,Sheet1!P1730)</f>
        <v>B13</v>
      </c>
      <c r="I1731" s="31"/>
    </row>
    <row r="1732" spans="1:9" x14ac:dyDescent="0.25">
      <c r="A1732" s="29" t="str">
        <f>IF(PickedColonies!J1732=0, "NA",INDEX(Table5[Strain name],(MATCH(PickedColonies!C1732,Table6[Barcode of agar-filled omnitray plate],0)+PickedColonies!J1732-1)))</f>
        <v>NA</v>
      </c>
      <c r="B1732" s="29" t="str">
        <f>IF(PickedColonies!J1732=0, "NA", INDEX(Table1[Modifications],(MATCH(PickedColonies!C1732,Table6[Barcode of agar-filled omnitray plate],0)+PickedColonies!J1732-1)))</f>
        <v>NA</v>
      </c>
      <c r="D1732" s="29" t="str">
        <f>IF(PickedColonies!J1732=0, "NA", INDEX(Table4[],(MATCH(PickedColonies!C1732,Table6[Barcode of agar-filled omnitray plate],0)+PickedColonies!J1732-1)))</f>
        <v>NA</v>
      </c>
      <c r="F1732" s="42" t="str">
        <f>IF(ISNUMBER(SEARCH("96-well",Import!$B$10)),Sheet1!O1731,Sheet1!P1731)</f>
        <v>C13</v>
      </c>
      <c r="I1732" s="31"/>
    </row>
    <row r="1733" spans="1:9" x14ac:dyDescent="0.25">
      <c r="A1733" s="29" t="str">
        <f>IF(PickedColonies!J1733=0, "NA",INDEX(Table5[Strain name],(MATCH(PickedColonies!C1733,Table6[Barcode of agar-filled omnitray plate],0)+PickedColonies!J1733-1)))</f>
        <v>NA</v>
      </c>
      <c r="B1733" s="29" t="str">
        <f>IF(PickedColonies!J1733=0, "NA", INDEX(Table1[Modifications],(MATCH(PickedColonies!C1733,Table6[Barcode of agar-filled omnitray plate],0)+PickedColonies!J1733-1)))</f>
        <v>NA</v>
      </c>
      <c r="D1733" s="29" t="str">
        <f>IF(PickedColonies!J1733=0, "NA", INDEX(Table4[],(MATCH(PickedColonies!C1733,Table6[Barcode of agar-filled omnitray plate],0)+PickedColonies!J1733-1)))</f>
        <v>NA</v>
      </c>
      <c r="F1733" s="42" t="str">
        <f>IF(ISNUMBER(SEARCH("96-well",Import!$B$10)),Sheet1!O1732,Sheet1!P1732)</f>
        <v>D13</v>
      </c>
      <c r="I1733" s="31"/>
    </row>
    <row r="1734" spans="1:9" x14ac:dyDescent="0.25">
      <c r="A1734" s="29" t="str">
        <f>IF(PickedColonies!J1734=0, "NA",INDEX(Table5[Strain name],(MATCH(PickedColonies!C1734,Table6[Barcode of agar-filled omnitray plate],0)+PickedColonies!J1734-1)))</f>
        <v>NA</v>
      </c>
      <c r="B1734" s="29" t="str">
        <f>IF(PickedColonies!J1734=0, "NA", INDEX(Table1[Modifications],(MATCH(PickedColonies!C1734,Table6[Barcode of agar-filled omnitray plate],0)+PickedColonies!J1734-1)))</f>
        <v>NA</v>
      </c>
      <c r="D1734" s="29" t="str">
        <f>IF(PickedColonies!J1734=0, "NA", INDEX(Table4[],(MATCH(PickedColonies!C1734,Table6[Barcode of agar-filled omnitray plate],0)+PickedColonies!J1734-1)))</f>
        <v>NA</v>
      </c>
      <c r="F1734" s="42" t="str">
        <f>IF(ISNUMBER(SEARCH("96-well",Import!$B$10)),Sheet1!O1733,Sheet1!P1733)</f>
        <v>E13</v>
      </c>
      <c r="I1734" s="31"/>
    </row>
    <row r="1735" spans="1:9" x14ac:dyDescent="0.25">
      <c r="A1735" s="29" t="str">
        <f>IF(PickedColonies!J1735=0, "NA",INDEX(Table5[Strain name],(MATCH(PickedColonies!C1735,Table6[Barcode of agar-filled omnitray plate],0)+PickedColonies!J1735-1)))</f>
        <v>NA</v>
      </c>
      <c r="B1735" s="29" t="str">
        <f>IF(PickedColonies!J1735=0, "NA", INDEX(Table1[Modifications],(MATCH(PickedColonies!C1735,Table6[Barcode of agar-filled omnitray plate],0)+PickedColonies!J1735-1)))</f>
        <v>NA</v>
      </c>
      <c r="D1735" s="29" t="str">
        <f>IF(PickedColonies!J1735=0, "NA", INDEX(Table4[],(MATCH(PickedColonies!C1735,Table6[Barcode of agar-filled omnitray plate],0)+PickedColonies!J1735-1)))</f>
        <v>NA</v>
      </c>
      <c r="F1735" s="42" t="str">
        <f>IF(ISNUMBER(SEARCH("96-well",Import!$B$10)),Sheet1!O1734,Sheet1!P1734)</f>
        <v>F13</v>
      </c>
      <c r="I1735" s="31"/>
    </row>
    <row r="1736" spans="1:9" x14ac:dyDescent="0.25">
      <c r="A1736" s="29" t="str">
        <f>IF(PickedColonies!J1736=0, "NA",INDEX(Table5[Strain name],(MATCH(PickedColonies!C1736,Table6[Barcode of agar-filled omnitray plate],0)+PickedColonies!J1736-1)))</f>
        <v>NA</v>
      </c>
      <c r="B1736" s="29" t="str">
        <f>IF(PickedColonies!J1736=0, "NA", INDEX(Table1[Modifications],(MATCH(PickedColonies!C1736,Table6[Barcode of agar-filled omnitray plate],0)+PickedColonies!J1736-1)))</f>
        <v>NA</v>
      </c>
      <c r="D1736" s="29" t="str">
        <f>IF(PickedColonies!J1736=0, "NA", INDEX(Table4[],(MATCH(PickedColonies!C1736,Table6[Barcode of agar-filled omnitray plate],0)+PickedColonies!J1736-1)))</f>
        <v>NA</v>
      </c>
      <c r="F1736" s="42" t="str">
        <f>IF(ISNUMBER(SEARCH("96-well",Import!$B$10)),Sheet1!O1735,Sheet1!P1735)</f>
        <v>G13</v>
      </c>
      <c r="I1736" s="31"/>
    </row>
    <row r="1737" spans="1:9" x14ac:dyDescent="0.25">
      <c r="A1737" s="29" t="str">
        <f>IF(PickedColonies!J1737=0, "NA",INDEX(Table5[Strain name],(MATCH(PickedColonies!C1737,Table6[Barcode of agar-filled omnitray plate],0)+PickedColonies!J1737-1)))</f>
        <v>NA</v>
      </c>
      <c r="B1737" s="29" t="str">
        <f>IF(PickedColonies!J1737=0, "NA", INDEX(Table1[Modifications],(MATCH(PickedColonies!C1737,Table6[Barcode of agar-filled omnitray plate],0)+PickedColonies!J1737-1)))</f>
        <v>NA</v>
      </c>
      <c r="D1737" s="29" t="str">
        <f>IF(PickedColonies!J1737=0, "NA", INDEX(Table4[],(MATCH(PickedColonies!C1737,Table6[Barcode of agar-filled omnitray plate],0)+PickedColonies!J1737-1)))</f>
        <v>NA</v>
      </c>
      <c r="F1737" s="42" t="str">
        <f>IF(ISNUMBER(SEARCH("96-well",Import!$B$10)),Sheet1!O1736,Sheet1!P1736)</f>
        <v>H13</v>
      </c>
      <c r="I1737" s="31"/>
    </row>
    <row r="1738" spans="1:9" x14ac:dyDescent="0.25">
      <c r="A1738" s="29" t="str">
        <f>IF(PickedColonies!J1738=0, "NA",INDEX(Table5[Strain name],(MATCH(PickedColonies!C1738,Table6[Barcode of agar-filled omnitray plate],0)+PickedColonies!J1738-1)))</f>
        <v>NA</v>
      </c>
      <c r="B1738" s="29" t="str">
        <f>IF(PickedColonies!J1738=0, "NA", INDEX(Table1[Modifications],(MATCH(PickedColonies!C1738,Table6[Barcode of agar-filled omnitray plate],0)+PickedColonies!J1738-1)))</f>
        <v>NA</v>
      </c>
      <c r="D1738" s="29" t="str">
        <f>IF(PickedColonies!J1738=0, "NA", INDEX(Table4[],(MATCH(PickedColonies!C1738,Table6[Barcode of agar-filled omnitray plate],0)+PickedColonies!J1738-1)))</f>
        <v>NA</v>
      </c>
      <c r="F1738" s="42" t="str">
        <f>IF(ISNUMBER(SEARCH("96-well",Import!$B$10)),Sheet1!O1737,Sheet1!P1737)</f>
        <v>I13</v>
      </c>
      <c r="I1738" s="31"/>
    </row>
    <row r="1739" spans="1:9" x14ac:dyDescent="0.25">
      <c r="A1739" s="29" t="str">
        <f>IF(PickedColonies!J1739=0, "NA",INDEX(Table5[Strain name],(MATCH(PickedColonies!C1739,Table6[Barcode of agar-filled omnitray plate],0)+PickedColonies!J1739-1)))</f>
        <v>NA</v>
      </c>
      <c r="B1739" s="29" t="str">
        <f>IF(PickedColonies!J1739=0, "NA", INDEX(Table1[Modifications],(MATCH(PickedColonies!C1739,Table6[Barcode of agar-filled omnitray plate],0)+PickedColonies!J1739-1)))</f>
        <v>NA</v>
      </c>
      <c r="D1739" s="29" t="str">
        <f>IF(PickedColonies!J1739=0, "NA", INDEX(Table4[],(MATCH(PickedColonies!C1739,Table6[Barcode of agar-filled omnitray plate],0)+PickedColonies!J1739-1)))</f>
        <v>NA</v>
      </c>
      <c r="F1739" s="42" t="str">
        <f>IF(ISNUMBER(SEARCH("96-well",Import!$B$10)),Sheet1!O1738,Sheet1!P1738)</f>
        <v>J13</v>
      </c>
      <c r="I1739" s="31"/>
    </row>
    <row r="1740" spans="1:9" x14ac:dyDescent="0.25">
      <c r="A1740" s="29" t="str">
        <f>IF(PickedColonies!J1740=0, "NA",INDEX(Table5[Strain name],(MATCH(PickedColonies!C1740,Table6[Barcode of agar-filled omnitray plate],0)+PickedColonies!J1740-1)))</f>
        <v>NA</v>
      </c>
      <c r="B1740" s="29" t="str">
        <f>IF(PickedColonies!J1740=0, "NA", INDEX(Table1[Modifications],(MATCH(PickedColonies!C1740,Table6[Barcode of agar-filled omnitray plate],0)+PickedColonies!J1740-1)))</f>
        <v>NA</v>
      </c>
      <c r="D1740" s="29" t="str">
        <f>IF(PickedColonies!J1740=0, "NA", INDEX(Table4[],(MATCH(PickedColonies!C1740,Table6[Barcode of agar-filled omnitray plate],0)+PickedColonies!J1740-1)))</f>
        <v>NA</v>
      </c>
      <c r="F1740" s="42" t="str">
        <f>IF(ISNUMBER(SEARCH("96-well",Import!$B$10)),Sheet1!O1739,Sheet1!P1739)</f>
        <v>K13</v>
      </c>
      <c r="I1740" s="31"/>
    </row>
    <row r="1741" spans="1:9" x14ac:dyDescent="0.25">
      <c r="A1741" s="29" t="str">
        <f>IF(PickedColonies!J1741=0, "NA",INDEX(Table5[Strain name],(MATCH(PickedColonies!C1741,Table6[Barcode of agar-filled omnitray plate],0)+PickedColonies!J1741-1)))</f>
        <v>NA</v>
      </c>
      <c r="B1741" s="29" t="str">
        <f>IF(PickedColonies!J1741=0, "NA", INDEX(Table1[Modifications],(MATCH(PickedColonies!C1741,Table6[Barcode of agar-filled omnitray plate],0)+PickedColonies!J1741-1)))</f>
        <v>NA</v>
      </c>
      <c r="D1741" s="29" t="str">
        <f>IF(PickedColonies!J1741=0, "NA", INDEX(Table4[],(MATCH(PickedColonies!C1741,Table6[Barcode of agar-filled omnitray plate],0)+PickedColonies!J1741-1)))</f>
        <v>NA</v>
      </c>
      <c r="F1741" s="42" t="str">
        <f>IF(ISNUMBER(SEARCH("96-well",Import!$B$10)),Sheet1!O1740,Sheet1!P1740)</f>
        <v>L13</v>
      </c>
      <c r="I1741" s="31"/>
    </row>
    <row r="1742" spans="1:9" x14ac:dyDescent="0.25">
      <c r="A1742" s="29" t="str">
        <f>IF(PickedColonies!J1742=0, "NA",INDEX(Table5[Strain name],(MATCH(PickedColonies!C1742,Table6[Barcode of agar-filled omnitray plate],0)+PickedColonies!J1742-1)))</f>
        <v>NA</v>
      </c>
      <c r="B1742" s="29" t="str">
        <f>IF(PickedColonies!J1742=0, "NA", INDEX(Table1[Modifications],(MATCH(PickedColonies!C1742,Table6[Barcode of agar-filled omnitray plate],0)+PickedColonies!J1742-1)))</f>
        <v>NA</v>
      </c>
      <c r="D1742" s="29" t="str">
        <f>IF(PickedColonies!J1742=0, "NA", INDEX(Table4[],(MATCH(PickedColonies!C1742,Table6[Barcode of agar-filled omnitray plate],0)+PickedColonies!J1742-1)))</f>
        <v>NA</v>
      </c>
      <c r="F1742" s="42" t="str">
        <f>IF(ISNUMBER(SEARCH("96-well",Import!$B$10)),Sheet1!O1741,Sheet1!P1741)</f>
        <v>M13</v>
      </c>
      <c r="I1742" s="31"/>
    </row>
    <row r="1743" spans="1:9" x14ac:dyDescent="0.25">
      <c r="A1743" s="29" t="str">
        <f>IF(PickedColonies!J1743=0, "NA",INDEX(Table5[Strain name],(MATCH(PickedColonies!C1743,Table6[Barcode of agar-filled omnitray plate],0)+PickedColonies!J1743-1)))</f>
        <v>NA</v>
      </c>
      <c r="B1743" s="29" t="str">
        <f>IF(PickedColonies!J1743=0, "NA", INDEX(Table1[Modifications],(MATCH(PickedColonies!C1743,Table6[Barcode of agar-filled omnitray plate],0)+PickedColonies!J1743-1)))</f>
        <v>NA</v>
      </c>
      <c r="D1743" s="29" t="str">
        <f>IF(PickedColonies!J1743=0, "NA", INDEX(Table4[],(MATCH(PickedColonies!C1743,Table6[Barcode of agar-filled omnitray plate],0)+PickedColonies!J1743-1)))</f>
        <v>NA</v>
      </c>
      <c r="F1743" s="42" t="str">
        <f>IF(ISNUMBER(SEARCH("96-well",Import!$B$10)),Sheet1!O1742,Sheet1!P1742)</f>
        <v>N13</v>
      </c>
      <c r="I1743" s="31"/>
    </row>
    <row r="1744" spans="1:9" x14ac:dyDescent="0.25">
      <c r="A1744" s="29" t="str">
        <f>IF(PickedColonies!J1744=0, "NA",INDEX(Table5[Strain name],(MATCH(PickedColonies!C1744,Table6[Barcode of agar-filled omnitray plate],0)+PickedColonies!J1744-1)))</f>
        <v>NA</v>
      </c>
      <c r="B1744" s="29" t="str">
        <f>IF(PickedColonies!J1744=0, "NA", INDEX(Table1[Modifications],(MATCH(PickedColonies!C1744,Table6[Barcode of agar-filled omnitray plate],0)+PickedColonies!J1744-1)))</f>
        <v>NA</v>
      </c>
      <c r="D1744" s="29" t="str">
        <f>IF(PickedColonies!J1744=0, "NA", INDEX(Table4[],(MATCH(PickedColonies!C1744,Table6[Barcode of agar-filled omnitray plate],0)+PickedColonies!J1744-1)))</f>
        <v>NA</v>
      </c>
      <c r="F1744" s="42" t="str">
        <f>IF(ISNUMBER(SEARCH("96-well",Import!$B$10)),Sheet1!O1743,Sheet1!P1743)</f>
        <v>O13</v>
      </c>
      <c r="I1744" s="31"/>
    </row>
    <row r="1745" spans="1:9" x14ac:dyDescent="0.25">
      <c r="A1745" s="29" t="str">
        <f>IF(PickedColonies!J1745=0, "NA",INDEX(Table5[Strain name],(MATCH(PickedColonies!C1745,Table6[Barcode of agar-filled omnitray plate],0)+PickedColonies!J1745-1)))</f>
        <v>NA</v>
      </c>
      <c r="B1745" s="29" t="str">
        <f>IF(PickedColonies!J1745=0, "NA", INDEX(Table1[Modifications],(MATCH(PickedColonies!C1745,Table6[Barcode of agar-filled omnitray plate],0)+PickedColonies!J1745-1)))</f>
        <v>NA</v>
      </c>
      <c r="D1745" s="29" t="str">
        <f>IF(PickedColonies!J1745=0, "NA", INDEX(Table4[],(MATCH(PickedColonies!C1745,Table6[Barcode of agar-filled omnitray plate],0)+PickedColonies!J1745-1)))</f>
        <v>NA</v>
      </c>
      <c r="F1745" s="42" t="str">
        <f>IF(ISNUMBER(SEARCH("96-well",Import!$B$10)),Sheet1!O1744,Sheet1!P1744)</f>
        <v>P13</v>
      </c>
      <c r="I1745" s="31"/>
    </row>
    <row r="1746" spans="1:9" x14ac:dyDescent="0.25">
      <c r="A1746" s="29" t="str">
        <f>IF(PickedColonies!J1746=0, "NA",INDEX(Table5[Strain name],(MATCH(PickedColonies!C1746,Table6[Barcode of agar-filled omnitray plate],0)+PickedColonies!J1746-1)))</f>
        <v>NA</v>
      </c>
      <c r="B1746" s="29" t="str">
        <f>IF(PickedColonies!J1746=0, "NA", INDEX(Table1[Modifications],(MATCH(PickedColonies!C1746,Table6[Barcode of agar-filled omnitray plate],0)+PickedColonies!J1746-1)))</f>
        <v>NA</v>
      </c>
      <c r="D1746" s="29" t="str">
        <f>IF(PickedColonies!J1746=0, "NA", INDEX(Table4[],(MATCH(PickedColonies!C1746,Table6[Barcode of agar-filled omnitray plate],0)+PickedColonies!J1746-1)))</f>
        <v>NA</v>
      </c>
      <c r="F1746" s="42" t="str">
        <f>IF(ISNUMBER(SEARCH("96-well",Import!$B$10)),Sheet1!O1745,Sheet1!P1745)</f>
        <v>A14</v>
      </c>
      <c r="I1746" s="31"/>
    </row>
    <row r="1747" spans="1:9" x14ac:dyDescent="0.25">
      <c r="A1747" s="29" t="str">
        <f>IF(PickedColonies!J1747=0, "NA",INDEX(Table5[Strain name],(MATCH(PickedColonies!C1747,Table6[Barcode of agar-filled omnitray plate],0)+PickedColonies!J1747-1)))</f>
        <v>NA</v>
      </c>
      <c r="B1747" s="29" t="str">
        <f>IF(PickedColonies!J1747=0, "NA", INDEX(Table1[Modifications],(MATCH(PickedColonies!C1747,Table6[Barcode of agar-filled omnitray plate],0)+PickedColonies!J1747-1)))</f>
        <v>NA</v>
      </c>
      <c r="D1747" s="29" t="str">
        <f>IF(PickedColonies!J1747=0, "NA", INDEX(Table4[],(MATCH(PickedColonies!C1747,Table6[Barcode of agar-filled omnitray plate],0)+PickedColonies!J1747-1)))</f>
        <v>NA</v>
      </c>
      <c r="F1747" s="42" t="str">
        <f>IF(ISNUMBER(SEARCH("96-well",Import!$B$10)),Sheet1!O1746,Sheet1!P1746)</f>
        <v>B14</v>
      </c>
      <c r="I1747" s="31"/>
    </row>
    <row r="1748" spans="1:9" x14ac:dyDescent="0.25">
      <c r="A1748" s="29" t="str">
        <f>IF(PickedColonies!J1748=0, "NA",INDEX(Table5[Strain name],(MATCH(PickedColonies!C1748,Table6[Barcode of agar-filled omnitray plate],0)+PickedColonies!J1748-1)))</f>
        <v>NA</v>
      </c>
      <c r="B1748" s="29" t="str">
        <f>IF(PickedColonies!J1748=0, "NA", INDEX(Table1[Modifications],(MATCH(PickedColonies!C1748,Table6[Barcode of agar-filled omnitray plate],0)+PickedColonies!J1748-1)))</f>
        <v>NA</v>
      </c>
      <c r="D1748" s="29" t="str">
        <f>IF(PickedColonies!J1748=0, "NA", INDEX(Table4[],(MATCH(PickedColonies!C1748,Table6[Barcode of agar-filled omnitray plate],0)+PickedColonies!J1748-1)))</f>
        <v>NA</v>
      </c>
      <c r="F1748" s="42" t="str">
        <f>IF(ISNUMBER(SEARCH("96-well",Import!$B$10)),Sheet1!O1747,Sheet1!P1747)</f>
        <v>C14</v>
      </c>
      <c r="I1748" s="31"/>
    </row>
    <row r="1749" spans="1:9" x14ac:dyDescent="0.25">
      <c r="A1749" s="29" t="str">
        <f>IF(PickedColonies!J1749=0, "NA",INDEX(Table5[Strain name],(MATCH(PickedColonies!C1749,Table6[Barcode of agar-filled omnitray plate],0)+PickedColonies!J1749-1)))</f>
        <v>NA</v>
      </c>
      <c r="B1749" s="29" t="str">
        <f>IF(PickedColonies!J1749=0, "NA", INDEX(Table1[Modifications],(MATCH(PickedColonies!C1749,Table6[Barcode of agar-filled omnitray plate],0)+PickedColonies!J1749-1)))</f>
        <v>NA</v>
      </c>
      <c r="D1749" s="29" t="str">
        <f>IF(PickedColonies!J1749=0, "NA", INDEX(Table4[],(MATCH(PickedColonies!C1749,Table6[Barcode of agar-filled omnitray plate],0)+PickedColonies!J1749-1)))</f>
        <v>NA</v>
      </c>
      <c r="F1749" s="42" t="str">
        <f>IF(ISNUMBER(SEARCH("96-well",Import!$B$10)),Sheet1!O1748,Sheet1!P1748)</f>
        <v>D14</v>
      </c>
      <c r="I1749" s="31"/>
    </row>
    <row r="1750" spans="1:9" x14ac:dyDescent="0.25">
      <c r="A1750" s="29" t="str">
        <f>IF(PickedColonies!J1750=0, "NA",INDEX(Table5[Strain name],(MATCH(PickedColonies!C1750,Table6[Barcode of agar-filled omnitray plate],0)+PickedColonies!J1750-1)))</f>
        <v>NA</v>
      </c>
      <c r="B1750" s="29" t="str">
        <f>IF(PickedColonies!J1750=0, "NA", INDEX(Table1[Modifications],(MATCH(PickedColonies!C1750,Table6[Barcode of agar-filled omnitray plate],0)+PickedColonies!J1750-1)))</f>
        <v>NA</v>
      </c>
      <c r="D1750" s="29" t="str">
        <f>IF(PickedColonies!J1750=0, "NA", INDEX(Table4[],(MATCH(PickedColonies!C1750,Table6[Barcode of agar-filled omnitray plate],0)+PickedColonies!J1750-1)))</f>
        <v>NA</v>
      </c>
      <c r="F1750" s="42" t="str">
        <f>IF(ISNUMBER(SEARCH("96-well",Import!$B$10)),Sheet1!O1749,Sheet1!P1749)</f>
        <v>E14</v>
      </c>
      <c r="I1750" s="31"/>
    </row>
    <row r="1751" spans="1:9" x14ac:dyDescent="0.25">
      <c r="A1751" s="29" t="str">
        <f>IF(PickedColonies!J1751=0, "NA",INDEX(Table5[Strain name],(MATCH(PickedColonies!C1751,Table6[Barcode of agar-filled omnitray plate],0)+PickedColonies!J1751-1)))</f>
        <v>NA</v>
      </c>
      <c r="B1751" s="29" t="str">
        <f>IF(PickedColonies!J1751=0, "NA", INDEX(Table1[Modifications],(MATCH(PickedColonies!C1751,Table6[Barcode of agar-filled omnitray plate],0)+PickedColonies!J1751-1)))</f>
        <v>NA</v>
      </c>
      <c r="D1751" s="29" t="str">
        <f>IF(PickedColonies!J1751=0, "NA", INDEX(Table4[],(MATCH(PickedColonies!C1751,Table6[Barcode of agar-filled omnitray plate],0)+PickedColonies!J1751-1)))</f>
        <v>NA</v>
      </c>
      <c r="F1751" s="42" t="str">
        <f>IF(ISNUMBER(SEARCH("96-well",Import!$B$10)),Sheet1!O1750,Sheet1!P1750)</f>
        <v>F14</v>
      </c>
      <c r="I1751" s="31"/>
    </row>
    <row r="1752" spans="1:9" x14ac:dyDescent="0.25">
      <c r="A1752" s="29" t="str">
        <f>IF(PickedColonies!J1752=0, "NA",INDEX(Table5[Strain name],(MATCH(PickedColonies!C1752,Table6[Barcode of agar-filled omnitray plate],0)+PickedColonies!J1752-1)))</f>
        <v>NA</v>
      </c>
      <c r="B1752" s="29" t="str">
        <f>IF(PickedColonies!J1752=0, "NA", INDEX(Table1[Modifications],(MATCH(PickedColonies!C1752,Table6[Barcode of agar-filled omnitray plate],0)+PickedColonies!J1752-1)))</f>
        <v>NA</v>
      </c>
      <c r="D1752" s="29" t="str">
        <f>IF(PickedColonies!J1752=0, "NA", INDEX(Table4[],(MATCH(PickedColonies!C1752,Table6[Barcode of agar-filled omnitray plate],0)+PickedColonies!J1752-1)))</f>
        <v>NA</v>
      </c>
      <c r="F1752" s="42" t="str">
        <f>IF(ISNUMBER(SEARCH("96-well",Import!$B$10)),Sheet1!O1751,Sheet1!P1751)</f>
        <v>G14</v>
      </c>
      <c r="I1752" s="31"/>
    </row>
    <row r="1753" spans="1:9" x14ac:dyDescent="0.25">
      <c r="A1753" s="29" t="str">
        <f>IF(PickedColonies!J1753=0, "NA",INDEX(Table5[Strain name],(MATCH(PickedColonies!C1753,Table6[Barcode of agar-filled omnitray plate],0)+PickedColonies!J1753-1)))</f>
        <v>NA</v>
      </c>
      <c r="B1753" s="29" t="str">
        <f>IF(PickedColonies!J1753=0, "NA", INDEX(Table1[Modifications],(MATCH(PickedColonies!C1753,Table6[Barcode of agar-filled omnitray plate],0)+PickedColonies!J1753-1)))</f>
        <v>NA</v>
      </c>
      <c r="D1753" s="29" t="str">
        <f>IF(PickedColonies!J1753=0, "NA", INDEX(Table4[],(MATCH(PickedColonies!C1753,Table6[Barcode of agar-filled omnitray plate],0)+PickedColonies!J1753-1)))</f>
        <v>NA</v>
      </c>
      <c r="F1753" s="42" t="str">
        <f>IF(ISNUMBER(SEARCH("96-well",Import!$B$10)),Sheet1!O1752,Sheet1!P1752)</f>
        <v>H14</v>
      </c>
      <c r="I1753" s="31"/>
    </row>
    <row r="1754" spans="1:9" x14ac:dyDescent="0.25">
      <c r="A1754" s="29" t="str">
        <f>IF(PickedColonies!J1754=0, "NA",INDEX(Table5[Strain name],(MATCH(PickedColonies!C1754,Table6[Barcode of agar-filled omnitray plate],0)+PickedColonies!J1754-1)))</f>
        <v>NA</v>
      </c>
      <c r="B1754" s="29" t="str">
        <f>IF(PickedColonies!J1754=0, "NA", INDEX(Table1[Modifications],(MATCH(PickedColonies!C1754,Table6[Barcode of agar-filled omnitray plate],0)+PickedColonies!J1754-1)))</f>
        <v>NA</v>
      </c>
      <c r="D1754" s="29" t="str">
        <f>IF(PickedColonies!J1754=0, "NA", INDEX(Table4[],(MATCH(PickedColonies!C1754,Table6[Barcode of agar-filled omnitray plate],0)+PickedColonies!J1754-1)))</f>
        <v>NA</v>
      </c>
      <c r="F1754" s="42" t="str">
        <f>IF(ISNUMBER(SEARCH("96-well",Import!$B$10)),Sheet1!O1753,Sheet1!P1753)</f>
        <v>I14</v>
      </c>
      <c r="I1754" s="31"/>
    </row>
    <row r="1755" spans="1:9" x14ac:dyDescent="0.25">
      <c r="A1755" s="29" t="str">
        <f>IF(PickedColonies!J1755=0, "NA",INDEX(Table5[Strain name],(MATCH(PickedColonies!C1755,Table6[Barcode of agar-filled omnitray plate],0)+PickedColonies!J1755-1)))</f>
        <v>NA</v>
      </c>
      <c r="B1755" s="29" t="str">
        <f>IF(PickedColonies!J1755=0, "NA", INDEX(Table1[Modifications],(MATCH(PickedColonies!C1755,Table6[Barcode of agar-filled omnitray plate],0)+PickedColonies!J1755-1)))</f>
        <v>NA</v>
      </c>
      <c r="D1755" s="29" t="str">
        <f>IF(PickedColonies!J1755=0, "NA", INDEX(Table4[],(MATCH(PickedColonies!C1755,Table6[Barcode of agar-filled omnitray plate],0)+PickedColonies!J1755-1)))</f>
        <v>NA</v>
      </c>
      <c r="F1755" s="42" t="str">
        <f>IF(ISNUMBER(SEARCH("96-well",Import!$B$10)),Sheet1!O1754,Sheet1!P1754)</f>
        <v>J14</v>
      </c>
      <c r="I1755" s="31"/>
    </row>
    <row r="1756" spans="1:9" x14ac:dyDescent="0.25">
      <c r="A1756" s="29" t="str">
        <f>IF(PickedColonies!J1756=0, "NA",INDEX(Table5[Strain name],(MATCH(PickedColonies!C1756,Table6[Barcode of agar-filled omnitray plate],0)+PickedColonies!J1756-1)))</f>
        <v>NA</v>
      </c>
      <c r="B1756" s="29" t="str">
        <f>IF(PickedColonies!J1756=0, "NA", INDEX(Table1[Modifications],(MATCH(PickedColonies!C1756,Table6[Barcode of agar-filled omnitray plate],0)+PickedColonies!J1756-1)))</f>
        <v>NA</v>
      </c>
      <c r="D1756" s="29" t="str">
        <f>IF(PickedColonies!J1756=0, "NA", INDEX(Table4[],(MATCH(PickedColonies!C1756,Table6[Barcode of agar-filled omnitray plate],0)+PickedColonies!J1756-1)))</f>
        <v>NA</v>
      </c>
      <c r="F1756" s="42" t="str">
        <f>IF(ISNUMBER(SEARCH("96-well",Import!$B$10)),Sheet1!O1755,Sheet1!P1755)</f>
        <v>K14</v>
      </c>
      <c r="I1756" s="31"/>
    </row>
    <row r="1757" spans="1:9" x14ac:dyDescent="0.25">
      <c r="A1757" s="29" t="str">
        <f>IF(PickedColonies!J1757=0, "NA",INDEX(Table5[Strain name],(MATCH(PickedColonies!C1757,Table6[Barcode of agar-filled omnitray plate],0)+PickedColonies!J1757-1)))</f>
        <v>NA</v>
      </c>
      <c r="B1757" s="29" t="str">
        <f>IF(PickedColonies!J1757=0, "NA", INDEX(Table1[Modifications],(MATCH(PickedColonies!C1757,Table6[Barcode of agar-filled omnitray plate],0)+PickedColonies!J1757-1)))</f>
        <v>NA</v>
      </c>
      <c r="D1757" s="29" t="str">
        <f>IF(PickedColonies!J1757=0, "NA", INDEX(Table4[],(MATCH(PickedColonies!C1757,Table6[Barcode of agar-filled omnitray plate],0)+PickedColonies!J1757-1)))</f>
        <v>NA</v>
      </c>
      <c r="F1757" s="42" t="str">
        <f>IF(ISNUMBER(SEARCH("96-well",Import!$B$10)),Sheet1!O1756,Sheet1!P1756)</f>
        <v>L14</v>
      </c>
      <c r="I1757" s="31"/>
    </row>
    <row r="1758" spans="1:9" x14ac:dyDescent="0.25">
      <c r="A1758" s="29" t="str">
        <f>IF(PickedColonies!J1758=0, "NA",INDEX(Table5[Strain name],(MATCH(PickedColonies!C1758,Table6[Barcode of agar-filled omnitray plate],0)+PickedColonies!J1758-1)))</f>
        <v>NA</v>
      </c>
      <c r="B1758" s="29" t="str">
        <f>IF(PickedColonies!J1758=0, "NA", INDEX(Table1[Modifications],(MATCH(PickedColonies!C1758,Table6[Barcode of agar-filled omnitray plate],0)+PickedColonies!J1758-1)))</f>
        <v>NA</v>
      </c>
      <c r="D1758" s="29" t="str">
        <f>IF(PickedColonies!J1758=0, "NA", INDEX(Table4[],(MATCH(PickedColonies!C1758,Table6[Barcode of agar-filled omnitray plate],0)+PickedColonies!J1758-1)))</f>
        <v>NA</v>
      </c>
      <c r="F1758" s="42" t="str">
        <f>IF(ISNUMBER(SEARCH("96-well",Import!$B$10)),Sheet1!O1757,Sheet1!P1757)</f>
        <v>M14</v>
      </c>
      <c r="I1758" s="31"/>
    </row>
    <row r="1759" spans="1:9" x14ac:dyDescent="0.25">
      <c r="A1759" s="29" t="str">
        <f>IF(PickedColonies!J1759=0, "NA",INDEX(Table5[Strain name],(MATCH(PickedColonies!C1759,Table6[Barcode of agar-filled omnitray plate],0)+PickedColonies!J1759-1)))</f>
        <v>NA</v>
      </c>
      <c r="B1759" s="29" t="str">
        <f>IF(PickedColonies!J1759=0, "NA", INDEX(Table1[Modifications],(MATCH(PickedColonies!C1759,Table6[Barcode of agar-filled omnitray plate],0)+PickedColonies!J1759-1)))</f>
        <v>NA</v>
      </c>
      <c r="D1759" s="29" t="str">
        <f>IF(PickedColonies!J1759=0, "NA", INDEX(Table4[],(MATCH(PickedColonies!C1759,Table6[Barcode of agar-filled omnitray plate],0)+PickedColonies!J1759-1)))</f>
        <v>NA</v>
      </c>
      <c r="F1759" s="42" t="str">
        <f>IF(ISNUMBER(SEARCH("96-well",Import!$B$10)),Sheet1!O1758,Sheet1!P1758)</f>
        <v>N14</v>
      </c>
      <c r="I1759" s="31"/>
    </row>
    <row r="1760" spans="1:9" x14ac:dyDescent="0.25">
      <c r="A1760" s="29" t="str">
        <f>IF(PickedColonies!J1760=0, "NA",INDEX(Table5[Strain name],(MATCH(PickedColonies!C1760,Table6[Barcode of agar-filled omnitray plate],0)+PickedColonies!J1760-1)))</f>
        <v>NA</v>
      </c>
      <c r="B1760" s="29" t="str">
        <f>IF(PickedColonies!J1760=0, "NA", INDEX(Table1[Modifications],(MATCH(PickedColonies!C1760,Table6[Barcode of agar-filled omnitray plate],0)+PickedColonies!J1760-1)))</f>
        <v>NA</v>
      </c>
      <c r="D1760" s="29" t="str">
        <f>IF(PickedColonies!J1760=0, "NA", INDEX(Table4[],(MATCH(PickedColonies!C1760,Table6[Barcode of agar-filled omnitray plate],0)+PickedColonies!J1760-1)))</f>
        <v>NA</v>
      </c>
      <c r="F1760" s="42" t="str">
        <f>IF(ISNUMBER(SEARCH("96-well",Import!$B$10)),Sheet1!O1759,Sheet1!P1759)</f>
        <v>O14</v>
      </c>
      <c r="I1760" s="31"/>
    </row>
    <row r="1761" spans="1:9" x14ac:dyDescent="0.25">
      <c r="A1761" s="29" t="str">
        <f>IF(PickedColonies!J1761=0, "NA",INDEX(Table5[Strain name],(MATCH(PickedColonies!C1761,Table6[Barcode of agar-filled omnitray plate],0)+PickedColonies!J1761-1)))</f>
        <v>NA</v>
      </c>
      <c r="B1761" s="29" t="str">
        <f>IF(PickedColonies!J1761=0, "NA", INDEX(Table1[Modifications],(MATCH(PickedColonies!C1761,Table6[Barcode of agar-filled omnitray plate],0)+PickedColonies!J1761-1)))</f>
        <v>NA</v>
      </c>
      <c r="D1761" s="29" t="str">
        <f>IF(PickedColonies!J1761=0, "NA", INDEX(Table4[],(MATCH(PickedColonies!C1761,Table6[Barcode of agar-filled omnitray plate],0)+PickedColonies!J1761-1)))</f>
        <v>NA</v>
      </c>
      <c r="F1761" s="42" t="str">
        <f>IF(ISNUMBER(SEARCH("96-well",Import!$B$10)),Sheet1!O1760,Sheet1!P1760)</f>
        <v>P14</v>
      </c>
      <c r="I1761" s="31"/>
    </row>
    <row r="1762" spans="1:9" x14ac:dyDescent="0.25">
      <c r="A1762" s="29" t="str">
        <f>IF(PickedColonies!J1762=0, "NA",INDEX(Table5[Strain name],(MATCH(PickedColonies!C1762,Table6[Barcode of agar-filled omnitray plate],0)+PickedColonies!J1762-1)))</f>
        <v>NA</v>
      </c>
      <c r="B1762" s="29" t="str">
        <f>IF(PickedColonies!J1762=0, "NA", INDEX(Table1[Modifications],(MATCH(PickedColonies!C1762,Table6[Barcode of agar-filled omnitray plate],0)+PickedColonies!J1762-1)))</f>
        <v>NA</v>
      </c>
      <c r="D1762" s="29" t="str">
        <f>IF(PickedColonies!J1762=0, "NA", INDEX(Table4[],(MATCH(PickedColonies!C1762,Table6[Barcode of agar-filled omnitray plate],0)+PickedColonies!J1762-1)))</f>
        <v>NA</v>
      </c>
      <c r="F1762" s="42" t="str">
        <f>IF(ISNUMBER(SEARCH("96-well",Import!$B$10)),Sheet1!O1761,Sheet1!P1761)</f>
        <v>A15</v>
      </c>
      <c r="I1762" s="31"/>
    </row>
    <row r="1763" spans="1:9" x14ac:dyDescent="0.25">
      <c r="A1763" s="29" t="str">
        <f>IF(PickedColonies!J1763=0, "NA",INDEX(Table5[Strain name],(MATCH(PickedColonies!C1763,Table6[Barcode of agar-filled omnitray plate],0)+PickedColonies!J1763-1)))</f>
        <v>NA</v>
      </c>
      <c r="B1763" s="29" t="str">
        <f>IF(PickedColonies!J1763=0, "NA", INDEX(Table1[Modifications],(MATCH(PickedColonies!C1763,Table6[Barcode of agar-filled omnitray plate],0)+PickedColonies!J1763-1)))</f>
        <v>NA</v>
      </c>
      <c r="D1763" s="29" t="str">
        <f>IF(PickedColonies!J1763=0, "NA", INDEX(Table4[],(MATCH(PickedColonies!C1763,Table6[Barcode of agar-filled omnitray plate],0)+PickedColonies!J1763-1)))</f>
        <v>NA</v>
      </c>
      <c r="F1763" s="42" t="str">
        <f>IF(ISNUMBER(SEARCH("96-well",Import!$B$10)),Sheet1!O1762,Sheet1!P1762)</f>
        <v>B15</v>
      </c>
      <c r="I1763" s="31"/>
    </row>
    <row r="1764" spans="1:9" x14ac:dyDescent="0.25">
      <c r="A1764" s="29" t="str">
        <f>IF(PickedColonies!J1764=0, "NA",INDEX(Table5[Strain name],(MATCH(PickedColonies!C1764,Table6[Barcode of agar-filled omnitray plate],0)+PickedColonies!J1764-1)))</f>
        <v>NA</v>
      </c>
      <c r="B1764" s="29" t="str">
        <f>IF(PickedColonies!J1764=0, "NA", INDEX(Table1[Modifications],(MATCH(PickedColonies!C1764,Table6[Barcode of agar-filled omnitray plate],0)+PickedColonies!J1764-1)))</f>
        <v>NA</v>
      </c>
      <c r="D1764" s="29" t="str">
        <f>IF(PickedColonies!J1764=0, "NA", INDEX(Table4[],(MATCH(PickedColonies!C1764,Table6[Barcode of agar-filled omnitray plate],0)+PickedColonies!J1764-1)))</f>
        <v>NA</v>
      </c>
      <c r="F1764" s="42" t="str">
        <f>IF(ISNUMBER(SEARCH("96-well",Import!$B$10)),Sheet1!O1763,Sheet1!P1763)</f>
        <v>C15</v>
      </c>
      <c r="I1764" s="31"/>
    </row>
    <row r="1765" spans="1:9" x14ac:dyDescent="0.25">
      <c r="A1765" s="29" t="str">
        <f>IF(PickedColonies!J1765=0, "NA",INDEX(Table5[Strain name],(MATCH(PickedColonies!C1765,Table6[Barcode of agar-filled omnitray plate],0)+PickedColonies!J1765-1)))</f>
        <v>NA</v>
      </c>
      <c r="B1765" s="29" t="str">
        <f>IF(PickedColonies!J1765=0, "NA", INDEX(Table1[Modifications],(MATCH(PickedColonies!C1765,Table6[Barcode of agar-filled omnitray plate],0)+PickedColonies!J1765-1)))</f>
        <v>NA</v>
      </c>
      <c r="D1765" s="29" t="str">
        <f>IF(PickedColonies!J1765=0, "NA", INDEX(Table4[],(MATCH(PickedColonies!C1765,Table6[Barcode of agar-filled omnitray plate],0)+PickedColonies!J1765-1)))</f>
        <v>NA</v>
      </c>
      <c r="F1765" s="42" t="str">
        <f>IF(ISNUMBER(SEARCH("96-well",Import!$B$10)),Sheet1!O1764,Sheet1!P1764)</f>
        <v>D15</v>
      </c>
      <c r="I1765" s="31"/>
    </row>
    <row r="1766" spans="1:9" x14ac:dyDescent="0.25">
      <c r="A1766" s="29" t="str">
        <f>IF(PickedColonies!J1766=0, "NA",INDEX(Table5[Strain name],(MATCH(PickedColonies!C1766,Table6[Barcode of agar-filled omnitray plate],0)+PickedColonies!J1766-1)))</f>
        <v>NA</v>
      </c>
      <c r="B1766" s="29" t="str">
        <f>IF(PickedColonies!J1766=0, "NA", INDEX(Table1[Modifications],(MATCH(PickedColonies!C1766,Table6[Barcode of agar-filled omnitray plate],0)+PickedColonies!J1766-1)))</f>
        <v>NA</v>
      </c>
      <c r="D1766" s="29" t="str">
        <f>IF(PickedColonies!J1766=0, "NA", INDEX(Table4[],(MATCH(PickedColonies!C1766,Table6[Barcode of agar-filled omnitray plate],0)+PickedColonies!J1766-1)))</f>
        <v>NA</v>
      </c>
      <c r="F1766" s="42" t="str">
        <f>IF(ISNUMBER(SEARCH("96-well",Import!$B$10)),Sheet1!O1765,Sheet1!P1765)</f>
        <v>E15</v>
      </c>
      <c r="I1766" s="31"/>
    </row>
    <row r="1767" spans="1:9" x14ac:dyDescent="0.25">
      <c r="A1767" s="29" t="str">
        <f>IF(PickedColonies!J1767=0, "NA",INDEX(Table5[Strain name],(MATCH(PickedColonies!C1767,Table6[Barcode of agar-filled omnitray plate],0)+PickedColonies!J1767-1)))</f>
        <v>NA</v>
      </c>
      <c r="B1767" s="29" t="str">
        <f>IF(PickedColonies!J1767=0, "NA", INDEX(Table1[Modifications],(MATCH(PickedColonies!C1767,Table6[Barcode of agar-filled omnitray plate],0)+PickedColonies!J1767-1)))</f>
        <v>NA</v>
      </c>
      <c r="D1767" s="29" t="str">
        <f>IF(PickedColonies!J1767=0, "NA", INDEX(Table4[],(MATCH(PickedColonies!C1767,Table6[Barcode of agar-filled omnitray plate],0)+PickedColonies!J1767-1)))</f>
        <v>NA</v>
      </c>
      <c r="F1767" s="42" t="str">
        <f>IF(ISNUMBER(SEARCH("96-well",Import!$B$10)),Sheet1!O1766,Sheet1!P1766)</f>
        <v>F15</v>
      </c>
      <c r="I1767" s="31"/>
    </row>
    <row r="1768" spans="1:9" x14ac:dyDescent="0.25">
      <c r="A1768" s="29" t="str">
        <f>IF(PickedColonies!J1768=0, "NA",INDEX(Table5[Strain name],(MATCH(PickedColonies!C1768,Table6[Barcode of agar-filled omnitray plate],0)+PickedColonies!J1768-1)))</f>
        <v>NA</v>
      </c>
      <c r="B1768" s="29" t="str">
        <f>IF(PickedColonies!J1768=0, "NA", INDEX(Table1[Modifications],(MATCH(PickedColonies!C1768,Table6[Barcode of agar-filled omnitray plate],0)+PickedColonies!J1768-1)))</f>
        <v>NA</v>
      </c>
      <c r="D1768" s="29" t="str">
        <f>IF(PickedColonies!J1768=0, "NA", INDEX(Table4[],(MATCH(PickedColonies!C1768,Table6[Barcode of agar-filled omnitray plate],0)+PickedColonies!J1768-1)))</f>
        <v>NA</v>
      </c>
      <c r="F1768" s="42" t="str">
        <f>IF(ISNUMBER(SEARCH("96-well",Import!$B$10)),Sheet1!O1767,Sheet1!P1767)</f>
        <v>G15</v>
      </c>
      <c r="I1768" s="31"/>
    </row>
    <row r="1769" spans="1:9" x14ac:dyDescent="0.25">
      <c r="A1769" s="29" t="str">
        <f>IF(PickedColonies!J1769=0, "NA",INDEX(Table5[Strain name],(MATCH(PickedColonies!C1769,Table6[Barcode of agar-filled omnitray plate],0)+PickedColonies!J1769-1)))</f>
        <v>NA</v>
      </c>
      <c r="B1769" s="29" t="str">
        <f>IF(PickedColonies!J1769=0, "NA", INDEX(Table1[Modifications],(MATCH(PickedColonies!C1769,Table6[Barcode of agar-filled omnitray plate],0)+PickedColonies!J1769-1)))</f>
        <v>NA</v>
      </c>
      <c r="D1769" s="29" t="str">
        <f>IF(PickedColonies!J1769=0, "NA", INDEX(Table4[],(MATCH(PickedColonies!C1769,Table6[Barcode of agar-filled omnitray plate],0)+PickedColonies!J1769-1)))</f>
        <v>NA</v>
      </c>
      <c r="F1769" s="42" t="str">
        <f>IF(ISNUMBER(SEARCH("96-well",Import!$B$10)),Sheet1!O1768,Sheet1!P1768)</f>
        <v>H15</v>
      </c>
      <c r="I1769" s="31"/>
    </row>
    <row r="1770" spans="1:9" x14ac:dyDescent="0.25">
      <c r="A1770" s="29" t="str">
        <f>IF(PickedColonies!J1770=0, "NA",INDEX(Table5[Strain name],(MATCH(PickedColonies!C1770,Table6[Barcode of agar-filled omnitray plate],0)+PickedColonies!J1770-1)))</f>
        <v>NA</v>
      </c>
      <c r="B1770" s="29" t="str">
        <f>IF(PickedColonies!J1770=0, "NA", INDEX(Table1[Modifications],(MATCH(PickedColonies!C1770,Table6[Barcode of agar-filled omnitray plate],0)+PickedColonies!J1770-1)))</f>
        <v>NA</v>
      </c>
      <c r="D1770" s="29" t="str">
        <f>IF(PickedColonies!J1770=0, "NA", INDEX(Table4[],(MATCH(PickedColonies!C1770,Table6[Barcode of agar-filled omnitray plate],0)+PickedColonies!J1770-1)))</f>
        <v>NA</v>
      </c>
      <c r="F1770" s="42" t="str">
        <f>IF(ISNUMBER(SEARCH("96-well",Import!$B$10)),Sheet1!O1769,Sheet1!P1769)</f>
        <v>I15</v>
      </c>
      <c r="I1770" s="31"/>
    </row>
    <row r="1771" spans="1:9" x14ac:dyDescent="0.25">
      <c r="A1771" s="29" t="str">
        <f>IF(PickedColonies!J1771=0, "NA",INDEX(Table5[Strain name],(MATCH(PickedColonies!C1771,Table6[Barcode of agar-filled omnitray plate],0)+PickedColonies!J1771-1)))</f>
        <v>NA</v>
      </c>
      <c r="B1771" s="29" t="str">
        <f>IF(PickedColonies!J1771=0, "NA", INDEX(Table1[Modifications],(MATCH(PickedColonies!C1771,Table6[Barcode of agar-filled omnitray plate],0)+PickedColonies!J1771-1)))</f>
        <v>NA</v>
      </c>
      <c r="D1771" s="29" t="str">
        <f>IF(PickedColonies!J1771=0, "NA", INDEX(Table4[],(MATCH(PickedColonies!C1771,Table6[Barcode of agar-filled omnitray plate],0)+PickedColonies!J1771-1)))</f>
        <v>NA</v>
      </c>
      <c r="F1771" s="42" t="str">
        <f>IF(ISNUMBER(SEARCH("96-well",Import!$B$10)),Sheet1!O1770,Sheet1!P1770)</f>
        <v>J15</v>
      </c>
      <c r="I1771" s="31"/>
    </row>
    <row r="1772" spans="1:9" x14ac:dyDescent="0.25">
      <c r="A1772" s="29" t="str">
        <f>IF(PickedColonies!J1772=0, "NA",INDEX(Table5[Strain name],(MATCH(PickedColonies!C1772,Table6[Barcode of agar-filled omnitray plate],0)+PickedColonies!J1772-1)))</f>
        <v>NA</v>
      </c>
      <c r="B1772" s="29" t="str">
        <f>IF(PickedColonies!J1772=0, "NA", INDEX(Table1[Modifications],(MATCH(PickedColonies!C1772,Table6[Barcode of agar-filled omnitray plate],0)+PickedColonies!J1772-1)))</f>
        <v>NA</v>
      </c>
      <c r="D1772" s="29" t="str">
        <f>IF(PickedColonies!J1772=0, "NA", INDEX(Table4[],(MATCH(PickedColonies!C1772,Table6[Barcode of agar-filled omnitray plate],0)+PickedColonies!J1772-1)))</f>
        <v>NA</v>
      </c>
      <c r="F1772" s="42" t="str">
        <f>IF(ISNUMBER(SEARCH("96-well",Import!$B$10)),Sheet1!O1771,Sheet1!P1771)</f>
        <v>K15</v>
      </c>
      <c r="I1772" s="31"/>
    </row>
    <row r="1773" spans="1:9" x14ac:dyDescent="0.25">
      <c r="A1773" s="29" t="str">
        <f>IF(PickedColonies!J1773=0, "NA",INDEX(Table5[Strain name],(MATCH(PickedColonies!C1773,Table6[Barcode of agar-filled omnitray plate],0)+PickedColonies!J1773-1)))</f>
        <v>NA</v>
      </c>
      <c r="B1773" s="29" t="str">
        <f>IF(PickedColonies!J1773=0, "NA", INDEX(Table1[Modifications],(MATCH(PickedColonies!C1773,Table6[Barcode of agar-filled omnitray plate],0)+PickedColonies!J1773-1)))</f>
        <v>NA</v>
      </c>
      <c r="D1773" s="29" t="str">
        <f>IF(PickedColonies!J1773=0, "NA", INDEX(Table4[],(MATCH(PickedColonies!C1773,Table6[Barcode of agar-filled omnitray plate],0)+PickedColonies!J1773-1)))</f>
        <v>NA</v>
      </c>
      <c r="F1773" s="42" t="str">
        <f>IF(ISNUMBER(SEARCH("96-well",Import!$B$10)),Sheet1!O1772,Sheet1!P1772)</f>
        <v>L15</v>
      </c>
      <c r="I1773" s="31"/>
    </row>
    <row r="1774" spans="1:9" x14ac:dyDescent="0.25">
      <c r="A1774" s="29" t="str">
        <f>IF(PickedColonies!J1774=0, "NA",INDEX(Table5[Strain name],(MATCH(PickedColonies!C1774,Table6[Barcode of agar-filled omnitray plate],0)+PickedColonies!J1774-1)))</f>
        <v>NA</v>
      </c>
      <c r="B1774" s="29" t="str">
        <f>IF(PickedColonies!J1774=0, "NA", INDEX(Table1[Modifications],(MATCH(PickedColonies!C1774,Table6[Barcode of agar-filled omnitray plate],0)+PickedColonies!J1774-1)))</f>
        <v>NA</v>
      </c>
      <c r="D1774" s="29" t="str">
        <f>IF(PickedColonies!J1774=0, "NA", INDEX(Table4[],(MATCH(PickedColonies!C1774,Table6[Barcode of agar-filled omnitray plate],0)+PickedColonies!J1774-1)))</f>
        <v>NA</v>
      </c>
      <c r="F1774" s="42" t="str">
        <f>IF(ISNUMBER(SEARCH("96-well",Import!$B$10)),Sheet1!O1773,Sheet1!P1773)</f>
        <v>M15</v>
      </c>
      <c r="I1774" s="31"/>
    </row>
    <row r="1775" spans="1:9" x14ac:dyDescent="0.25">
      <c r="A1775" s="29" t="str">
        <f>IF(PickedColonies!J1775=0, "NA",INDEX(Table5[Strain name],(MATCH(PickedColonies!C1775,Table6[Barcode of agar-filled omnitray plate],0)+PickedColonies!J1775-1)))</f>
        <v>NA</v>
      </c>
      <c r="B1775" s="29" t="str">
        <f>IF(PickedColonies!J1775=0, "NA", INDEX(Table1[Modifications],(MATCH(PickedColonies!C1775,Table6[Barcode of agar-filled omnitray plate],0)+PickedColonies!J1775-1)))</f>
        <v>NA</v>
      </c>
      <c r="D1775" s="29" t="str">
        <f>IF(PickedColonies!J1775=0, "NA", INDEX(Table4[],(MATCH(PickedColonies!C1775,Table6[Barcode of agar-filled omnitray plate],0)+PickedColonies!J1775-1)))</f>
        <v>NA</v>
      </c>
      <c r="F1775" s="42" t="str">
        <f>IF(ISNUMBER(SEARCH("96-well",Import!$B$10)),Sheet1!O1774,Sheet1!P1774)</f>
        <v>N15</v>
      </c>
      <c r="I1775" s="31"/>
    </row>
    <row r="1776" spans="1:9" x14ac:dyDescent="0.25">
      <c r="A1776" s="29" t="str">
        <f>IF(PickedColonies!J1776=0, "NA",INDEX(Table5[Strain name],(MATCH(PickedColonies!C1776,Table6[Barcode of agar-filled omnitray plate],0)+PickedColonies!J1776-1)))</f>
        <v>NA</v>
      </c>
      <c r="B1776" s="29" t="str">
        <f>IF(PickedColonies!J1776=0, "NA", INDEX(Table1[Modifications],(MATCH(PickedColonies!C1776,Table6[Barcode of agar-filled omnitray plate],0)+PickedColonies!J1776-1)))</f>
        <v>NA</v>
      </c>
      <c r="D1776" s="29" t="str">
        <f>IF(PickedColonies!J1776=0, "NA", INDEX(Table4[],(MATCH(PickedColonies!C1776,Table6[Barcode of agar-filled omnitray plate],0)+PickedColonies!J1776-1)))</f>
        <v>NA</v>
      </c>
      <c r="F1776" s="42" t="str">
        <f>IF(ISNUMBER(SEARCH("96-well",Import!$B$10)),Sheet1!O1775,Sheet1!P1775)</f>
        <v>O15</v>
      </c>
      <c r="I1776" s="31"/>
    </row>
    <row r="1777" spans="1:9" x14ac:dyDescent="0.25">
      <c r="A1777" s="29" t="str">
        <f>IF(PickedColonies!J1777=0, "NA",INDEX(Table5[Strain name],(MATCH(PickedColonies!C1777,Table6[Barcode of agar-filled omnitray plate],0)+PickedColonies!J1777-1)))</f>
        <v>NA</v>
      </c>
      <c r="B1777" s="29" t="str">
        <f>IF(PickedColonies!J1777=0, "NA", INDEX(Table1[Modifications],(MATCH(PickedColonies!C1777,Table6[Barcode of agar-filled omnitray plate],0)+PickedColonies!J1777-1)))</f>
        <v>NA</v>
      </c>
      <c r="D1777" s="29" t="str">
        <f>IF(PickedColonies!J1777=0, "NA", INDEX(Table4[],(MATCH(PickedColonies!C1777,Table6[Barcode of agar-filled omnitray plate],0)+PickedColonies!J1777-1)))</f>
        <v>NA</v>
      </c>
      <c r="F1777" s="42" t="str">
        <f>IF(ISNUMBER(SEARCH("96-well",Import!$B$10)),Sheet1!O1776,Sheet1!P1776)</f>
        <v>P15</v>
      </c>
      <c r="I1777" s="31"/>
    </row>
    <row r="1778" spans="1:9" x14ac:dyDescent="0.25">
      <c r="A1778" s="29" t="str">
        <f>IF(PickedColonies!J1778=0, "NA",INDEX(Table5[Strain name],(MATCH(PickedColonies!C1778,Table6[Barcode of agar-filled omnitray plate],0)+PickedColonies!J1778-1)))</f>
        <v>NA</v>
      </c>
      <c r="B1778" s="29" t="str">
        <f>IF(PickedColonies!J1778=0, "NA", INDEX(Table1[Modifications],(MATCH(PickedColonies!C1778,Table6[Barcode of agar-filled omnitray plate],0)+PickedColonies!J1778-1)))</f>
        <v>NA</v>
      </c>
      <c r="D1778" s="29" t="str">
        <f>IF(PickedColonies!J1778=0, "NA", INDEX(Table4[],(MATCH(PickedColonies!C1778,Table6[Barcode of agar-filled omnitray plate],0)+PickedColonies!J1778-1)))</f>
        <v>NA</v>
      </c>
      <c r="F1778" s="42" t="str">
        <f>IF(ISNUMBER(SEARCH("96-well",Import!$B$10)),Sheet1!O1777,Sheet1!P1777)</f>
        <v>A16</v>
      </c>
      <c r="I1778" s="31"/>
    </row>
    <row r="1779" spans="1:9" x14ac:dyDescent="0.25">
      <c r="A1779" s="29" t="str">
        <f>IF(PickedColonies!J1779=0, "NA",INDEX(Table5[Strain name],(MATCH(PickedColonies!C1779,Table6[Barcode of agar-filled omnitray plate],0)+PickedColonies!J1779-1)))</f>
        <v>NA</v>
      </c>
      <c r="B1779" s="29" t="str">
        <f>IF(PickedColonies!J1779=0, "NA", INDEX(Table1[Modifications],(MATCH(PickedColonies!C1779,Table6[Barcode of agar-filled omnitray plate],0)+PickedColonies!J1779-1)))</f>
        <v>NA</v>
      </c>
      <c r="D1779" s="29" t="str">
        <f>IF(PickedColonies!J1779=0, "NA", INDEX(Table4[],(MATCH(PickedColonies!C1779,Table6[Barcode of agar-filled omnitray plate],0)+PickedColonies!J1779-1)))</f>
        <v>NA</v>
      </c>
      <c r="F1779" s="42" t="str">
        <f>IF(ISNUMBER(SEARCH("96-well",Import!$B$10)),Sheet1!O1778,Sheet1!P1778)</f>
        <v>B16</v>
      </c>
      <c r="I1779" s="31"/>
    </row>
    <row r="1780" spans="1:9" x14ac:dyDescent="0.25">
      <c r="A1780" s="29" t="str">
        <f>IF(PickedColonies!J1780=0, "NA",INDEX(Table5[Strain name],(MATCH(PickedColonies!C1780,Table6[Barcode of agar-filled omnitray plate],0)+PickedColonies!J1780-1)))</f>
        <v>NA</v>
      </c>
      <c r="B1780" s="29" t="str">
        <f>IF(PickedColonies!J1780=0, "NA", INDEX(Table1[Modifications],(MATCH(PickedColonies!C1780,Table6[Barcode of agar-filled omnitray plate],0)+PickedColonies!J1780-1)))</f>
        <v>NA</v>
      </c>
      <c r="D1780" s="29" t="str">
        <f>IF(PickedColonies!J1780=0, "NA", INDEX(Table4[],(MATCH(PickedColonies!C1780,Table6[Barcode of agar-filled omnitray plate],0)+PickedColonies!J1780-1)))</f>
        <v>NA</v>
      </c>
      <c r="F1780" s="42" t="str">
        <f>IF(ISNUMBER(SEARCH("96-well",Import!$B$10)),Sheet1!O1779,Sheet1!P1779)</f>
        <v>C16</v>
      </c>
      <c r="I1780" s="31"/>
    </row>
    <row r="1781" spans="1:9" x14ac:dyDescent="0.25">
      <c r="A1781" s="29" t="str">
        <f>IF(PickedColonies!J1781=0, "NA",INDEX(Table5[Strain name],(MATCH(PickedColonies!C1781,Table6[Barcode of agar-filled omnitray plate],0)+PickedColonies!J1781-1)))</f>
        <v>NA</v>
      </c>
      <c r="B1781" s="29" t="str">
        <f>IF(PickedColonies!J1781=0, "NA", INDEX(Table1[Modifications],(MATCH(PickedColonies!C1781,Table6[Barcode of agar-filled omnitray plate],0)+PickedColonies!J1781-1)))</f>
        <v>NA</v>
      </c>
      <c r="D1781" s="29" t="str">
        <f>IF(PickedColonies!J1781=0, "NA", INDEX(Table4[],(MATCH(PickedColonies!C1781,Table6[Barcode of agar-filled omnitray plate],0)+PickedColonies!J1781-1)))</f>
        <v>NA</v>
      </c>
      <c r="F1781" s="42" t="str">
        <f>IF(ISNUMBER(SEARCH("96-well",Import!$B$10)),Sheet1!O1780,Sheet1!P1780)</f>
        <v>D16</v>
      </c>
      <c r="I1781" s="31"/>
    </row>
    <row r="1782" spans="1:9" x14ac:dyDescent="0.25">
      <c r="A1782" s="29" t="str">
        <f>IF(PickedColonies!J1782=0, "NA",INDEX(Table5[Strain name],(MATCH(PickedColonies!C1782,Table6[Barcode of agar-filled omnitray plate],0)+PickedColonies!J1782-1)))</f>
        <v>NA</v>
      </c>
      <c r="B1782" s="29" t="str">
        <f>IF(PickedColonies!J1782=0, "NA", INDEX(Table1[Modifications],(MATCH(PickedColonies!C1782,Table6[Barcode of agar-filled omnitray plate],0)+PickedColonies!J1782-1)))</f>
        <v>NA</v>
      </c>
      <c r="D1782" s="29" t="str">
        <f>IF(PickedColonies!J1782=0, "NA", INDEX(Table4[],(MATCH(PickedColonies!C1782,Table6[Barcode of agar-filled omnitray plate],0)+PickedColonies!J1782-1)))</f>
        <v>NA</v>
      </c>
      <c r="F1782" s="42" t="str">
        <f>IF(ISNUMBER(SEARCH("96-well",Import!$B$10)),Sheet1!O1781,Sheet1!P1781)</f>
        <v>E16</v>
      </c>
      <c r="I1782" s="31"/>
    </row>
    <row r="1783" spans="1:9" x14ac:dyDescent="0.25">
      <c r="A1783" s="29" t="str">
        <f>IF(PickedColonies!J1783=0, "NA",INDEX(Table5[Strain name],(MATCH(PickedColonies!C1783,Table6[Barcode of agar-filled omnitray plate],0)+PickedColonies!J1783-1)))</f>
        <v>NA</v>
      </c>
      <c r="B1783" s="29" t="str">
        <f>IF(PickedColonies!J1783=0, "NA", INDEX(Table1[Modifications],(MATCH(PickedColonies!C1783,Table6[Barcode of agar-filled omnitray plate],0)+PickedColonies!J1783-1)))</f>
        <v>NA</v>
      </c>
      <c r="D1783" s="29" t="str">
        <f>IF(PickedColonies!J1783=0, "NA", INDEX(Table4[],(MATCH(PickedColonies!C1783,Table6[Barcode of agar-filled omnitray plate],0)+PickedColonies!J1783-1)))</f>
        <v>NA</v>
      </c>
      <c r="F1783" s="42" t="str">
        <f>IF(ISNUMBER(SEARCH("96-well",Import!$B$10)),Sheet1!O1782,Sheet1!P1782)</f>
        <v>F16</v>
      </c>
      <c r="I1783" s="31"/>
    </row>
    <row r="1784" spans="1:9" x14ac:dyDescent="0.25">
      <c r="A1784" s="29" t="str">
        <f>IF(PickedColonies!J1784=0, "NA",INDEX(Table5[Strain name],(MATCH(PickedColonies!C1784,Table6[Barcode of agar-filled omnitray plate],0)+PickedColonies!J1784-1)))</f>
        <v>NA</v>
      </c>
      <c r="B1784" s="29" t="str">
        <f>IF(PickedColonies!J1784=0, "NA", INDEX(Table1[Modifications],(MATCH(PickedColonies!C1784,Table6[Barcode of agar-filled omnitray plate],0)+PickedColonies!J1784-1)))</f>
        <v>NA</v>
      </c>
      <c r="D1784" s="29" t="str">
        <f>IF(PickedColonies!J1784=0, "NA", INDEX(Table4[],(MATCH(PickedColonies!C1784,Table6[Barcode of agar-filled omnitray plate],0)+PickedColonies!J1784-1)))</f>
        <v>NA</v>
      </c>
      <c r="F1784" s="42" t="str">
        <f>IF(ISNUMBER(SEARCH("96-well",Import!$B$10)),Sheet1!O1783,Sheet1!P1783)</f>
        <v>G16</v>
      </c>
      <c r="I1784" s="31"/>
    </row>
    <row r="1785" spans="1:9" x14ac:dyDescent="0.25">
      <c r="A1785" s="29" t="str">
        <f>IF(PickedColonies!J1785=0, "NA",INDEX(Table5[Strain name],(MATCH(PickedColonies!C1785,Table6[Barcode of agar-filled omnitray plate],0)+PickedColonies!J1785-1)))</f>
        <v>NA</v>
      </c>
      <c r="B1785" s="29" t="str">
        <f>IF(PickedColonies!J1785=0, "NA", INDEX(Table1[Modifications],(MATCH(PickedColonies!C1785,Table6[Barcode of agar-filled omnitray plate],0)+PickedColonies!J1785-1)))</f>
        <v>NA</v>
      </c>
      <c r="D1785" s="29" t="str">
        <f>IF(PickedColonies!J1785=0, "NA", INDEX(Table4[],(MATCH(PickedColonies!C1785,Table6[Barcode of agar-filled omnitray plate],0)+PickedColonies!J1785-1)))</f>
        <v>NA</v>
      </c>
      <c r="F1785" s="42" t="str">
        <f>IF(ISNUMBER(SEARCH("96-well",Import!$B$10)),Sheet1!O1784,Sheet1!P1784)</f>
        <v>H16</v>
      </c>
      <c r="I1785" s="31"/>
    </row>
    <row r="1786" spans="1:9" x14ac:dyDescent="0.25">
      <c r="A1786" s="29" t="str">
        <f>IF(PickedColonies!J1786=0, "NA",INDEX(Table5[Strain name],(MATCH(PickedColonies!C1786,Table6[Barcode of agar-filled omnitray plate],0)+PickedColonies!J1786-1)))</f>
        <v>NA</v>
      </c>
      <c r="B1786" s="29" t="str">
        <f>IF(PickedColonies!J1786=0, "NA", INDEX(Table1[Modifications],(MATCH(PickedColonies!C1786,Table6[Barcode of agar-filled omnitray plate],0)+PickedColonies!J1786-1)))</f>
        <v>NA</v>
      </c>
      <c r="D1786" s="29" t="str">
        <f>IF(PickedColonies!J1786=0, "NA", INDEX(Table4[],(MATCH(PickedColonies!C1786,Table6[Barcode of agar-filled omnitray plate],0)+PickedColonies!J1786-1)))</f>
        <v>NA</v>
      </c>
      <c r="F1786" s="42" t="str">
        <f>IF(ISNUMBER(SEARCH("96-well",Import!$B$10)),Sheet1!O1785,Sheet1!P1785)</f>
        <v>I16</v>
      </c>
      <c r="I1786" s="31"/>
    </row>
    <row r="1787" spans="1:9" x14ac:dyDescent="0.25">
      <c r="A1787" s="29" t="str">
        <f>IF(PickedColonies!J1787=0, "NA",INDEX(Table5[Strain name],(MATCH(PickedColonies!C1787,Table6[Barcode of agar-filled omnitray plate],0)+PickedColonies!J1787-1)))</f>
        <v>NA</v>
      </c>
      <c r="B1787" s="29" t="str">
        <f>IF(PickedColonies!J1787=0, "NA", INDEX(Table1[Modifications],(MATCH(PickedColonies!C1787,Table6[Barcode of agar-filled omnitray plate],0)+PickedColonies!J1787-1)))</f>
        <v>NA</v>
      </c>
      <c r="D1787" s="29" t="str">
        <f>IF(PickedColonies!J1787=0, "NA", INDEX(Table4[],(MATCH(PickedColonies!C1787,Table6[Barcode of agar-filled omnitray plate],0)+PickedColonies!J1787-1)))</f>
        <v>NA</v>
      </c>
      <c r="F1787" s="42" t="str">
        <f>IF(ISNUMBER(SEARCH("96-well",Import!$B$10)),Sheet1!O1786,Sheet1!P1786)</f>
        <v>J16</v>
      </c>
      <c r="I1787" s="31"/>
    </row>
    <row r="1788" spans="1:9" x14ac:dyDescent="0.25">
      <c r="A1788" s="29" t="str">
        <f>IF(PickedColonies!J1788=0, "NA",INDEX(Table5[Strain name],(MATCH(PickedColonies!C1788,Table6[Barcode of agar-filled omnitray plate],0)+PickedColonies!J1788-1)))</f>
        <v>NA</v>
      </c>
      <c r="B1788" s="29" t="str">
        <f>IF(PickedColonies!J1788=0, "NA", INDEX(Table1[Modifications],(MATCH(PickedColonies!C1788,Table6[Barcode of agar-filled omnitray plate],0)+PickedColonies!J1788-1)))</f>
        <v>NA</v>
      </c>
      <c r="D1788" s="29" t="str">
        <f>IF(PickedColonies!J1788=0, "NA", INDEX(Table4[],(MATCH(PickedColonies!C1788,Table6[Barcode of agar-filled omnitray plate],0)+PickedColonies!J1788-1)))</f>
        <v>NA</v>
      </c>
      <c r="F1788" s="42" t="str">
        <f>IF(ISNUMBER(SEARCH("96-well",Import!$B$10)),Sheet1!O1787,Sheet1!P1787)</f>
        <v>K16</v>
      </c>
      <c r="I1788" s="31"/>
    </row>
    <row r="1789" spans="1:9" x14ac:dyDescent="0.25">
      <c r="A1789" s="29" t="str">
        <f>IF(PickedColonies!J1789=0, "NA",INDEX(Table5[Strain name],(MATCH(PickedColonies!C1789,Table6[Barcode of agar-filled omnitray plate],0)+PickedColonies!J1789-1)))</f>
        <v>NA</v>
      </c>
      <c r="B1789" s="29" t="str">
        <f>IF(PickedColonies!J1789=0, "NA", INDEX(Table1[Modifications],(MATCH(PickedColonies!C1789,Table6[Barcode of agar-filled omnitray plate],0)+PickedColonies!J1789-1)))</f>
        <v>NA</v>
      </c>
      <c r="D1789" s="29" t="str">
        <f>IF(PickedColonies!J1789=0, "NA", INDEX(Table4[],(MATCH(PickedColonies!C1789,Table6[Barcode of agar-filled omnitray plate],0)+PickedColonies!J1789-1)))</f>
        <v>NA</v>
      </c>
      <c r="F1789" s="42" t="str">
        <f>IF(ISNUMBER(SEARCH("96-well",Import!$B$10)),Sheet1!O1788,Sheet1!P1788)</f>
        <v>L16</v>
      </c>
      <c r="I1789" s="31"/>
    </row>
    <row r="1790" spans="1:9" x14ac:dyDescent="0.25">
      <c r="A1790" s="29" t="str">
        <f>IF(PickedColonies!J1790=0, "NA",INDEX(Table5[Strain name],(MATCH(PickedColonies!C1790,Table6[Barcode of agar-filled omnitray plate],0)+PickedColonies!J1790-1)))</f>
        <v>NA</v>
      </c>
      <c r="B1790" s="29" t="str">
        <f>IF(PickedColonies!J1790=0, "NA", INDEX(Table1[Modifications],(MATCH(PickedColonies!C1790,Table6[Barcode of agar-filled omnitray plate],0)+PickedColonies!J1790-1)))</f>
        <v>NA</v>
      </c>
      <c r="D1790" s="29" t="str">
        <f>IF(PickedColonies!J1790=0, "NA", INDEX(Table4[],(MATCH(PickedColonies!C1790,Table6[Barcode of agar-filled omnitray plate],0)+PickedColonies!J1790-1)))</f>
        <v>NA</v>
      </c>
      <c r="F1790" s="42" t="str">
        <f>IF(ISNUMBER(SEARCH("96-well",Import!$B$10)),Sheet1!O1789,Sheet1!P1789)</f>
        <v>M16</v>
      </c>
      <c r="I1790" s="31"/>
    </row>
    <row r="1791" spans="1:9" x14ac:dyDescent="0.25">
      <c r="A1791" s="29" t="str">
        <f>IF(PickedColonies!J1791=0, "NA",INDEX(Table5[Strain name],(MATCH(PickedColonies!C1791,Table6[Barcode of agar-filled omnitray plate],0)+PickedColonies!J1791-1)))</f>
        <v>NA</v>
      </c>
      <c r="B1791" s="29" t="str">
        <f>IF(PickedColonies!J1791=0, "NA", INDEX(Table1[Modifications],(MATCH(PickedColonies!C1791,Table6[Barcode of agar-filled omnitray plate],0)+PickedColonies!J1791-1)))</f>
        <v>NA</v>
      </c>
      <c r="D1791" s="29" t="str">
        <f>IF(PickedColonies!J1791=0, "NA", INDEX(Table4[],(MATCH(PickedColonies!C1791,Table6[Barcode of agar-filled omnitray plate],0)+PickedColonies!J1791-1)))</f>
        <v>NA</v>
      </c>
      <c r="F1791" s="42" t="str">
        <f>IF(ISNUMBER(SEARCH("96-well",Import!$B$10)),Sheet1!O1790,Sheet1!P1790)</f>
        <v>N16</v>
      </c>
      <c r="I1791" s="31"/>
    </row>
    <row r="1792" spans="1:9" x14ac:dyDescent="0.25">
      <c r="A1792" s="29" t="str">
        <f>IF(PickedColonies!J1792=0, "NA",INDEX(Table5[Strain name],(MATCH(PickedColonies!C1792,Table6[Barcode of agar-filled omnitray plate],0)+PickedColonies!J1792-1)))</f>
        <v>NA</v>
      </c>
      <c r="B1792" s="29" t="str">
        <f>IF(PickedColonies!J1792=0, "NA", INDEX(Table1[Modifications],(MATCH(PickedColonies!C1792,Table6[Barcode of agar-filled omnitray plate],0)+PickedColonies!J1792-1)))</f>
        <v>NA</v>
      </c>
      <c r="D1792" s="29" t="str">
        <f>IF(PickedColonies!J1792=0, "NA", INDEX(Table4[],(MATCH(PickedColonies!C1792,Table6[Barcode of agar-filled omnitray plate],0)+PickedColonies!J1792-1)))</f>
        <v>NA</v>
      </c>
      <c r="F1792" s="42" t="str">
        <f>IF(ISNUMBER(SEARCH("96-well",Import!$B$10)),Sheet1!O1791,Sheet1!P1791)</f>
        <v>O16</v>
      </c>
      <c r="I1792" s="31"/>
    </row>
    <row r="1793" spans="1:9" x14ac:dyDescent="0.25">
      <c r="A1793" s="29" t="str">
        <f>IF(PickedColonies!J1793=0, "NA",INDEX(Table5[Strain name],(MATCH(PickedColonies!C1793,Table6[Barcode of agar-filled omnitray plate],0)+PickedColonies!J1793-1)))</f>
        <v>NA</v>
      </c>
      <c r="B1793" s="29" t="str">
        <f>IF(PickedColonies!J1793=0, "NA", INDEX(Table1[Modifications],(MATCH(PickedColonies!C1793,Table6[Barcode of agar-filled omnitray plate],0)+PickedColonies!J1793-1)))</f>
        <v>NA</v>
      </c>
      <c r="D1793" s="29" t="str">
        <f>IF(PickedColonies!J1793=0, "NA", INDEX(Table4[],(MATCH(PickedColonies!C1793,Table6[Barcode of agar-filled omnitray plate],0)+PickedColonies!J1793-1)))</f>
        <v>NA</v>
      </c>
      <c r="F1793" s="42" t="str">
        <f>IF(ISNUMBER(SEARCH("96-well",Import!$B$10)),Sheet1!O1792,Sheet1!P1792)</f>
        <v>P16</v>
      </c>
      <c r="I1793" s="31"/>
    </row>
    <row r="1794" spans="1:9" x14ac:dyDescent="0.25">
      <c r="A1794" s="29" t="str">
        <f>IF(PickedColonies!J1794=0, "NA",INDEX(Table5[Strain name],(MATCH(PickedColonies!C1794,Table6[Barcode of agar-filled omnitray plate],0)+PickedColonies!J1794-1)))</f>
        <v>NA</v>
      </c>
      <c r="B1794" s="29" t="str">
        <f>IF(PickedColonies!J1794=0, "NA", INDEX(Table1[Modifications],(MATCH(PickedColonies!C1794,Table6[Barcode of agar-filled omnitray plate],0)+PickedColonies!J1794-1)))</f>
        <v>NA</v>
      </c>
      <c r="D1794" s="29" t="str">
        <f>IF(PickedColonies!J1794=0, "NA", INDEX(Table4[],(MATCH(PickedColonies!C1794,Table6[Barcode of agar-filled omnitray plate],0)+PickedColonies!J1794-1)))</f>
        <v>NA</v>
      </c>
      <c r="F1794" s="42" t="str">
        <f>IF(ISNUMBER(SEARCH("96-well",Import!$B$10)),Sheet1!O1793,Sheet1!P1793)</f>
        <v>A17</v>
      </c>
      <c r="I1794" s="31"/>
    </row>
    <row r="1795" spans="1:9" x14ac:dyDescent="0.25">
      <c r="A1795" s="29" t="str">
        <f>IF(PickedColonies!J1795=0, "NA",INDEX(Table5[Strain name],(MATCH(PickedColonies!C1795,Table6[Barcode of agar-filled omnitray plate],0)+PickedColonies!J1795-1)))</f>
        <v>NA</v>
      </c>
      <c r="B1795" s="29" t="str">
        <f>IF(PickedColonies!J1795=0, "NA", INDEX(Table1[Modifications],(MATCH(PickedColonies!C1795,Table6[Barcode of agar-filled omnitray plate],0)+PickedColonies!J1795-1)))</f>
        <v>NA</v>
      </c>
      <c r="D1795" s="29" t="str">
        <f>IF(PickedColonies!J1795=0, "NA", INDEX(Table4[],(MATCH(PickedColonies!C1795,Table6[Barcode of agar-filled omnitray plate],0)+PickedColonies!J1795-1)))</f>
        <v>NA</v>
      </c>
      <c r="F1795" s="42" t="str">
        <f>IF(ISNUMBER(SEARCH("96-well",Import!$B$10)),Sheet1!O1794,Sheet1!P1794)</f>
        <v>B17</v>
      </c>
      <c r="I1795" s="31"/>
    </row>
    <row r="1796" spans="1:9" x14ac:dyDescent="0.25">
      <c r="A1796" s="29" t="str">
        <f>IF(PickedColonies!J1796=0, "NA",INDEX(Table5[Strain name],(MATCH(PickedColonies!C1796,Table6[Barcode of agar-filled omnitray plate],0)+PickedColonies!J1796-1)))</f>
        <v>NA</v>
      </c>
      <c r="B1796" s="29" t="str">
        <f>IF(PickedColonies!J1796=0, "NA", INDEX(Table1[Modifications],(MATCH(PickedColonies!C1796,Table6[Barcode of agar-filled omnitray plate],0)+PickedColonies!J1796-1)))</f>
        <v>NA</v>
      </c>
      <c r="D1796" s="29" t="str">
        <f>IF(PickedColonies!J1796=0, "NA", INDEX(Table4[],(MATCH(PickedColonies!C1796,Table6[Barcode of agar-filled omnitray plate],0)+PickedColonies!J1796-1)))</f>
        <v>NA</v>
      </c>
      <c r="F1796" s="42" t="str">
        <f>IF(ISNUMBER(SEARCH("96-well",Import!$B$10)),Sheet1!O1795,Sheet1!P1795)</f>
        <v>C17</v>
      </c>
      <c r="I1796" s="31"/>
    </row>
    <row r="1797" spans="1:9" x14ac:dyDescent="0.25">
      <c r="A1797" s="29" t="str">
        <f>IF(PickedColonies!J1797=0, "NA",INDEX(Table5[Strain name],(MATCH(PickedColonies!C1797,Table6[Barcode of agar-filled omnitray plate],0)+PickedColonies!J1797-1)))</f>
        <v>NA</v>
      </c>
      <c r="B1797" s="29" t="str">
        <f>IF(PickedColonies!J1797=0, "NA", INDEX(Table1[Modifications],(MATCH(PickedColonies!C1797,Table6[Barcode of agar-filled omnitray plate],0)+PickedColonies!J1797-1)))</f>
        <v>NA</v>
      </c>
      <c r="D1797" s="29" t="str">
        <f>IF(PickedColonies!J1797=0, "NA", INDEX(Table4[],(MATCH(PickedColonies!C1797,Table6[Barcode of agar-filled omnitray plate],0)+PickedColonies!J1797-1)))</f>
        <v>NA</v>
      </c>
      <c r="F1797" s="42" t="str">
        <f>IF(ISNUMBER(SEARCH("96-well",Import!$B$10)),Sheet1!O1796,Sheet1!P1796)</f>
        <v>D17</v>
      </c>
      <c r="I1797" s="31"/>
    </row>
    <row r="1798" spans="1:9" x14ac:dyDescent="0.25">
      <c r="A1798" s="29" t="str">
        <f>IF(PickedColonies!J1798=0, "NA",INDEX(Table5[Strain name],(MATCH(PickedColonies!C1798,Table6[Barcode of agar-filled omnitray plate],0)+PickedColonies!J1798-1)))</f>
        <v>NA</v>
      </c>
      <c r="B1798" s="29" t="str">
        <f>IF(PickedColonies!J1798=0, "NA", INDEX(Table1[Modifications],(MATCH(PickedColonies!C1798,Table6[Barcode of agar-filled omnitray plate],0)+PickedColonies!J1798-1)))</f>
        <v>NA</v>
      </c>
      <c r="D1798" s="29" t="str">
        <f>IF(PickedColonies!J1798=0, "NA", INDEX(Table4[],(MATCH(PickedColonies!C1798,Table6[Barcode of agar-filled omnitray plate],0)+PickedColonies!J1798-1)))</f>
        <v>NA</v>
      </c>
      <c r="F1798" s="42" t="str">
        <f>IF(ISNUMBER(SEARCH("96-well",Import!$B$10)),Sheet1!O1797,Sheet1!P1797)</f>
        <v>E17</v>
      </c>
      <c r="I1798" s="31"/>
    </row>
    <row r="1799" spans="1:9" x14ac:dyDescent="0.25">
      <c r="A1799" s="29" t="str">
        <f>IF(PickedColonies!J1799=0, "NA",INDEX(Table5[Strain name],(MATCH(PickedColonies!C1799,Table6[Barcode of agar-filled omnitray plate],0)+PickedColonies!J1799-1)))</f>
        <v>NA</v>
      </c>
      <c r="B1799" s="29" t="str">
        <f>IF(PickedColonies!J1799=0, "NA", INDEX(Table1[Modifications],(MATCH(PickedColonies!C1799,Table6[Barcode of agar-filled omnitray plate],0)+PickedColonies!J1799-1)))</f>
        <v>NA</v>
      </c>
      <c r="D1799" s="29" t="str">
        <f>IF(PickedColonies!J1799=0, "NA", INDEX(Table4[],(MATCH(PickedColonies!C1799,Table6[Barcode of agar-filled omnitray plate],0)+PickedColonies!J1799-1)))</f>
        <v>NA</v>
      </c>
      <c r="F1799" s="42" t="str">
        <f>IF(ISNUMBER(SEARCH("96-well",Import!$B$10)),Sheet1!O1798,Sheet1!P1798)</f>
        <v>F17</v>
      </c>
      <c r="I1799" s="31"/>
    </row>
    <row r="1800" spans="1:9" x14ac:dyDescent="0.25">
      <c r="A1800" s="29" t="str">
        <f>IF(PickedColonies!J1800=0, "NA",INDEX(Table5[Strain name],(MATCH(PickedColonies!C1800,Table6[Barcode of agar-filled omnitray plate],0)+PickedColonies!J1800-1)))</f>
        <v>NA</v>
      </c>
      <c r="B1800" s="29" t="str">
        <f>IF(PickedColonies!J1800=0, "NA", INDEX(Table1[Modifications],(MATCH(PickedColonies!C1800,Table6[Barcode of agar-filled omnitray plate],0)+PickedColonies!J1800-1)))</f>
        <v>NA</v>
      </c>
      <c r="D1800" s="29" t="str">
        <f>IF(PickedColonies!J1800=0, "NA", INDEX(Table4[],(MATCH(PickedColonies!C1800,Table6[Barcode of agar-filled omnitray plate],0)+PickedColonies!J1800-1)))</f>
        <v>NA</v>
      </c>
      <c r="F1800" s="42" t="str">
        <f>IF(ISNUMBER(SEARCH("96-well",Import!$B$10)),Sheet1!O1799,Sheet1!P1799)</f>
        <v>G17</v>
      </c>
      <c r="I1800" s="31"/>
    </row>
    <row r="1801" spans="1:9" x14ac:dyDescent="0.25">
      <c r="A1801" s="29" t="str">
        <f>IF(PickedColonies!J1801=0, "NA",INDEX(Table5[Strain name],(MATCH(PickedColonies!C1801,Table6[Barcode of agar-filled omnitray plate],0)+PickedColonies!J1801-1)))</f>
        <v>NA</v>
      </c>
      <c r="B1801" s="29" t="str">
        <f>IF(PickedColonies!J1801=0, "NA", INDEX(Table1[Modifications],(MATCH(PickedColonies!C1801,Table6[Barcode of agar-filled omnitray plate],0)+PickedColonies!J1801-1)))</f>
        <v>NA</v>
      </c>
      <c r="D1801" s="29" t="str">
        <f>IF(PickedColonies!J1801=0, "NA", INDEX(Table4[],(MATCH(PickedColonies!C1801,Table6[Barcode of agar-filled omnitray plate],0)+PickedColonies!J1801-1)))</f>
        <v>NA</v>
      </c>
      <c r="F1801" s="42" t="str">
        <f>IF(ISNUMBER(SEARCH("96-well",Import!$B$10)),Sheet1!O1800,Sheet1!P1800)</f>
        <v>H17</v>
      </c>
      <c r="I1801" s="31"/>
    </row>
    <row r="1802" spans="1:9" x14ac:dyDescent="0.25">
      <c r="A1802" s="29" t="str">
        <f>IF(PickedColonies!J1802=0, "NA",INDEX(Table5[Strain name],(MATCH(PickedColonies!C1802,Table6[Barcode of agar-filled omnitray plate],0)+PickedColonies!J1802-1)))</f>
        <v>NA</v>
      </c>
      <c r="B1802" s="29" t="str">
        <f>IF(PickedColonies!J1802=0, "NA", INDEX(Table1[Modifications],(MATCH(PickedColonies!C1802,Table6[Barcode of agar-filled omnitray plate],0)+PickedColonies!J1802-1)))</f>
        <v>NA</v>
      </c>
      <c r="D1802" s="29" t="str">
        <f>IF(PickedColonies!J1802=0, "NA", INDEX(Table4[],(MATCH(PickedColonies!C1802,Table6[Barcode of agar-filled omnitray plate],0)+PickedColonies!J1802-1)))</f>
        <v>NA</v>
      </c>
      <c r="F1802" s="42" t="str">
        <f>IF(ISNUMBER(SEARCH("96-well",Import!$B$10)),Sheet1!O1801,Sheet1!P1801)</f>
        <v>I17</v>
      </c>
      <c r="I1802" s="31"/>
    </row>
    <row r="1803" spans="1:9" x14ac:dyDescent="0.25">
      <c r="A1803" s="29" t="str">
        <f>IF(PickedColonies!J1803=0, "NA",INDEX(Table5[Strain name],(MATCH(PickedColonies!C1803,Table6[Barcode of agar-filled omnitray plate],0)+PickedColonies!J1803-1)))</f>
        <v>NA</v>
      </c>
      <c r="B1803" s="29" t="str">
        <f>IF(PickedColonies!J1803=0, "NA", INDEX(Table1[Modifications],(MATCH(PickedColonies!C1803,Table6[Barcode of agar-filled omnitray plate],0)+PickedColonies!J1803-1)))</f>
        <v>NA</v>
      </c>
      <c r="D1803" s="29" t="str">
        <f>IF(PickedColonies!J1803=0, "NA", INDEX(Table4[],(MATCH(PickedColonies!C1803,Table6[Barcode of agar-filled omnitray plate],0)+PickedColonies!J1803-1)))</f>
        <v>NA</v>
      </c>
      <c r="F1803" s="42" t="str">
        <f>IF(ISNUMBER(SEARCH("96-well",Import!$B$10)),Sheet1!O1802,Sheet1!P1802)</f>
        <v>J17</v>
      </c>
      <c r="I1803" s="31"/>
    </row>
    <row r="1804" spans="1:9" x14ac:dyDescent="0.25">
      <c r="A1804" s="29" t="str">
        <f>IF(PickedColonies!J1804=0, "NA",INDEX(Table5[Strain name],(MATCH(PickedColonies!C1804,Table6[Barcode of agar-filled omnitray plate],0)+PickedColonies!J1804-1)))</f>
        <v>NA</v>
      </c>
      <c r="B1804" s="29" t="str">
        <f>IF(PickedColonies!J1804=0, "NA", INDEX(Table1[Modifications],(MATCH(PickedColonies!C1804,Table6[Barcode of agar-filled omnitray plate],0)+PickedColonies!J1804-1)))</f>
        <v>NA</v>
      </c>
      <c r="D1804" s="29" t="str">
        <f>IF(PickedColonies!J1804=0, "NA", INDEX(Table4[],(MATCH(PickedColonies!C1804,Table6[Barcode of agar-filled omnitray plate],0)+PickedColonies!J1804-1)))</f>
        <v>NA</v>
      </c>
      <c r="F1804" s="42" t="str">
        <f>IF(ISNUMBER(SEARCH("96-well",Import!$B$10)),Sheet1!O1803,Sheet1!P1803)</f>
        <v>K17</v>
      </c>
      <c r="I1804" s="31"/>
    </row>
    <row r="1805" spans="1:9" x14ac:dyDescent="0.25">
      <c r="A1805" s="29" t="str">
        <f>IF(PickedColonies!J1805=0, "NA",INDEX(Table5[Strain name],(MATCH(PickedColonies!C1805,Table6[Barcode of agar-filled omnitray plate],0)+PickedColonies!J1805-1)))</f>
        <v>NA</v>
      </c>
      <c r="B1805" s="29" t="str">
        <f>IF(PickedColonies!J1805=0, "NA", INDEX(Table1[Modifications],(MATCH(PickedColonies!C1805,Table6[Barcode of agar-filled omnitray plate],0)+PickedColonies!J1805-1)))</f>
        <v>NA</v>
      </c>
      <c r="D1805" s="29" t="str">
        <f>IF(PickedColonies!J1805=0, "NA", INDEX(Table4[],(MATCH(PickedColonies!C1805,Table6[Barcode of agar-filled omnitray plate],0)+PickedColonies!J1805-1)))</f>
        <v>NA</v>
      </c>
      <c r="F1805" s="42" t="str">
        <f>IF(ISNUMBER(SEARCH("96-well",Import!$B$10)),Sheet1!O1804,Sheet1!P1804)</f>
        <v>L17</v>
      </c>
      <c r="I1805" s="31"/>
    </row>
    <row r="1806" spans="1:9" x14ac:dyDescent="0.25">
      <c r="A1806" s="29" t="str">
        <f>IF(PickedColonies!J1806=0, "NA",INDEX(Table5[Strain name],(MATCH(PickedColonies!C1806,Table6[Barcode of agar-filled omnitray plate],0)+PickedColonies!J1806-1)))</f>
        <v>NA</v>
      </c>
      <c r="B1806" s="29" t="str">
        <f>IF(PickedColonies!J1806=0, "NA", INDEX(Table1[Modifications],(MATCH(PickedColonies!C1806,Table6[Barcode of agar-filled omnitray plate],0)+PickedColonies!J1806-1)))</f>
        <v>NA</v>
      </c>
      <c r="D1806" s="29" t="str">
        <f>IF(PickedColonies!J1806=0, "NA", INDEX(Table4[],(MATCH(PickedColonies!C1806,Table6[Barcode of agar-filled omnitray plate],0)+PickedColonies!J1806-1)))</f>
        <v>NA</v>
      </c>
      <c r="F1806" s="42" t="str">
        <f>IF(ISNUMBER(SEARCH("96-well",Import!$B$10)),Sheet1!O1805,Sheet1!P1805)</f>
        <v>M17</v>
      </c>
      <c r="I1806" s="31"/>
    </row>
    <row r="1807" spans="1:9" x14ac:dyDescent="0.25">
      <c r="A1807" s="29" t="str">
        <f>IF(PickedColonies!J1807=0, "NA",INDEX(Table5[Strain name],(MATCH(PickedColonies!C1807,Table6[Barcode of agar-filled omnitray plate],0)+PickedColonies!J1807-1)))</f>
        <v>NA</v>
      </c>
      <c r="B1807" s="29" t="str">
        <f>IF(PickedColonies!J1807=0, "NA", INDEX(Table1[Modifications],(MATCH(PickedColonies!C1807,Table6[Barcode of agar-filled omnitray plate],0)+PickedColonies!J1807-1)))</f>
        <v>NA</v>
      </c>
      <c r="D1807" s="29" t="str">
        <f>IF(PickedColonies!J1807=0, "NA", INDEX(Table4[],(MATCH(PickedColonies!C1807,Table6[Barcode of agar-filled omnitray plate],0)+PickedColonies!J1807-1)))</f>
        <v>NA</v>
      </c>
      <c r="F1807" s="42" t="str">
        <f>IF(ISNUMBER(SEARCH("96-well",Import!$B$10)),Sheet1!O1806,Sheet1!P1806)</f>
        <v>N17</v>
      </c>
      <c r="I1807" s="31"/>
    </row>
    <row r="1808" spans="1:9" x14ac:dyDescent="0.25">
      <c r="A1808" s="29" t="str">
        <f>IF(PickedColonies!J1808=0, "NA",INDEX(Table5[Strain name],(MATCH(PickedColonies!C1808,Table6[Barcode of agar-filled omnitray plate],0)+PickedColonies!J1808-1)))</f>
        <v>NA</v>
      </c>
      <c r="B1808" s="29" t="str">
        <f>IF(PickedColonies!J1808=0, "NA", INDEX(Table1[Modifications],(MATCH(PickedColonies!C1808,Table6[Barcode of agar-filled omnitray plate],0)+PickedColonies!J1808-1)))</f>
        <v>NA</v>
      </c>
      <c r="D1808" s="29" t="str">
        <f>IF(PickedColonies!J1808=0, "NA", INDEX(Table4[],(MATCH(PickedColonies!C1808,Table6[Barcode of agar-filled omnitray plate],0)+PickedColonies!J1808-1)))</f>
        <v>NA</v>
      </c>
      <c r="F1808" s="42" t="str">
        <f>IF(ISNUMBER(SEARCH("96-well",Import!$B$10)),Sheet1!O1807,Sheet1!P1807)</f>
        <v>O17</v>
      </c>
      <c r="I1808" s="31"/>
    </row>
    <row r="1809" spans="1:9" x14ac:dyDescent="0.25">
      <c r="A1809" s="29" t="str">
        <f>IF(PickedColonies!J1809=0, "NA",INDEX(Table5[Strain name],(MATCH(PickedColonies!C1809,Table6[Barcode of agar-filled omnitray plate],0)+PickedColonies!J1809-1)))</f>
        <v>NA</v>
      </c>
      <c r="B1809" s="29" t="str">
        <f>IF(PickedColonies!J1809=0, "NA", INDEX(Table1[Modifications],(MATCH(PickedColonies!C1809,Table6[Barcode of agar-filled omnitray plate],0)+PickedColonies!J1809-1)))</f>
        <v>NA</v>
      </c>
      <c r="D1809" s="29" t="str">
        <f>IF(PickedColonies!J1809=0, "NA", INDEX(Table4[],(MATCH(PickedColonies!C1809,Table6[Barcode of agar-filled omnitray plate],0)+PickedColonies!J1809-1)))</f>
        <v>NA</v>
      </c>
      <c r="F1809" s="42" t="str">
        <f>IF(ISNUMBER(SEARCH("96-well",Import!$B$10)),Sheet1!O1808,Sheet1!P1808)</f>
        <v>P17</v>
      </c>
      <c r="I1809" s="31"/>
    </row>
    <row r="1810" spans="1:9" x14ac:dyDescent="0.25">
      <c r="A1810" s="29" t="str">
        <f>IF(PickedColonies!J1810=0, "NA",INDEX(Table5[Strain name],(MATCH(PickedColonies!C1810,Table6[Barcode of agar-filled omnitray plate],0)+PickedColonies!J1810-1)))</f>
        <v>NA</v>
      </c>
      <c r="B1810" s="29" t="str">
        <f>IF(PickedColonies!J1810=0, "NA", INDEX(Table1[Modifications],(MATCH(PickedColonies!C1810,Table6[Barcode of agar-filled omnitray plate],0)+PickedColonies!J1810-1)))</f>
        <v>NA</v>
      </c>
      <c r="D1810" s="29" t="str">
        <f>IF(PickedColonies!J1810=0, "NA", INDEX(Table4[],(MATCH(PickedColonies!C1810,Table6[Barcode of agar-filled omnitray plate],0)+PickedColonies!J1810-1)))</f>
        <v>NA</v>
      </c>
      <c r="F1810" s="42" t="str">
        <f>IF(ISNUMBER(SEARCH("96-well",Import!$B$10)),Sheet1!O1809,Sheet1!P1809)</f>
        <v>A18</v>
      </c>
      <c r="I1810" s="31"/>
    </row>
    <row r="1811" spans="1:9" x14ac:dyDescent="0.25">
      <c r="A1811" s="29" t="str">
        <f>IF(PickedColonies!J1811=0, "NA",INDEX(Table5[Strain name],(MATCH(PickedColonies!C1811,Table6[Barcode of agar-filled omnitray plate],0)+PickedColonies!J1811-1)))</f>
        <v>NA</v>
      </c>
      <c r="B1811" s="29" t="str">
        <f>IF(PickedColonies!J1811=0, "NA", INDEX(Table1[Modifications],(MATCH(PickedColonies!C1811,Table6[Barcode of agar-filled omnitray plate],0)+PickedColonies!J1811-1)))</f>
        <v>NA</v>
      </c>
      <c r="D1811" s="29" t="str">
        <f>IF(PickedColonies!J1811=0, "NA", INDEX(Table4[],(MATCH(PickedColonies!C1811,Table6[Barcode of agar-filled omnitray plate],0)+PickedColonies!J1811-1)))</f>
        <v>NA</v>
      </c>
      <c r="F1811" s="42" t="str">
        <f>IF(ISNUMBER(SEARCH("96-well",Import!$B$10)),Sheet1!O1810,Sheet1!P1810)</f>
        <v>B18</v>
      </c>
      <c r="I1811" s="31"/>
    </row>
    <row r="1812" spans="1:9" x14ac:dyDescent="0.25">
      <c r="A1812" s="29" t="str">
        <f>IF(PickedColonies!J1812=0, "NA",INDEX(Table5[Strain name],(MATCH(PickedColonies!C1812,Table6[Barcode of agar-filled omnitray plate],0)+PickedColonies!J1812-1)))</f>
        <v>NA</v>
      </c>
      <c r="B1812" s="29" t="str">
        <f>IF(PickedColonies!J1812=0, "NA", INDEX(Table1[Modifications],(MATCH(PickedColonies!C1812,Table6[Barcode of agar-filled omnitray plate],0)+PickedColonies!J1812-1)))</f>
        <v>NA</v>
      </c>
      <c r="D1812" s="29" t="str">
        <f>IF(PickedColonies!J1812=0, "NA", INDEX(Table4[],(MATCH(PickedColonies!C1812,Table6[Barcode of agar-filled omnitray plate],0)+PickedColonies!J1812-1)))</f>
        <v>NA</v>
      </c>
      <c r="F1812" s="42" t="str">
        <f>IF(ISNUMBER(SEARCH("96-well",Import!$B$10)),Sheet1!O1811,Sheet1!P1811)</f>
        <v>C18</v>
      </c>
      <c r="I1812" s="31"/>
    </row>
    <row r="1813" spans="1:9" x14ac:dyDescent="0.25">
      <c r="A1813" s="29" t="str">
        <f>IF(PickedColonies!J1813=0, "NA",INDEX(Table5[Strain name],(MATCH(PickedColonies!C1813,Table6[Barcode of agar-filled omnitray plate],0)+PickedColonies!J1813-1)))</f>
        <v>NA</v>
      </c>
      <c r="B1813" s="29" t="str">
        <f>IF(PickedColonies!J1813=0, "NA", INDEX(Table1[Modifications],(MATCH(PickedColonies!C1813,Table6[Barcode of agar-filled omnitray plate],0)+PickedColonies!J1813-1)))</f>
        <v>NA</v>
      </c>
      <c r="D1813" s="29" t="str">
        <f>IF(PickedColonies!J1813=0, "NA", INDEX(Table4[],(MATCH(PickedColonies!C1813,Table6[Barcode of agar-filled omnitray plate],0)+PickedColonies!J1813-1)))</f>
        <v>NA</v>
      </c>
      <c r="F1813" s="42" t="str">
        <f>IF(ISNUMBER(SEARCH("96-well",Import!$B$10)),Sheet1!O1812,Sheet1!P1812)</f>
        <v>D18</v>
      </c>
      <c r="I1813" s="31"/>
    </row>
    <row r="1814" spans="1:9" x14ac:dyDescent="0.25">
      <c r="A1814" s="29" t="str">
        <f>IF(PickedColonies!J1814=0, "NA",INDEX(Table5[Strain name],(MATCH(PickedColonies!C1814,Table6[Barcode of agar-filled omnitray plate],0)+PickedColonies!J1814-1)))</f>
        <v>NA</v>
      </c>
      <c r="B1814" s="29" t="str">
        <f>IF(PickedColonies!J1814=0, "NA", INDEX(Table1[Modifications],(MATCH(PickedColonies!C1814,Table6[Barcode of agar-filled omnitray plate],0)+PickedColonies!J1814-1)))</f>
        <v>NA</v>
      </c>
      <c r="D1814" s="29" t="str">
        <f>IF(PickedColonies!J1814=0, "NA", INDEX(Table4[],(MATCH(PickedColonies!C1814,Table6[Barcode of agar-filled omnitray plate],0)+PickedColonies!J1814-1)))</f>
        <v>NA</v>
      </c>
      <c r="F1814" s="42" t="str">
        <f>IF(ISNUMBER(SEARCH("96-well",Import!$B$10)),Sheet1!O1813,Sheet1!P1813)</f>
        <v>E18</v>
      </c>
      <c r="I1814" s="31"/>
    </row>
    <row r="1815" spans="1:9" x14ac:dyDescent="0.25">
      <c r="A1815" s="29" t="str">
        <f>IF(PickedColonies!J1815=0, "NA",INDEX(Table5[Strain name],(MATCH(PickedColonies!C1815,Table6[Barcode of agar-filled omnitray plate],0)+PickedColonies!J1815-1)))</f>
        <v>NA</v>
      </c>
      <c r="B1815" s="29" t="str">
        <f>IF(PickedColonies!J1815=0, "NA", INDEX(Table1[Modifications],(MATCH(PickedColonies!C1815,Table6[Barcode of agar-filled omnitray plate],0)+PickedColonies!J1815-1)))</f>
        <v>NA</v>
      </c>
      <c r="D1815" s="29" t="str">
        <f>IF(PickedColonies!J1815=0, "NA", INDEX(Table4[],(MATCH(PickedColonies!C1815,Table6[Barcode of agar-filled omnitray plate],0)+PickedColonies!J1815-1)))</f>
        <v>NA</v>
      </c>
      <c r="F1815" s="42" t="str">
        <f>IF(ISNUMBER(SEARCH("96-well",Import!$B$10)),Sheet1!O1814,Sheet1!P1814)</f>
        <v>F18</v>
      </c>
      <c r="I1815" s="31"/>
    </row>
    <row r="1816" spans="1:9" x14ac:dyDescent="0.25">
      <c r="A1816" s="29" t="str">
        <f>IF(PickedColonies!J1816=0, "NA",INDEX(Table5[Strain name],(MATCH(PickedColonies!C1816,Table6[Barcode of agar-filled omnitray plate],0)+PickedColonies!J1816-1)))</f>
        <v>NA</v>
      </c>
      <c r="B1816" s="29" t="str">
        <f>IF(PickedColonies!J1816=0, "NA", INDEX(Table1[Modifications],(MATCH(PickedColonies!C1816,Table6[Barcode of agar-filled omnitray plate],0)+PickedColonies!J1816-1)))</f>
        <v>NA</v>
      </c>
      <c r="D1816" s="29" t="str">
        <f>IF(PickedColonies!J1816=0, "NA", INDEX(Table4[],(MATCH(PickedColonies!C1816,Table6[Barcode of agar-filled omnitray plate],0)+PickedColonies!J1816-1)))</f>
        <v>NA</v>
      </c>
      <c r="F1816" s="42" t="str">
        <f>IF(ISNUMBER(SEARCH("96-well",Import!$B$10)),Sheet1!O1815,Sheet1!P1815)</f>
        <v>G18</v>
      </c>
      <c r="I1816" s="31"/>
    </row>
    <row r="1817" spans="1:9" x14ac:dyDescent="0.25">
      <c r="A1817" s="29" t="str">
        <f>IF(PickedColonies!J1817=0, "NA",INDEX(Table5[Strain name],(MATCH(PickedColonies!C1817,Table6[Barcode of agar-filled omnitray plate],0)+PickedColonies!J1817-1)))</f>
        <v>NA</v>
      </c>
      <c r="B1817" s="29" t="str">
        <f>IF(PickedColonies!J1817=0, "NA", INDEX(Table1[Modifications],(MATCH(PickedColonies!C1817,Table6[Barcode of agar-filled omnitray plate],0)+PickedColonies!J1817-1)))</f>
        <v>NA</v>
      </c>
      <c r="D1817" s="29" t="str">
        <f>IF(PickedColonies!J1817=0, "NA", INDEX(Table4[],(MATCH(PickedColonies!C1817,Table6[Barcode of agar-filled omnitray plate],0)+PickedColonies!J1817-1)))</f>
        <v>NA</v>
      </c>
      <c r="F1817" s="42" t="str">
        <f>IF(ISNUMBER(SEARCH("96-well",Import!$B$10)),Sheet1!O1816,Sheet1!P1816)</f>
        <v>H18</v>
      </c>
      <c r="I1817" s="31"/>
    </row>
    <row r="1818" spans="1:9" x14ac:dyDescent="0.25">
      <c r="A1818" s="29" t="str">
        <f>IF(PickedColonies!J1818=0, "NA",INDEX(Table5[Strain name],(MATCH(PickedColonies!C1818,Table6[Barcode of agar-filled omnitray plate],0)+PickedColonies!J1818-1)))</f>
        <v>NA</v>
      </c>
      <c r="B1818" s="29" t="str">
        <f>IF(PickedColonies!J1818=0, "NA", INDEX(Table1[Modifications],(MATCH(PickedColonies!C1818,Table6[Barcode of agar-filled omnitray plate],0)+PickedColonies!J1818-1)))</f>
        <v>NA</v>
      </c>
      <c r="D1818" s="29" t="str">
        <f>IF(PickedColonies!J1818=0, "NA", INDEX(Table4[],(MATCH(PickedColonies!C1818,Table6[Barcode of agar-filled omnitray plate],0)+PickedColonies!J1818-1)))</f>
        <v>NA</v>
      </c>
      <c r="F1818" s="42" t="str">
        <f>IF(ISNUMBER(SEARCH("96-well",Import!$B$10)),Sheet1!O1817,Sheet1!P1817)</f>
        <v>I18</v>
      </c>
      <c r="I1818" s="31"/>
    </row>
    <row r="1819" spans="1:9" x14ac:dyDescent="0.25">
      <c r="A1819" s="29" t="str">
        <f>IF(PickedColonies!J1819=0, "NA",INDEX(Table5[Strain name],(MATCH(PickedColonies!C1819,Table6[Barcode of agar-filled omnitray plate],0)+PickedColonies!J1819-1)))</f>
        <v>NA</v>
      </c>
      <c r="B1819" s="29" t="str">
        <f>IF(PickedColonies!J1819=0, "NA", INDEX(Table1[Modifications],(MATCH(PickedColonies!C1819,Table6[Barcode of agar-filled omnitray plate],0)+PickedColonies!J1819-1)))</f>
        <v>NA</v>
      </c>
      <c r="D1819" s="29" t="str">
        <f>IF(PickedColonies!J1819=0, "NA", INDEX(Table4[],(MATCH(PickedColonies!C1819,Table6[Barcode of agar-filled omnitray plate],0)+PickedColonies!J1819-1)))</f>
        <v>NA</v>
      </c>
      <c r="F1819" s="42" t="str">
        <f>IF(ISNUMBER(SEARCH("96-well",Import!$B$10)),Sheet1!O1818,Sheet1!P1818)</f>
        <v>J18</v>
      </c>
      <c r="I1819" s="31"/>
    </row>
    <row r="1820" spans="1:9" x14ac:dyDescent="0.25">
      <c r="A1820" s="29" t="str">
        <f>IF(PickedColonies!J1820=0, "NA",INDEX(Table5[Strain name],(MATCH(PickedColonies!C1820,Table6[Barcode of agar-filled omnitray plate],0)+PickedColonies!J1820-1)))</f>
        <v>NA</v>
      </c>
      <c r="B1820" s="29" t="str">
        <f>IF(PickedColonies!J1820=0, "NA", INDEX(Table1[Modifications],(MATCH(PickedColonies!C1820,Table6[Barcode of agar-filled omnitray plate],0)+PickedColonies!J1820-1)))</f>
        <v>NA</v>
      </c>
      <c r="D1820" s="29" t="str">
        <f>IF(PickedColonies!J1820=0, "NA", INDEX(Table4[],(MATCH(PickedColonies!C1820,Table6[Barcode of agar-filled omnitray plate],0)+PickedColonies!J1820-1)))</f>
        <v>NA</v>
      </c>
      <c r="F1820" s="42" t="str">
        <f>IF(ISNUMBER(SEARCH("96-well",Import!$B$10)),Sheet1!O1819,Sheet1!P1819)</f>
        <v>K18</v>
      </c>
      <c r="I1820" s="31"/>
    </row>
    <row r="1821" spans="1:9" x14ac:dyDescent="0.25">
      <c r="A1821" s="29" t="str">
        <f>IF(PickedColonies!J1821=0, "NA",INDEX(Table5[Strain name],(MATCH(PickedColonies!C1821,Table6[Barcode of agar-filled omnitray plate],0)+PickedColonies!J1821-1)))</f>
        <v>NA</v>
      </c>
      <c r="B1821" s="29" t="str">
        <f>IF(PickedColonies!J1821=0, "NA", INDEX(Table1[Modifications],(MATCH(PickedColonies!C1821,Table6[Barcode of agar-filled omnitray plate],0)+PickedColonies!J1821-1)))</f>
        <v>NA</v>
      </c>
      <c r="D1821" s="29" t="str">
        <f>IF(PickedColonies!J1821=0, "NA", INDEX(Table4[],(MATCH(PickedColonies!C1821,Table6[Barcode of agar-filled omnitray plate],0)+PickedColonies!J1821-1)))</f>
        <v>NA</v>
      </c>
      <c r="F1821" s="42" t="str">
        <f>IF(ISNUMBER(SEARCH("96-well",Import!$B$10)),Sheet1!O1820,Sheet1!P1820)</f>
        <v>L18</v>
      </c>
      <c r="I1821" s="31"/>
    </row>
    <row r="1822" spans="1:9" x14ac:dyDescent="0.25">
      <c r="A1822" s="29" t="str">
        <f>IF(PickedColonies!J1822=0, "NA",INDEX(Table5[Strain name],(MATCH(PickedColonies!C1822,Table6[Barcode of agar-filled omnitray plate],0)+PickedColonies!J1822-1)))</f>
        <v>NA</v>
      </c>
      <c r="B1822" s="29" t="str">
        <f>IF(PickedColonies!J1822=0, "NA", INDEX(Table1[Modifications],(MATCH(PickedColonies!C1822,Table6[Barcode of agar-filled omnitray plate],0)+PickedColonies!J1822-1)))</f>
        <v>NA</v>
      </c>
      <c r="D1822" s="29" t="str">
        <f>IF(PickedColonies!J1822=0, "NA", INDEX(Table4[],(MATCH(PickedColonies!C1822,Table6[Barcode of agar-filled omnitray plate],0)+PickedColonies!J1822-1)))</f>
        <v>NA</v>
      </c>
      <c r="F1822" s="42" t="str">
        <f>IF(ISNUMBER(SEARCH("96-well",Import!$B$10)),Sheet1!O1821,Sheet1!P1821)</f>
        <v>M18</v>
      </c>
      <c r="I1822" s="31"/>
    </row>
    <row r="1823" spans="1:9" x14ac:dyDescent="0.25">
      <c r="A1823" s="29" t="str">
        <f>IF(PickedColonies!J1823=0, "NA",INDEX(Table5[Strain name],(MATCH(PickedColonies!C1823,Table6[Barcode of agar-filled omnitray plate],0)+PickedColonies!J1823-1)))</f>
        <v>NA</v>
      </c>
      <c r="B1823" s="29" t="str">
        <f>IF(PickedColonies!J1823=0, "NA", INDEX(Table1[Modifications],(MATCH(PickedColonies!C1823,Table6[Barcode of agar-filled omnitray plate],0)+PickedColonies!J1823-1)))</f>
        <v>NA</v>
      </c>
      <c r="D1823" s="29" t="str">
        <f>IF(PickedColonies!J1823=0, "NA", INDEX(Table4[],(MATCH(PickedColonies!C1823,Table6[Barcode of agar-filled omnitray plate],0)+PickedColonies!J1823-1)))</f>
        <v>NA</v>
      </c>
      <c r="F1823" s="42" t="str">
        <f>IF(ISNUMBER(SEARCH("96-well",Import!$B$10)),Sheet1!O1822,Sheet1!P1822)</f>
        <v>N18</v>
      </c>
      <c r="I1823" s="31"/>
    </row>
    <row r="1824" spans="1:9" x14ac:dyDescent="0.25">
      <c r="A1824" s="29" t="str">
        <f>IF(PickedColonies!J1824=0, "NA",INDEX(Table5[Strain name],(MATCH(PickedColonies!C1824,Table6[Barcode of agar-filled omnitray plate],0)+PickedColonies!J1824-1)))</f>
        <v>NA</v>
      </c>
      <c r="B1824" s="29" t="str">
        <f>IF(PickedColonies!J1824=0, "NA", INDEX(Table1[Modifications],(MATCH(PickedColonies!C1824,Table6[Barcode of agar-filled omnitray plate],0)+PickedColonies!J1824-1)))</f>
        <v>NA</v>
      </c>
      <c r="D1824" s="29" t="str">
        <f>IF(PickedColonies!J1824=0, "NA", INDEX(Table4[],(MATCH(PickedColonies!C1824,Table6[Barcode of agar-filled omnitray plate],0)+PickedColonies!J1824-1)))</f>
        <v>NA</v>
      </c>
      <c r="F1824" s="42" t="str">
        <f>IF(ISNUMBER(SEARCH("96-well",Import!$B$10)),Sheet1!O1823,Sheet1!P1823)</f>
        <v>O18</v>
      </c>
      <c r="I1824" s="31"/>
    </row>
    <row r="1825" spans="1:9" x14ac:dyDescent="0.25">
      <c r="A1825" s="29" t="str">
        <f>IF(PickedColonies!J1825=0, "NA",INDEX(Table5[Strain name],(MATCH(PickedColonies!C1825,Table6[Barcode of agar-filled omnitray plate],0)+PickedColonies!J1825-1)))</f>
        <v>NA</v>
      </c>
      <c r="B1825" s="29" t="str">
        <f>IF(PickedColonies!J1825=0, "NA", INDEX(Table1[Modifications],(MATCH(PickedColonies!C1825,Table6[Barcode of agar-filled omnitray plate],0)+PickedColonies!J1825-1)))</f>
        <v>NA</v>
      </c>
      <c r="D1825" s="29" t="str">
        <f>IF(PickedColonies!J1825=0, "NA", INDEX(Table4[],(MATCH(PickedColonies!C1825,Table6[Barcode of agar-filled omnitray plate],0)+PickedColonies!J1825-1)))</f>
        <v>NA</v>
      </c>
      <c r="F1825" s="42" t="str">
        <f>IF(ISNUMBER(SEARCH("96-well",Import!$B$10)),Sheet1!O1824,Sheet1!P1824)</f>
        <v>P18</v>
      </c>
      <c r="I1825" s="31"/>
    </row>
    <row r="1826" spans="1:9" x14ac:dyDescent="0.25">
      <c r="A1826" s="29" t="str">
        <f>IF(PickedColonies!J1826=0, "NA",INDEX(Table5[Strain name],(MATCH(PickedColonies!C1826,Table6[Barcode of agar-filled omnitray plate],0)+PickedColonies!J1826-1)))</f>
        <v>NA</v>
      </c>
      <c r="B1826" s="29" t="str">
        <f>IF(PickedColonies!J1826=0, "NA", INDEX(Table1[Modifications],(MATCH(PickedColonies!C1826,Table6[Barcode of agar-filled omnitray plate],0)+PickedColonies!J1826-1)))</f>
        <v>NA</v>
      </c>
      <c r="D1826" s="29" t="str">
        <f>IF(PickedColonies!J1826=0, "NA", INDEX(Table4[],(MATCH(PickedColonies!C1826,Table6[Barcode of agar-filled omnitray plate],0)+PickedColonies!J1826-1)))</f>
        <v>NA</v>
      </c>
      <c r="F1826" s="42" t="str">
        <f>IF(ISNUMBER(SEARCH("96-well",Import!$B$10)),Sheet1!O1825,Sheet1!P1825)</f>
        <v>A19</v>
      </c>
      <c r="I1826" s="31"/>
    </row>
    <row r="1827" spans="1:9" x14ac:dyDescent="0.25">
      <c r="A1827" s="29" t="str">
        <f>IF(PickedColonies!J1827=0, "NA",INDEX(Table5[Strain name],(MATCH(PickedColonies!C1827,Table6[Barcode of agar-filled omnitray plate],0)+PickedColonies!J1827-1)))</f>
        <v>NA</v>
      </c>
      <c r="B1827" s="29" t="str">
        <f>IF(PickedColonies!J1827=0, "NA", INDEX(Table1[Modifications],(MATCH(PickedColonies!C1827,Table6[Barcode of agar-filled omnitray plate],0)+PickedColonies!J1827-1)))</f>
        <v>NA</v>
      </c>
      <c r="D1827" s="29" t="str">
        <f>IF(PickedColonies!J1827=0, "NA", INDEX(Table4[],(MATCH(PickedColonies!C1827,Table6[Barcode of agar-filled omnitray plate],0)+PickedColonies!J1827-1)))</f>
        <v>NA</v>
      </c>
      <c r="F1827" s="42" t="str">
        <f>IF(ISNUMBER(SEARCH("96-well",Import!$B$10)),Sheet1!O1826,Sheet1!P1826)</f>
        <v>B19</v>
      </c>
      <c r="I1827" s="31"/>
    </row>
    <row r="1828" spans="1:9" x14ac:dyDescent="0.25">
      <c r="A1828" s="29" t="str">
        <f>IF(PickedColonies!J1828=0, "NA",INDEX(Table5[Strain name],(MATCH(PickedColonies!C1828,Table6[Barcode of agar-filled omnitray plate],0)+PickedColonies!J1828-1)))</f>
        <v>NA</v>
      </c>
      <c r="B1828" s="29" t="str">
        <f>IF(PickedColonies!J1828=0, "NA", INDEX(Table1[Modifications],(MATCH(PickedColonies!C1828,Table6[Barcode of agar-filled omnitray plate],0)+PickedColonies!J1828-1)))</f>
        <v>NA</v>
      </c>
      <c r="D1828" s="29" t="str">
        <f>IF(PickedColonies!J1828=0, "NA", INDEX(Table4[],(MATCH(PickedColonies!C1828,Table6[Barcode of agar-filled omnitray plate],0)+PickedColonies!J1828-1)))</f>
        <v>NA</v>
      </c>
      <c r="F1828" s="42" t="str">
        <f>IF(ISNUMBER(SEARCH("96-well",Import!$B$10)),Sheet1!O1827,Sheet1!P1827)</f>
        <v>C19</v>
      </c>
      <c r="I1828" s="31"/>
    </row>
    <row r="1829" spans="1:9" x14ac:dyDescent="0.25">
      <c r="A1829" s="29" t="str">
        <f>IF(PickedColonies!J1829=0, "NA",INDEX(Table5[Strain name],(MATCH(PickedColonies!C1829,Table6[Barcode of agar-filled omnitray plate],0)+PickedColonies!J1829-1)))</f>
        <v>NA</v>
      </c>
      <c r="B1829" s="29" t="str">
        <f>IF(PickedColonies!J1829=0, "NA", INDEX(Table1[Modifications],(MATCH(PickedColonies!C1829,Table6[Barcode of agar-filled omnitray plate],0)+PickedColonies!J1829-1)))</f>
        <v>NA</v>
      </c>
      <c r="D1829" s="29" t="str">
        <f>IF(PickedColonies!J1829=0, "NA", INDEX(Table4[],(MATCH(PickedColonies!C1829,Table6[Barcode of agar-filled omnitray plate],0)+PickedColonies!J1829-1)))</f>
        <v>NA</v>
      </c>
      <c r="F1829" s="42" t="str">
        <f>IF(ISNUMBER(SEARCH("96-well",Import!$B$10)),Sheet1!O1828,Sheet1!P1828)</f>
        <v>D19</v>
      </c>
      <c r="I1829" s="31"/>
    </row>
    <row r="1830" spans="1:9" x14ac:dyDescent="0.25">
      <c r="A1830" s="29" t="str">
        <f>IF(PickedColonies!J1830=0, "NA",INDEX(Table5[Strain name],(MATCH(PickedColonies!C1830,Table6[Barcode of agar-filled omnitray plate],0)+PickedColonies!J1830-1)))</f>
        <v>NA</v>
      </c>
      <c r="B1830" s="29" t="str">
        <f>IF(PickedColonies!J1830=0, "NA", INDEX(Table1[Modifications],(MATCH(PickedColonies!C1830,Table6[Barcode of agar-filled omnitray plate],0)+PickedColonies!J1830-1)))</f>
        <v>NA</v>
      </c>
      <c r="D1830" s="29" t="str">
        <f>IF(PickedColonies!J1830=0, "NA", INDEX(Table4[],(MATCH(PickedColonies!C1830,Table6[Barcode of agar-filled omnitray plate],0)+PickedColonies!J1830-1)))</f>
        <v>NA</v>
      </c>
      <c r="F1830" s="42" t="str">
        <f>IF(ISNUMBER(SEARCH("96-well",Import!$B$10)),Sheet1!O1829,Sheet1!P1829)</f>
        <v>E19</v>
      </c>
      <c r="I1830" s="31"/>
    </row>
    <row r="1831" spans="1:9" x14ac:dyDescent="0.25">
      <c r="A1831" s="29" t="str">
        <f>IF(PickedColonies!J1831=0, "NA",INDEX(Table5[Strain name],(MATCH(PickedColonies!C1831,Table6[Barcode of agar-filled omnitray plate],0)+PickedColonies!J1831-1)))</f>
        <v>NA</v>
      </c>
      <c r="B1831" s="29" t="str">
        <f>IF(PickedColonies!J1831=0, "NA", INDEX(Table1[Modifications],(MATCH(PickedColonies!C1831,Table6[Barcode of agar-filled omnitray plate],0)+PickedColonies!J1831-1)))</f>
        <v>NA</v>
      </c>
      <c r="D1831" s="29" t="str">
        <f>IF(PickedColonies!J1831=0, "NA", INDEX(Table4[],(MATCH(PickedColonies!C1831,Table6[Barcode of agar-filled omnitray plate],0)+PickedColonies!J1831-1)))</f>
        <v>NA</v>
      </c>
      <c r="F1831" s="42" t="str">
        <f>IF(ISNUMBER(SEARCH("96-well",Import!$B$10)),Sheet1!O1830,Sheet1!P1830)</f>
        <v>F19</v>
      </c>
      <c r="I1831" s="31"/>
    </row>
    <row r="1832" spans="1:9" x14ac:dyDescent="0.25">
      <c r="A1832" s="29" t="str">
        <f>IF(PickedColonies!J1832=0, "NA",INDEX(Table5[Strain name],(MATCH(PickedColonies!C1832,Table6[Barcode of agar-filled omnitray plate],0)+PickedColonies!J1832-1)))</f>
        <v>NA</v>
      </c>
      <c r="B1832" s="29" t="str">
        <f>IF(PickedColonies!J1832=0, "NA", INDEX(Table1[Modifications],(MATCH(PickedColonies!C1832,Table6[Barcode of agar-filled omnitray plate],0)+PickedColonies!J1832-1)))</f>
        <v>NA</v>
      </c>
      <c r="D1832" s="29" t="str">
        <f>IF(PickedColonies!J1832=0, "NA", INDEX(Table4[],(MATCH(PickedColonies!C1832,Table6[Barcode of agar-filled omnitray plate],0)+PickedColonies!J1832-1)))</f>
        <v>NA</v>
      </c>
      <c r="F1832" s="42" t="str">
        <f>IF(ISNUMBER(SEARCH("96-well",Import!$B$10)),Sheet1!O1831,Sheet1!P1831)</f>
        <v>G19</v>
      </c>
      <c r="I1832" s="31"/>
    </row>
    <row r="1833" spans="1:9" x14ac:dyDescent="0.25">
      <c r="A1833" s="29" t="str">
        <f>IF(PickedColonies!J1833=0, "NA",INDEX(Table5[Strain name],(MATCH(PickedColonies!C1833,Table6[Barcode of agar-filled omnitray plate],0)+PickedColonies!J1833-1)))</f>
        <v>NA</v>
      </c>
      <c r="B1833" s="29" t="str">
        <f>IF(PickedColonies!J1833=0, "NA", INDEX(Table1[Modifications],(MATCH(PickedColonies!C1833,Table6[Barcode of agar-filled omnitray plate],0)+PickedColonies!J1833-1)))</f>
        <v>NA</v>
      </c>
      <c r="D1833" s="29" t="str">
        <f>IF(PickedColonies!J1833=0, "NA", INDEX(Table4[],(MATCH(PickedColonies!C1833,Table6[Barcode of agar-filled omnitray plate],0)+PickedColonies!J1833-1)))</f>
        <v>NA</v>
      </c>
      <c r="F1833" s="42" t="str">
        <f>IF(ISNUMBER(SEARCH("96-well",Import!$B$10)),Sheet1!O1832,Sheet1!P1832)</f>
        <v>H19</v>
      </c>
      <c r="I1833" s="31"/>
    </row>
    <row r="1834" spans="1:9" x14ac:dyDescent="0.25">
      <c r="A1834" s="29" t="str">
        <f>IF(PickedColonies!J1834=0, "NA",INDEX(Table5[Strain name],(MATCH(PickedColonies!C1834,Table6[Barcode of agar-filled omnitray plate],0)+PickedColonies!J1834-1)))</f>
        <v>NA</v>
      </c>
      <c r="B1834" s="29" t="str">
        <f>IF(PickedColonies!J1834=0, "NA", INDEX(Table1[Modifications],(MATCH(PickedColonies!C1834,Table6[Barcode of agar-filled omnitray plate],0)+PickedColonies!J1834-1)))</f>
        <v>NA</v>
      </c>
      <c r="D1834" s="29" t="str">
        <f>IF(PickedColonies!J1834=0, "NA", INDEX(Table4[],(MATCH(PickedColonies!C1834,Table6[Barcode of agar-filled omnitray plate],0)+PickedColonies!J1834-1)))</f>
        <v>NA</v>
      </c>
      <c r="F1834" s="42" t="str">
        <f>IF(ISNUMBER(SEARCH("96-well",Import!$B$10)),Sheet1!O1833,Sheet1!P1833)</f>
        <v>I19</v>
      </c>
      <c r="I1834" s="31"/>
    </row>
    <row r="1835" spans="1:9" x14ac:dyDescent="0.25">
      <c r="A1835" s="29" t="str">
        <f>IF(PickedColonies!J1835=0, "NA",INDEX(Table5[Strain name],(MATCH(PickedColonies!C1835,Table6[Barcode of agar-filled omnitray plate],0)+PickedColonies!J1835-1)))</f>
        <v>NA</v>
      </c>
      <c r="B1835" s="29" t="str">
        <f>IF(PickedColonies!J1835=0, "NA", INDEX(Table1[Modifications],(MATCH(PickedColonies!C1835,Table6[Barcode of agar-filled omnitray plate],0)+PickedColonies!J1835-1)))</f>
        <v>NA</v>
      </c>
      <c r="D1835" s="29" t="str">
        <f>IF(PickedColonies!J1835=0, "NA", INDEX(Table4[],(MATCH(PickedColonies!C1835,Table6[Barcode of agar-filled omnitray plate],0)+PickedColonies!J1835-1)))</f>
        <v>NA</v>
      </c>
      <c r="F1835" s="42" t="str">
        <f>IF(ISNUMBER(SEARCH("96-well",Import!$B$10)),Sheet1!O1834,Sheet1!P1834)</f>
        <v>J19</v>
      </c>
      <c r="I1835" s="31"/>
    </row>
    <row r="1836" spans="1:9" x14ac:dyDescent="0.25">
      <c r="A1836" s="29" t="str">
        <f>IF(PickedColonies!J1836=0, "NA",INDEX(Table5[Strain name],(MATCH(PickedColonies!C1836,Table6[Barcode of agar-filled omnitray plate],0)+PickedColonies!J1836-1)))</f>
        <v>NA</v>
      </c>
      <c r="B1836" s="29" t="str">
        <f>IF(PickedColonies!J1836=0, "NA", INDEX(Table1[Modifications],(MATCH(PickedColonies!C1836,Table6[Barcode of agar-filled omnitray plate],0)+PickedColonies!J1836-1)))</f>
        <v>NA</v>
      </c>
      <c r="D1836" s="29" t="str">
        <f>IF(PickedColonies!J1836=0, "NA", INDEX(Table4[],(MATCH(PickedColonies!C1836,Table6[Barcode of agar-filled omnitray plate],0)+PickedColonies!J1836-1)))</f>
        <v>NA</v>
      </c>
      <c r="F1836" s="42" t="str">
        <f>IF(ISNUMBER(SEARCH("96-well",Import!$B$10)),Sheet1!O1835,Sheet1!P1835)</f>
        <v>K19</v>
      </c>
      <c r="I1836" s="31"/>
    </row>
    <row r="1837" spans="1:9" x14ac:dyDescent="0.25">
      <c r="A1837" s="29" t="str">
        <f>IF(PickedColonies!J1837=0, "NA",INDEX(Table5[Strain name],(MATCH(PickedColonies!C1837,Table6[Barcode of agar-filled omnitray plate],0)+PickedColonies!J1837-1)))</f>
        <v>NA</v>
      </c>
      <c r="B1837" s="29" t="str">
        <f>IF(PickedColonies!J1837=0, "NA", INDEX(Table1[Modifications],(MATCH(PickedColonies!C1837,Table6[Barcode of agar-filled omnitray plate],0)+PickedColonies!J1837-1)))</f>
        <v>NA</v>
      </c>
      <c r="D1837" s="29" t="str">
        <f>IF(PickedColonies!J1837=0, "NA", INDEX(Table4[],(MATCH(PickedColonies!C1837,Table6[Barcode of agar-filled omnitray plate],0)+PickedColonies!J1837-1)))</f>
        <v>NA</v>
      </c>
      <c r="F1837" s="42" t="str">
        <f>IF(ISNUMBER(SEARCH("96-well",Import!$B$10)),Sheet1!O1836,Sheet1!P1836)</f>
        <v>L19</v>
      </c>
      <c r="I1837" s="31"/>
    </row>
    <row r="1838" spans="1:9" x14ac:dyDescent="0.25">
      <c r="A1838" s="29" t="str">
        <f>IF(PickedColonies!J1838=0, "NA",INDEX(Table5[Strain name],(MATCH(PickedColonies!C1838,Table6[Barcode of agar-filled omnitray plate],0)+PickedColonies!J1838-1)))</f>
        <v>NA</v>
      </c>
      <c r="B1838" s="29" t="str">
        <f>IF(PickedColonies!J1838=0, "NA", INDEX(Table1[Modifications],(MATCH(PickedColonies!C1838,Table6[Barcode of agar-filled omnitray plate],0)+PickedColonies!J1838-1)))</f>
        <v>NA</v>
      </c>
      <c r="D1838" s="29" t="str">
        <f>IF(PickedColonies!J1838=0, "NA", INDEX(Table4[],(MATCH(PickedColonies!C1838,Table6[Barcode of agar-filled omnitray plate],0)+PickedColonies!J1838-1)))</f>
        <v>NA</v>
      </c>
      <c r="F1838" s="42" t="str">
        <f>IF(ISNUMBER(SEARCH("96-well",Import!$B$10)),Sheet1!O1837,Sheet1!P1837)</f>
        <v>M19</v>
      </c>
      <c r="I1838" s="31"/>
    </row>
    <row r="1839" spans="1:9" x14ac:dyDescent="0.25">
      <c r="A1839" s="29" t="str">
        <f>IF(PickedColonies!J1839=0, "NA",INDEX(Table5[Strain name],(MATCH(PickedColonies!C1839,Table6[Barcode of agar-filled omnitray plate],0)+PickedColonies!J1839-1)))</f>
        <v>NA</v>
      </c>
      <c r="B1839" s="29" t="str">
        <f>IF(PickedColonies!J1839=0, "NA", INDEX(Table1[Modifications],(MATCH(PickedColonies!C1839,Table6[Barcode of agar-filled omnitray plate],0)+PickedColonies!J1839-1)))</f>
        <v>NA</v>
      </c>
      <c r="D1839" s="29" t="str">
        <f>IF(PickedColonies!J1839=0, "NA", INDEX(Table4[],(MATCH(PickedColonies!C1839,Table6[Barcode of agar-filled omnitray plate],0)+PickedColonies!J1839-1)))</f>
        <v>NA</v>
      </c>
      <c r="F1839" s="42" t="str">
        <f>IF(ISNUMBER(SEARCH("96-well",Import!$B$10)),Sheet1!O1838,Sheet1!P1838)</f>
        <v>N19</v>
      </c>
      <c r="I1839" s="31"/>
    </row>
    <row r="1840" spans="1:9" x14ac:dyDescent="0.25">
      <c r="A1840" s="29" t="str">
        <f>IF(PickedColonies!J1840=0, "NA",INDEX(Table5[Strain name],(MATCH(PickedColonies!C1840,Table6[Barcode of agar-filled omnitray plate],0)+PickedColonies!J1840-1)))</f>
        <v>NA</v>
      </c>
      <c r="B1840" s="29" t="str">
        <f>IF(PickedColonies!J1840=0, "NA", INDEX(Table1[Modifications],(MATCH(PickedColonies!C1840,Table6[Barcode of agar-filled omnitray plate],0)+PickedColonies!J1840-1)))</f>
        <v>NA</v>
      </c>
      <c r="D1840" s="29" t="str">
        <f>IF(PickedColonies!J1840=0, "NA", INDEX(Table4[],(MATCH(PickedColonies!C1840,Table6[Barcode of agar-filled omnitray plate],0)+PickedColonies!J1840-1)))</f>
        <v>NA</v>
      </c>
      <c r="F1840" s="42" t="str">
        <f>IF(ISNUMBER(SEARCH("96-well",Import!$B$10)),Sheet1!O1839,Sheet1!P1839)</f>
        <v>O19</v>
      </c>
      <c r="I1840" s="31"/>
    </row>
    <row r="1841" spans="1:9" x14ac:dyDescent="0.25">
      <c r="A1841" s="29" t="str">
        <f>IF(PickedColonies!J1841=0, "NA",INDEX(Table5[Strain name],(MATCH(PickedColonies!C1841,Table6[Barcode of agar-filled omnitray plate],0)+PickedColonies!J1841-1)))</f>
        <v>NA</v>
      </c>
      <c r="B1841" s="29" t="str">
        <f>IF(PickedColonies!J1841=0, "NA", INDEX(Table1[Modifications],(MATCH(PickedColonies!C1841,Table6[Barcode of agar-filled omnitray plate],0)+PickedColonies!J1841-1)))</f>
        <v>NA</v>
      </c>
      <c r="D1841" s="29" t="str">
        <f>IF(PickedColonies!J1841=0, "NA", INDEX(Table4[],(MATCH(PickedColonies!C1841,Table6[Barcode of agar-filled omnitray plate],0)+PickedColonies!J1841-1)))</f>
        <v>NA</v>
      </c>
      <c r="F1841" s="42" t="str">
        <f>IF(ISNUMBER(SEARCH("96-well",Import!$B$10)),Sheet1!O1840,Sheet1!P1840)</f>
        <v>P19</v>
      </c>
      <c r="I1841" s="31"/>
    </row>
    <row r="1842" spans="1:9" x14ac:dyDescent="0.25">
      <c r="A1842" s="29" t="str">
        <f>IF(PickedColonies!J1842=0, "NA",INDEX(Table5[Strain name],(MATCH(PickedColonies!C1842,Table6[Barcode of agar-filled omnitray plate],0)+PickedColonies!J1842-1)))</f>
        <v>NA</v>
      </c>
      <c r="B1842" s="29" t="str">
        <f>IF(PickedColonies!J1842=0, "NA", INDEX(Table1[Modifications],(MATCH(PickedColonies!C1842,Table6[Barcode of agar-filled omnitray plate],0)+PickedColonies!J1842-1)))</f>
        <v>NA</v>
      </c>
      <c r="D1842" s="29" t="str">
        <f>IF(PickedColonies!J1842=0, "NA", INDEX(Table4[],(MATCH(PickedColonies!C1842,Table6[Barcode of agar-filled omnitray plate],0)+PickedColonies!J1842-1)))</f>
        <v>NA</v>
      </c>
      <c r="F1842" s="42" t="str">
        <f>IF(ISNUMBER(SEARCH("96-well",Import!$B$10)),Sheet1!O1841,Sheet1!P1841)</f>
        <v>A20</v>
      </c>
      <c r="I1842" s="31"/>
    </row>
    <row r="1843" spans="1:9" x14ac:dyDescent="0.25">
      <c r="A1843" s="29" t="str">
        <f>IF(PickedColonies!J1843=0, "NA",INDEX(Table5[Strain name],(MATCH(PickedColonies!C1843,Table6[Barcode of agar-filled omnitray plate],0)+PickedColonies!J1843-1)))</f>
        <v>NA</v>
      </c>
      <c r="B1843" s="29" t="str">
        <f>IF(PickedColonies!J1843=0, "NA", INDEX(Table1[Modifications],(MATCH(PickedColonies!C1843,Table6[Barcode of agar-filled omnitray plate],0)+PickedColonies!J1843-1)))</f>
        <v>NA</v>
      </c>
      <c r="D1843" s="29" t="str">
        <f>IF(PickedColonies!J1843=0, "NA", INDEX(Table4[],(MATCH(PickedColonies!C1843,Table6[Barcode of agar-filled omnitray plate],0)+PickedColonies!J1843-1)))</f>
        <v>NA</v>
      </c>
      <c r="F1843" s="42" t="str">
        <f>IF(ISNUMBER(SEARCH("96-well",Import!$B$10)),Sheet1!O1842,Sheet1!P1842)</f>
        <v>B20</v>
      </c>
      <c r="I1843" s="31"/>
    </row>
    <row r="1844" spans="1:9" x14ac:dyDescent="0.25">
      <c r="A1844" s="29" t="str">
        <f>IF(PickedColonies!J1844=0, "NA",INDEX(Table5[Strain name],(MATCH(PickedColonies!C1844,Table6[Barcode of agar-filled omnitray plate],0)+PickedColonies!J1844-1)))</f>
        <v>NA</v>
      </c>
      <c r="B1844" s="29" t="str">
        <f>IF(PickedColonies!J1844=0, "NA", INDEX(Table1[Modifications],(MATCH(PickedColonies!C1844,Table6[Barcode of agar-filled omnitray plate],0)+PickedColonies!J1844-1)))</f>
        <v>NA</v>
      </c>
      <c r="D1844" s="29" t="str">
        <f>IF(PickedColonies!J1844=0, "NA", INDEX(Table4[],(MATCH(PickedColonies!C1844,Table6[Barcode of agar-filled omnitray plate],0)+PickedColonies!J1844-1)))</f>
        <v>NA</v>
      </c>
      <c r="F1844" s="42" t="str">
        <f>IF(ISNUMBER(SEARCH("96-well",Import!$B$10)),Sheet1!O1843,Sheet1!P1843)</f>
        <v>C20</v>
      </c>
      <c r="I1844" s="31"/>
    </row>
    <row r="1845" spans="1:9" x14ac:dyDescent="0.25">
      <c r="A1845" s="29" t="str">
        <f>IF(PickedColonies!J1845=0, "NA",INDEX(Table5[Strain name],(MATCH(PickedColonies!C1845,Table6[Barcode of agar-filled omnitray plate],0)+PickedColonies!J1845-1)))</f>
        <v>NA</v>
      </c>
      <c r="B1845" s="29" t="str">
        <f>IF(PickedColonies!J1845=0, "NA", INDEX(Table1[Modifications],(MATCH(PickedColonies!C1845,Table6[Barcode of agar-filled omnitray plate],0)+PickedColonies!J1845-1)))</f>
        <v>NA</v>
      </c>
      <c r="D1845" s="29" t="str">
        <f>IF(PickedColonies!J1845=0, "NA", INDEX(Table4[],(MATCH(PickedColonies!C1845,Table6[Barcode of agar-filled omnitray plate],0)+PickedColonies!J1845-1)))</f>
        <v>NA</v>
      </c>
      <c r="F1845" s="42" t="str">
        <f>IF(ISNUMBER(SEARCH("96-well",Import!$B$10)),Sheet1!O1844,Sheet1!P1844)</f>
        <v>D20</v>
      </c>
      <c r="I1845" s="31"/>
    </row>
    <row r="1846" spans="1:9" x14ac:dyDescent="0.25">
      <c r="A1846" s="29" t="str">
        <f>IF(PickedColonies!J1846=0, "NA",INDEX(Table5[Strain name],(MATCH(PickedColonies!C1846,Table6[Barcode of agar-filled omnitray plate],0)+PickedColonies!J1846-1)))</f>
        <v>NA</v>
      </c>
      <c r="B1846" s="29" t="str">
        <f>IF(PickedColonies!J1846=0, "NA", INDEX(Table1[Modifications],(MATCH(PickedColonies!C1846,Table6[Barcode of agar-filled omnitray plate],0)+PickedColonies!J1846-1)))</f>
        <v>NA</v>
      </c>
      <c r="D1846" s="29" t="str">
        <f>IF(PickedColonies!J1846=0, "NA", INDEX(Table4[],(MATCH(PickedColonies!C1846,Table6[Barcode of agar-filled omnitray plate],0)+PickedColonies!J1846-1)))</f>
        <v>NA</v>
      </c>
      <c r="F1846" s="42" t="str">
        <f>IF(ISNUMBER(SEARCH("96-well",Import!$B$10)),Sheet1!O1845,Sheet1!P1845)</f>
        <v>E20</v>
      </c>
      <c r="I1846" s="31"/>
    </row>
    <row r="1847" spans="1:9" x14ac:dyDescent="0.25">
      <c r="A1847" s="29" t="str">
        <f>IF(PickedColonies!J1847=0, "NA",INDEX(Table5[Strain name],(MATCH(PickedColonies!C1847,Table6[Barcode of agar-filled omnitray plate],0)+PickedColonies!J1847-1)))</f>
        <v>NA</v>
      </c>
      <c r="B1847" s="29" t="str">
        <f>IF(PickedColonies!J1847=0, "NA", INDEX(Table1[Modifications],(MATCH(PickedColonies!C1847,Table6[Barcode of agar-filled omnitray plate],0)+PickedColonies!J1847-1)))</f>
        <v>NA</v>
      </c>
      <c r="D1847" s="29" t="str">
        <f>IF(PickedColonies!J1847=0, "NA", INDEX(Table4[],(MATCH(PickedColonies!C1847,Table6[Barcode of agar-filled omnitray plate],0)+PickedColonies!J1847-1)))</f>
        <v>NA</v>
      </c>
      <c r="F1847" s="42" t="str">
        <f>IF(ISNUMBER(SEARCH("96-well",Import!$B$10)),Sheet1!O1846,Sheet1!P1846)</f>
        <v>F20</v>
      </c>
      <c r="I1847" s="31"/>
    </row>
    <row r="1848" spans="1:9" x14ac:dyDescent="0.25">
      <c r="A1848" s="29" t="str">
        <f>IF(PickedColonies!J1848=0, "NA",INDEX(Table5[Strain name],(MATCH(PickedColonies!C1848,Table6[Barcode of agar-filled omnitray plate],0)+PickedColonies!J1848-1)))</f>
        <v>NA</v>
      </c>
      <c r="B1848" s="29" t="str">
        <f>IF(PickedColonies!J1848=0, "NA", INDEX(Table1[Modifications],(MATCH(PickedColonies!C1848,Table6[Barcode of agar-filled omnitray plate],0)+PickedColonies!J1848-1)))</f>
        <v>NA</v>
      </c>
      <c r="D1848" s="29" t="str">
        <f>IF(PickedColonies!J1848=0, "NA", INDEX(Table4[],(MATCH(PickedColonies!C1848,Table6[Barcode of agar-filled omnitray plate],0)+PickedColonies!J1848-1)))</f>
        <v>NA</v>
      </c>
      <c r="F1848" s="42" t="str">
        <f>IF(ISNUMBER(SEARCH("96-well",Import!$B$10)),Sheet1!O1847,Sheet1!P1847)</f>
        <v>G20</v>
      </c>
      <c r="I1848" s="31"/>
    </row>
    <row r="1849" spans="1:9" x14ac:dyDescent="0.25">
      <c r="A1849" s="29" t="str">
        <f>IF(PickedColonies!J1849=0, "NA",INDEX(Table5[Strain name],(MATCH(PickedColonies!C1849,Table6[Barcode of agar-filled omnitray plate],0)+PickedColonies!J1849-1)))</f>
        <v>NA</v>
      </c>
      <c r="B1849" s="29" t="str">
        <f>IF(PickedColonies!J1849=0, "NA", INDEX(Table1[Modifications],(MATCH(PickedColonies!C1849,Table6[Barcode of agar-filled omnitray plate],0)+PickedColonies!J1849-1)))</f>
        <v>NA</v>
      </c>
      <c r="D1849" s="29" t="str">
        <f>IF(PickedColonies!J1849=0, "NA", INDEX(Table4[],(MATCH(PickedColonies!C1849,Table6[Barcode of agar-filled omnitray plate],0)+PickedColonies!J1849-1)))</f>
        <v>NA</v>
      </c>
      <c r="F1849" s="42" t="str">
        <f>IF(ISNUMBER(SEARCH("96-well",Import!$B$10)),Sheet1!O1848,Sheet1!P1848)</f>
        <v>H20</v>
      </c>
      <c r="I1849" s="31"/>
    </row>
    <row r="1850" spans="1:9" x14ac:dyDescent="0.25">
      <c r="A1850" s="29" t="str">
        <f>IF(PickedColonies!J1850=0, "NA",INDEX(Table5[Strain name],(MATCH(PickedColonies!C1850,Table6[Barcode of agar-filled omnitray plate],0)+PickedColonies!J1850-1)))</f>
        <v>NA</v>
      </c>
      <c r="B1850" s="29" t="str">
        <f>IF(PickedColonies!J1850=0, "NA", INDEX(Table1[Modifications],(MATCH(PickedColonies!C1850,Table6[Barcode of agar-filled omnitray plate],0)+PickedColonies!J1850-1)))</f>
        <v>NA</v>
      </c>
      <c r="D1850" s="29" t="str">
        <f>IF(PickedColonies!J1850=0, "NA", INDEX(Table4[],(MATCH(PickedColonies!C1850,Table6[Barcode of agar-filled omnitray plate],0)+PickedColonies!J1850-1)))</f>
        <v>NA</v>
      </c>
      <c r="F1850" s="42" t="str">
        <f>IF(ISNUMBER(SEARCH("96-well",Import!$B$10)),Sheet1!O1849,Sheet1!P1849)</f>
        <v>I20</v>
      </c>
      <c r="I1850" s="31"/>
    </row>
    <row r="1851" spans="1:9" x14ac:dyDescent="0.25">
      <c r="A1851" s="29" t="str">
        <f>IF(PickedColonies!J1851=0, "NA",INDEX(Table5[Strain name],(MATCH(PickedColonies!C1851,Table6[Barcode of agar-filled omnitray plate],0)+PickedColonies!J1851-1)))</f>
        <v>NA</v>
      </c>
      <c r="B1851" s="29" t="str">
        <f>IF(PickedColonies!J1851=0, "NA", INDEX(Table1[Modifications],(MATCH(PickedColonies!C1851,Table6[Barcode of agar-filled omnitray plate],0)+PickedColonies!J1851-1)))</f>
        <v>NA</v>
      </c>
      <c r="D1851" s="29" t="str">
        <f>IF(PickedColonies!J1851=0, "NA", INDEX(Table4[],(MATCH(PickedColonies!C1851,Table6[Barcode of agar-filled omnitray plate],0)+PickedColonies!J1851-1)))</f>
        <v>NA</v>
      </c>
      <c r="F1851" s="42" t="str">
        <f>IF(ISNUMBER(SEARCH("96-well",Import!$B$10)),Sheet1!O1850,Sheet1!P1850)</f>
        <v>J20</v>
      </c>
      <c r="I1851" s="31"/>
    </row>
    <row r="1852" spans="1:9" x14ac:dyDescent="0.25">
      <c r="A1852" s="29" t="str">
        <f>IF(PickedColonies!J1852=0, "NA",INDEX(Table5[Strain name],(MATCH(PickedColonies!C1852,Table6[Barcode of agar-filled omnitray plate],0)+PickedColonies!J1852-1)))</f>
        <v>NA</v>
      </c>
      <c r="B1852" s="29" t="str">
        <f>IF(PickedColonies!J1852=0, "NA", INDEX(Table1[Modifications],(MATCH(PickedColonies!C1852,Table6[Barcode of agar-filled omnitray plate],0)+PickedColonies!J1852-1)))</f>
        <v>NA</v>
      </c>
      <c r="D1852" s="29" t="str">
        <f>IF(PickedColonies!J1852=0, "NA", INDEX(Table4[],(MATCH(PickedColonies!C1852,Table6[Barcode of agar-filled omnitray plate],0)+PickedColonies!J1852-1)))</f>
        <v>NA</v>
      </c>
      <c r="F1852" s="42" t="str">
        <f>IF(ISNUMBER(SEARCH("96-well",Import!$B$10)),Sheet1!O1851,Sheet1!P1851)</f>
        <v>K20</v>
      </c>
      <c r="I1852" s="31"/>
    </row>
    <row r="1853" spans="1:9" x14ac:dyDescent="0.25">
      <c r="A1853" s="29" t="str">
        <f>IF(PickedColonies!J1853=0, "NA",INDEX(Table5[Strain name],(MATCH(PickedColonies!C1853,Table6[Barcode of agar-filled omnitray plate],0)+PickedColonies!J1853-1)))</f>
        <v>NA</v>
      </c>
      <c r="B1853" s="29" t="str">
        <f>IF(PickedColonies!J1853=0, "NA", INDEX(Table1[Modifications],(MATCH(PickedColonies!C1853,Table6[Barcode of agar-filled omnitray plate],0)+PickedColonies!J1853-1)))</f>
        <v>NA</v>
      </c>
      <c r="D1853" s="29" t="str">
        <f>IF(PickedColonies!J1853=0, "NA", INDEX(Table4[],(MATCH(PickedColonies!C1853,Table6[Barcode of agar-filled omnitray plate],0)+PickedColonies!J1853-1)))</f>
        <v>NA</v>
      </c>
      <c r="F1853" s="42" t="str">
        <f>IF(ISNUMBER(SEARCH("96-well",Import!$B$10)),Sheet1!O1852,Sheet1!P1852)</f>
        <v>L20</v>
      </c>
      <c r="I1853" s="31"/>
    </row>
    <row r="1854" spans="1:9" x14ac:dyDescent="0.25">
      <c r="A1854" s="29" t="str">
        <f>IF(PickedColonies!J1854=0, "NA",INDEX(Table5[Strain name],(MATCH(PickedColonies!C1854,Table6[Barcode of agar-filled omnitray plate],0)+PickedColonies!J1854-1)))</f>
        <v>NA</v>
      </c>
      <c r="B1854" s="29" t="str">
        <f>IF(PickedColonies!J1854=0, "NA", INDEX(Table1[Modifications],(MATCH(PickedColonies!C1854,Table6[Barcode of agar-filled omnitray plate],0)+PickedColonies!J1854-1)))</f>
        <v>NA</v>
      </c>
      <c r="D1854" s="29" t="str">
        <f>IF(PickedColonies!J1854=0, "NA", INDEX(Table4[],(MATCH(PickedColonies!C1854,Table6[Barcode of agar-filled omnitray plate],0)+PickedColonies!J1854-1)))</f>
        <v>NA</v>
      </c>
      <c r="F1854" s="42" t="str">
        <f>IF(ISNUMBER(SEARCH("96-well",Import!$B$10)),Sheet1!O1853,Sheet1!P1853)</f>
        <v>M20</v>
      </c>
      <c r="I1854" s="31"/>
    </row>
    <row r="1855" spans="1:9" x14ac:dyDescent="0.25">
      <c r="A1855" s="29" t="str">
        <f>IF(PickedColonies!J1855=0, "NA",INDEX(Table5[Strain name],(MATCH(PickedColonies!C1855,Table6[Barcode of agar-filled omnitray plate],0)+PickedColonies!J1855-1)))</f>
        <v>NA</v>
      </c>
      <c r="B1855" s="29" t="str">
        <f>IF(PickedColonies!J1855=0, "NA", INDEX(Table1[Modifications],(MATCH(PickedColonies!C1855,Table6[Barcode of agar-filled omnitray plate],0)+PickedColonies!J1855-1)))</f>
        <v>NA</v>
      </c>
      <c r="D1855" s="29" t="str">
        <f>IF(PickedColonies!J1855=0, "NA", INDEX(Table4[],(MATCH(PickedColonies!C1855,Table6[Barcode of agar-filled omnitray plate],0)+PickedColonies!J1855-1)))</f>
        <v>NA</v>
      </c>
      <c r="F1855" s="42" t="str">
        <f>IF(ISNUMBER(SEARCH("96-well",Import!$B$10)),Sheet1!O1854,Sheet1!P1854)</f>
        <v>N20</v>
      </c>
      <c r="I1855" s="31"/>
    </row>
    <row r="1856" spans="1:9" x14ac:dyDescent="0.25">
      <c r="A1856" s="29" t="str">
        <f>IF(PickedColonies!J1856=0, "NA",INDEX(Table5[Strain name],(MATCH(PickedColonies!C1856,Table6[Barcode of agar-filled omnitray plate],0)+PickedColonies!J1856-1)))</f>
        <v>NA</v>
      </c>
      <c r="B1856" s="29" t="str">
        <f>IF(PickedColonies!J1856=0, "NA", INDEX(Table1[Modifications],(MATCH(PickedColonies!C1856,Table6[Barcode of agar-filled omnitray plate],0)+PickedColonies!J1856-1)))</f>
        <v>NA</v>
      </c>
      <c r="D1856" s="29" t="str">
        <f>IF(PickedColonies!J1856=0, "NA", INDEX(Table4[],(MATCH(PickedColonies!C1856,Table6[Barcode of agar-filled omnitray plate],0)+PickedColonies!J1856-1)))</f>
        <v>NA</v>
      </c>
      <c r="F1856" s="42" t="str">
        <f>IF(ISNUMBER(SEARCH("96-well",Import!$B$10)),Sheet1!O1855,Sheet1!P1855)</f>
        <v>O20</v>
      </c>
      <c r="I1856" s="31"/>
    </row>
    <row r="1857" spans="1:9" x14ac:dyDescent="0.25">
      <c r="A1857" s="29" t="str">
        <f>IF(PickedColonies!J1857=0, "NA",INDEX(Table5[Strain name],(MATCH(PickedColonies!C1857,Table6[Barcode of agar-filled omnitray plate],0)+PickedColonies!J1857-1)))</f>
        <v>NA</v>
      </c>
      <c r="B1857" s="29" t="str">
        <f>IF(PickedColonies!J1857=0, "NA", INDEX(Table1[Modifications],(MATCH(PickedColonies!C1857,Table6[Barcode of agar-filled omnitray plate],0)+PickedColonies!J1857-1)))</f>
        <v>NA</v>
      </c>
      <c r="D1857" s="29" t="str">
        <f>IF(PickedColonies!J1857=0, "NA", INDEX(Table4[],(MATCH(PickedColonies!C1857,Table6[Barcode of agar-filled omnitray plate],0)+PickedColonies!J1857-1)))</f>
        <v>NA</v>
      </c>
      <c r="F1857" s="42" t="str">
        <f>IF(ISNUMBER(SEARCH("96-well",Import!$B$10)),Sheet1!O1856,Sheet1!P1856)</f>
        <v>P20</v>
      </c>
      <c r="I1857" s="31"/>
    </row>
    <row r="1858" spans="1:9" x14ac:dyDescent="0.25">
      <c r="A1858" s="29" t="str">
        <f>IF(PickedColonies!J1858=0, "NA",INDEX(Table5[Strain name],(MATCH(PickedColonies!C1858,Table6[Barcode of agar-filled omnitray plate],0)+PickedColonies!J1858-1)))</f>
        <v>NA</v>
      </c>
      <c r="B1858" s="29" t="str">
        <f>IF(PickedColonies!J1858=0, "NA", INDEX(Table1[Modifications],(MATCH(PickedColonies!C1858,Table6[Barcode of agar-filled omnitray plate],0)+PickedColonies!J1858-1)))</f>
        <v>NA</v>
      </c>
      <c r="D1858" s="29" t="str">
        <f>IF(PickedColonies!J1858=0, "NA", INDEX(Table4[],(MATCH(PickedColonies!C1858,Table6[Barcode of agar-filled omnitray plate],0)+PickedColonies!J1858-1)))</f>
        <v>NA</v>
      </c>
      <c r="F1858" s="42" t="str">
        <f>IF(ISNUMBER(SEARCH("96-well",Import!$B$10)),Sheet1!O1857,Sheet1!P1857)</f>
        <v>A21</v>
      </c>
      <c r="I1858" s="31"/>
    </row>
    <row r="1859" spans="1:9" x14ac:dyDescent="0.25">
      <c r="A1859" s="29" t="str">
        <f>IF(PickedColonies!J1859=0, "NA",INDEX(Table5[Strain name],(MATCH(PickedColonies!C1859,Table6[Barcode of agar-filled omnitray plate],0)+PickedColonies!J1859-1)))</f>
        <v>NA</v>
      </c>
      <c r="B1859" s="29" t="str">
        <f>IF(PickedColonies!J1859=0, "NA", INDEX(Table1[Modifications],(MATCH(PickedColonies!C1859,Table6[Barcode of agar-filled omnitray plate],0)+PickedColonies!J1859-1)))</f>
        <v>NA</v>
      </c>
      <c r="D1859" s="29" t="str">
        <f>IF(PickedColonies!J1859=0, "NA", INDEX(Table4[],(MATCH(PickedColonies!C1859,Table6[Barcode of agar-filled omnitray plate],0)+PickedColonies!J1859-1)))</f>
        <v>NA</v>
      </c>
      <c r="F1859" s="42" t="str">
        <f>IF(ISNUMBER(SEARCH("96-well",Import!$B$10)),Sheet1!O1858,Sheet1!P1858)</f>
        <v>B21</v>
      </c>
      <c r="I1859" s="31"/>
    </row>
    <row r="1860" spans="1:9" x14ac:dyDescent="0.25">
      <c r="A1860" s="29" t="str">
        <f>IF(PickedColonies!J1860=0, "NA",INDEX(Table5[Strain name],(MATCH(PickedColonies!C1860,Table6[Barcode of agar-filled omnitray plate],0)+PickedColonies!J1860-1)))</f>
        <v>NA</v>
      </c>
      <c r="B1860" s="29" t="str">
        <f>IF(PickedColonies!J1860=0, "NA", INDEX(Table1[Modifications],(MATCH(PickedColonies!C1860,Table6[Barcode of agar-filled omnitray plate],0)+PickedColonies!J1860-1)))</f>
        <v>NA</v>
      </c>
      <c r="D1860" s="29" t="str">
        <f>IF(PickedColonies!J1860=0, "NA", INDEX(Table4[],(MATCH(PickedColonies!C1860,Table6[Barcode of agar-filled omnitray plate],0)+PickedColonies!J1860-1)))</f>
        <v>NA</v>
      </c>
      <c r="F1860" s="42" t="str">
        <f>IF(ISNUMBER(SEARCH("96-well",Import!$B$10)),Sheet1!O1859,Sheet1!P1859)</f>
        <v>C21</v>
      </c>
      <c r="I1860" s="31"/>
    </row>
    <row r="1861" spans="1:9" x14ac:dyDescent="0.25">
      <c r="A1861" s="29" t="str">
        <f>IF(PickedColonies!J1861=0, "NA",INDEX(Table5[Strain name],(MATCH(PickedColonies!C1861,Table6[Barcode of agar-filled omnitray plate],0)+PickedColonies!J1861-1)))</f>
        <v>NA</v>
      </c>
      <c r="B1861" s="29" t="str">
        <f>IF(PickedColonies!J1861=0, "NA", INDEX(Table1[Modifications],(MATCH(PickedColonies!C1861,Table6[Barcode of agar-filled omnitray plate],0)+PickedColonies!J1861-1)))</f>
        <v>NA</v>
      </c>
      <c r="D1861" s="29" t="str">
        <f>IF(PickedColonies!J1861=0, "NA", INDEX(Table4[],(MATCH(PickedColonies!C1861,Table6[Barcode of agar-filled omnitray plate],0)+PickedColonies!J1861-1)))</f>
        <v>NA</v>
      </c>
      <c r="F1861" s="42" t="str">
        <f>IF(ISNUMBER(SEARCH("96-well",Import!$B$10)),Sheet1!O1860,Sheet1!P1860)</f>
        <v>D21</v>
      </c>
      <c r="I1861" s="31"/>
    </row>
    <row r="1862" spans="1:9" x14ac:dyDescent="0.25">
      <c r="A1862" s="29" t="str">
        <f>IF(PickedColonies!J1862=0, "NA",INDEX(Table5[Strain name],(MATCH(PickedColonies!C1862,Table6[Barcode of agar-filled omnitray plate],0)+PickedColonies!J1862-1)))</f>
        <v>NA</v>
      </c>
      <c r="B1862" s="29" t="str">
        <f>IF(PickedColonies!J1862=0, "NA", INDEX(Table1[Modifications],(MATCH(PickedColonies!C1862,Table6[Barcode of agar-filled omnitray plate],0)+PickedColonies!J1862-1)))</f>
        <v>NA</v>
      </c>
      <c r="D1862" s="29" t="str">
        <f>IF(PickedColonies!J1862=0, "NA", INDEX(Table4[],(MATCH(PickedColonies!C1862,Table6[Barcode of agar-filled omnitray plate],0)+PickedColonies!J1862-1)))</f>
        <v>NA</v>
      </c>
      <c r="F1862" s="42" t="str">
        <f>IF(ISNUMBER(SEARCH("96-well",Import!$B$10)),Sheet1!O1861,Sheet1!P1861)</f>
        <v>E21</v>
      </c>
      <c r="I1862" s="31"/>
    </row>
    <row r="1863" spans="1:9" x14ac:dyDescent="0.25">
      <c r="A1863" s="29" t="str">
        <f>IF(PickedColonies!J1863=0, "NA",INDEX(Table5[Strain name],(MATCH(PickedColonies!C1863,Table6[Barcode of agar-filled omnitray plate],0)+PickedColonies!J1863-1)))</f>
        <v>NA</v>
      </c>
      <c r="B1863" s="29" t="str">
        <f>IF(PickedColonies!J1863=0, "NA", INDEX(Table1[Modifications],(MATCH(PickedColonies!C1863,Table6[Barcode of agar-filled omnitray plate],0)+PickedColonies!J1863-1)))</f>
        <v>NA</v>
      </c>
      <c r="D1863" s="29" t="str">
        <f>IF(PickedColonies!J1863=0, "NA", INDEX(Table4[],(MATCH(PickedColonies!C1863,Table6[Barcode of agar-filled omnitray plate],0)+PickedColonies!J1863-1)))</f>
        <v>NA</v>
      </c>
      <c r="F1863" s="42" t="str">
        <f>IF(ISNUMBER(SEARCH("96-well",Import!$B$10)),Sheet1!O1862,Sheet1!P1862)</f>
        <v>F21</v>
      </c>
      <c r="I1863" s="31"/>
    </row>
    <row r="1864" spans="1:9" x14ac:dyDescent="0.25">
      <c r="A1864" s="29" t="str">
        <f>IF(PickedColonies!J1864=0, "NA",INDEX(Table5[Strain name],(MATCH(PickedColonies!C1864,Table6[Barcode of agar-filled omnitray plate],0)+PickedColonies!J1864-1)))</f>
        <v>NA</v>
      </c>
      <c r="B1864" s="29" t="str">
        <f>IF(PickedColonies!J1864=0, "NA", INDEX(Table1[Modifications],(MATCH(PickedColonies!C1864,Table6[Barcode of agar-filled omnitray plate],0)+PickedColonies!J1864-1)))</f>
        <v>NA</v>
      </c>
      <c r="D1864" s="29" t="str">
        <f>IF(PickedColonies!J1864=0, "NA", INDEX(Table4[],(MATCH(PickedColonies!C1864,Table6[Barcode of agar-filled omnitray plate],0)+PickedColonies!J1864-1)))</f>
        <v>NA</v>
      </c>
      <c r="F1864" s="42" t="str">
        <f>IF(ISNUMBER(SEARCH("96-well",Import!$B$10)),Sheet1!O1863,Sheet1!P1863)</f>
        <v>G21</v>
      </c>
      <c r="I1864" s="31"/>
    </row>
    <row r="1865" spans="1:9" x14ac:dyDescent="0.25">
      <c r="A1865" s="29" t="str">
        <f>IF(PickedColonies!J1865=0, "NA",INDEX(Table5[Strain name],(MATCH(PickedColonies!C1865,Table6[Barcode of agar-filled omnitray plate],0)+PickedColonies!J1865-1)))</f>
        <v>NA</v>
      </c>
      <c r="B1865" s="29" t="str">
        <f>IF(PickedColonies!J1865=0, "NA", INDEX(Table1[Modifications],(MATCH(PickedColonies!C1865,Table6[Barcode of agar-filled omnitray plate],0)+PickedColonies!J1865-1)))</f>
        <v>NA</v>
      </c>
      <c r="D1865" s="29" t="str">
        <f>IF(PickedColonies!J1865=0, "NA", INDEX(Table4[],(MATCH(PickedColonies!C1865,Table6[Barcode of agar-filled omnitray plate],0)+PickedColonies!J1865-1)))</f>
        <v>NA</v>
      </c>
      <c r="F1865" s="42" t="str">
        <f>IF(ISNUMBER(SEARCH("96-well",Import!$B$10)),Sheet1!O1864,Sheet1!P1864)</f>
        <v>H21</v>
      </c>
      <c r="I1865" s="31"/>
    </row>
    <row r="1866" spans="1:9" x14ac:dyDescent="0.25">
      <c r="A1866" s="29" t="str">
        <f>IF(PickedColonies!J1866=0, "NA",INDEX(Table5[Strain name],(MATCH(PickedColonies!C1866,Table6[Barcode of agar-filled omnitray plate],0)+PickedColonies!J1866-1)))</f>
        <v>NA</v>
      </c>
      <c r="B1866" s="29" t="str">
        <f>IF(PickedColonies!J1866=0, "NA", INDEX(Table1[Modifications],(MATCH(PickedColonies!C1866,Table6[Barcode of agar-filled omnitray plate],0)+PickedColonies!J1866-1)))</f>
        <v>NA</v>
      </c>
      <c r="D1866" s="29" t="str">
        <f>IF(PickedColonies!J1866=0, "NA", INDEX(Table4[],(MATCH(PickedColonies!C1866,Table6[Barcode of agar-filled omnitray plate],0)+PickedColonies!J1866-1)))</f>
        <v>NA</v>
      </c>
      <c r="F1866" s="42" t="str">
        <f>IF(ISNUMBER(SEARCH("96-well",Import!$B$10)),Sheet1!O1865,Sheet1!P1865)</f>
        <v>I21</v>
      </c>
      <c r="I1866" s="31"/>
    </row>
    <row r="1867" spans="1:9" x14ac:dyDescent="0.25">
      <c r="A1867" s="29" t="str">
        <f>IF(PickedColonies!J1867=0, "NA",INDEX(Table5[Strain name],(MATCH(PickedColonies!C1867,Table6[Barcode of agar-filled omnitray plate],0)+PickedColonies!J1867-1)))</f>
        <v>NA</v>
      </c>
      <c r="B1867" s="29" t="str">
        <f>IF(PickedColonies!J1867=0, "NA", INDEX(Table1[Modifications],(MATCH(PickedColonies!C1867,Table6[Barcode of agar-filled omnitray plate],0)+PickedColonies!J1867-1)))</f>
        <v>NA</v>
      </c>
      <c r="D1867" s="29" t="str">
        <f>IF(PickedColonies!J1867=0, "NA", INDEX(Table4[],(MATCH(PickedColonies!C1867,Table6[Barcode of agar-filled omnitray plate],0)+PickedColonies!J1867-1)))</f>
        <v>NA</v>
      </c>
      <c r="F1867" s="42" t="str">
        <f>IF(ISNUMBER(SEARCH("96-well",Import!$B$10)),Sheet1!O1866,Sheet1!P1866)</f>
        <v>J21</v>
      </c>
      <c r="I1867" s="31"/>
    </row>
    <row r="1868" spans="1:9" x14ac:dyDescent="0.25">
      <c r="A1868" s="29" t="str">
        <f>IF(PickedColonies!J1868=0, "NA",INDEX(Table5[Strain name],(MATCH(PickedColonies!C1868,Table6[Barcode of agar-filled omnitray plate],0)+PickedColonies!J1868-1)))</f>
        <v>NA</v>
      </c>
      <c r="B1868" s="29" t="str">
        <f>IF(PickedColonies!J1868=0, "NA", INDEX(Table1[Modifications],(MATCH(PickedColonies!C1868,Table6[Barcode of agar-filled omnitray plate],0)+PickedColonies!J1868-1)))</f>
        <v>NA</v>
      </c>
      <c r="D1868" s="29" t="str">
        <f>IF(PickedColonies!J1868=0, "NA", INDEX(Table4[],(MATCH(PickedColonies!C1868,Table6[Barcode of agar-filled omnitray plate],0)+PickedColonies!J1868-1)))</f>
        <v>NA</v>
      </c>
      <c r="F1868" s="42" t="str">
        <f>IF(ISNUMBER(SEARCH("96-well",Import!$B$10)),Sheet1!O1867,Sheet1!P1867)</f>
        <v>K21</v>
      </c>
      <c r="I1868" s="31"/>
    </row>
    <row r="1869" spans="1:9" x14ac:dyDescent="0.25">
      <c r="A1869" s="29" t="str">
        <f>IF(PickedColonies!J1869=0, "NA",INDEX(Table5[Strain name],(MATCH(PickedColonies!C1869,Table6[Barcode of agar-filled omnitray plate],0)+PickedColonies!J1869-1)))</f>
        <v>NA</v>
      </c>
      <c r="B1869" s="29" t="str">
        <f>IF(PickedColonies!J1869=0, "NA", INDEX(Table1[Modifications],(MATCH(PickedColonies!C1869,Table6[Barcode of agar-filled omnitray plate],0)+PickedColonies!J1869-1)))</f>
        <v>NA</v>
      </c>
      <c r="D1869" s="29" t="str">
        <f>IF(PickedColonies!J1869=0, "NA", INDEX(Table4[],(MATCH(PickedColonies!C1869,Table6[Barcode of agar-filled omnitray plate],0)+PickedColonies!J1869-1)))</f>
        <v>NA</v>
      </c>
      <c r="F1869" s="42" t="str">
        <f>IF(ISNUMBER(SEARCH("96-well",Import!$B$10)),Sheet1!O1868,Sheet1!P1868)</f>
        <v>L21</v>
      </c>
      <c r="I1869" s="31"/>
    </row>
    <row r="1870" spans="1:9" x14ac:dyDescent="0.25">
      <c r="A1870" s="29" t="str">
        <f>IF(PickedColonies!J1870=0, "NA",INDEX(Table5[Strain name],(MATCH(PickedColonies!C1870,Table6[Barcode of agar-filled omnitray plate],0)+PickedColonies!J1870-1)))</f>
        <v>NA</v>
      </c>
      <c r="B1870" s="29" t="str">
        <f>IF(PickedColonies!J1870=0, "NA", INDEX(Table1[Modifications],(MATCH(PickedColonies!C1870,Table6[Barcode of agar-filled omnitray plate],0)+PickedColonies!J1870-1)))</f>
        <v>NA</v>
      </c>
      <c r="D1870" s="29" t="str">
        <f>IF(PickedColonies!J1870=0, "NA", INDEX(Table4[],(MATCH(PickedColonies!C1870,Table6[Barcode of agar-filled omnitray plate],0)+PickedColonies!J1870-1)))</f>
        <v>NA</v>
      </c>
      <c r="F1870" s="42" t="str">
        <f>IF(ISNUMBER(SEARCH("96-well",Import!$B$10)),Sheet1!O1869,Sheet1!P1869)</f>
        <v>M21</v>
      </c>
      <c r="I1870" s="31"/>
    </row>
    <row r="1871" spans="1:9" x14ac:dyDescent="0.25">
      <c r="A1871" s="29" t="str">
        <f>IF(PickedColonies!J1871=0, "NA",INDEX(Table5[Strain name],(MATCH(PickedColonies!C1871,Table6[Barcode of agar-filled omnitray plate],0)+PickedColonies!J1871-1)))</f>
        <v>NA</v>
      </c>
      <c r="B1871" s="29" t="str">
        <f>IF(PickedColonies!J1871=0, "NA", INDEX(Table1[Modifications],(MATCH(PickedColonies!C1871,Table6[Barcode of agar-filled omnitray plate],0)+PickedColonies!J1871-1)))</f>
        <v>NA</v>
      </c>
      <c r="D1871" s="29" t="str">
        <f>IF(PickedColonies!J1871=0, "NA", INDEX(Table4[],(MATCH(PickedColonies!C1871,Table6[Barcode of agar-filled omnitray plate],0)+PickedColonies!J1871-1)))</f>
        <v>NA</v>
      </c>
      <c r="F1871" s="42" t="str">
        <f>IF(ISNUMBER(SEARCH("96-well",Import!$B$10)),Sheet1!O1870,Sheet1!P1870)</f>
        <v>N21</v>
      </c>
      <c r="I1871" s="31"/>
    </row>
    <row r="1872" spans="1:9" x14ac:dyDescent="0.25">
      <c r="A1872" s="29" t="str">
        <f>IF(PickedColonies!J1872=0, "NA",INDEX(Table5[Strain name],(MATCH(PickedColonies!C1872,Table6[Barcode of agar-filled omnitray plate],0)+PickedColonies!J1872-1)))</f>
        <v>NA</v>
      </c>
      <c r="B1872" s="29" t="str">
        <f>IF(PickedColonies!J1872=0, "NA", INDEX(Table1[Modifications],(MATCH(PickedColonies!C1872,Table6[Barcode of agar-filled omnitray plate],0)+PickedColonies!J1872-1)))</f>
        <v>NA</v>
      </c>
      <c r="D1872" s="29" t="str">
        <f>IF(PickedColonies!J1872=0, "NA", INDEX(Table4[],(MATCH(PickedColonies!C1872,Table6[Barcode of agar-filled omnitray plate],0)+PickedColonies!J1872-1)))</f>
        <v>NA</v>
      </c>
      <c r="F1872" s="42" t="str">
        <f>IF(ISNUMBER(SEARCH("96-well",Import!$B$10)),Sheet1!O1871,Sheet1!P1871)</f>
        <v>O21</v>
      </c>
      <c r="I1872" s="31"/>
    </row>
    <row r="1873" spans="1:9" x14ac:dyDescent="0.25">
      <c r="A1873" s="29" t="str">
        <f>IF(PickedColonies!J1873=0, "NA",INDEX(Table5[Strain name],(MATCH(PickedColonies!C1873,Table6[Barcode of agar-filled omnitray plate],0)+PickedColonies!J1873-1)))</f>
        <v>NA</v>
      </c>
      <c r="B1873" s="29" t="str">
        <f>IF(PickedColonies!J1873=0, "NA", INDEX(Table1[Modifications],(MATCH(PickedColonies!C1873,Table6[Barcode of agar-filled omnitray plate],0)+PickedColonies!J1873-1)))</f>
        <v>NA</v>
      </c>
      <c r="D1873" s="29" t="str">
        <f>IF(PickedColonies!J1873=0, "NA", INDEX(Table4[],(MATCH(PickedColonies!C1873,Table6[Barcode of agar-filled omnitray plate],0)+PickedColonies!J1873-1)))</f>
        <v>NA</v>
      </c>
      <c r="F1873" s="42" t="str">
        <f>IF(ISNUMBER(SEARCH("96-well",Import!$B$10)),Sheet1!O1872,Sheet1!P1872)</f>
        <v>P21</v>
      </c>
      <c r="I1873" s="31"/>
    </row>
    <row r="1874" spans="1:9" x14ac:dyDescent="0.25">
      <c r="A1874" s="29" t="str">
        <f>IF(PickedColonies!J1874=0, "NA",INDEX(Table5[Strain name],(MATCH(PickedColonies!C1874,Table6[Barcode of agar-filled omnitray plate],0)+PickedColonies!J1874-1)))</f>
        <v>NA</v>
      </c>
      <c r="B1874" s="29" t="str">
        <f>IF(PickedColonies!J1874=0, "NA", INDEX(Table1[Modifications],(MATCH(PickedColonies!C1874,Table6[Barcode of agar-filled omnitray plate],0)+PickedColonies!J1874-1)))</f>
        <v>NA</v>
      </c>
      <c r="D1874" s="29" t="str">
        <f>IF(PickedColonies!J1874=0, "NA", INDEX(Table4[],(MATCH(PickedColonies!C1874,Table6[Barcode of agar-filled omnitray plate],0)+PickedColonies!J1874-1)))</f>
        <v>NA</v>
      </c>
      <c r="F1874" s="42" t="str">
        <f>IF(ISNUMBER(SEARCH("96-well",Import!$B$10)),Sheet1!O1873,Sheet1!P1873)</f>
        <v>A22</v>
      </c>
      <c r="I1874" s="31"/>
    </row>
    <row r="1875" spans="1:9" x14ac:dyDescent="0.25">
      <c r="A1875" s="29" t="str">
        <f>IF(PickedColonies!J1875=0, "NA",INDEX(Table5[Strain name],(MATCH(PickedColonies!C1875,Table6[Barcode of agar-filled omnitray plate],0)+PickedColonies!J1875-1)))</f>
        <v>NA</v>
      </c>
      <c r="B1875" s="29" t="str">
        <f>IF(PickedColonies!J1875=0, "NA", INDEX(Table1[Modifications],(MATCH(PickedColonies!C1875,Table6[Barcode of agar-filled omnitray plate],0)+PickedColonies!J1875-1)))</f>
        <v>NA</v>
      </c>
      <c r="D1875" s="29" t="str">
        <f>IF(PickedColonies!J1875=0, "NA", INDEX(Table4[],(MATCH(PickedColonies!C1875,Table6[Barcode of agar-filled omnitray plate],0)+PickedColonies!J1875-1)))</f>
        <v>NA</v>
      </c>
      <c r="F1875" s="42" t="str">
        <f>IF(ISNUMBER(SEARCH("96-well",Import!$B$10)),Sheet1!O1874,Sheet1!P1874)</f>
        <v>B22</v>
      </c>
      <c r="I1875" s="31"/>
    </row>
    <row r="1876" spans="1:9" x14ac:dyDescent="0.25">
      <c r="A1876" s="29" t="str">
        <f>IF(PickedColonies!J1876=0, "NA",INDEX(Table5[Strain name],(MATCH(PickedColonies!C1876,Table6[Barcode of agar-filled omnitray plate],0)+PickedColonies!J1876-1)))</f>
        <v>NA</v>
      </c>
      <c r="B1876" s="29" t="str">
        <f>IF(PickedColonies!J1876=0, "NA", INDEX(Table1[Modifications],(MATCH(PickedColonies!C1876,Table6[Barcode of agar-filled omnitray plate],0)+PickedColonies!J1876-1)))</f>
        <v>NA</v>
      </c>
      <c r="D1876" s="29" t="str">
        <f>IF(PickedColonies!J1876=0, "NA", INDEX(Table4[],(MATCH(PickedColonies!C1876,Table6[Barcode of agar-filled omnitray plate],0)+PickedColonies!J1876-1)))</f>
        <v>NA</v>
      </c>
      <c r="F1876" s="42" t="str">
        <f>IF(ISNUMBER(SEARCH("96-well",Import!$B$10)),Sheet1!O1875,Sheet1!P1875)</f>
        <v>C22</v>
      </c>
      <c r="I1876" s="31"/>
    </row>
    <row r="1877" spans="1:9" x14ac:dyDescent="0.25">
      <c r="A1877" s="29" t="str">
        <f>IF(PickedColonies!J1877=0, "NA",INDEX(Table5[Strain name],(MATCH(PickedColonies!C1877,Table6[Barcode of agar-filled omnitray plate],0)+PickedColonies!J1877-1)))</f>
        <v>NA</v>
      </c>
      <c r="B1877" s="29" t="str">
        <f>IF(PickedColonies!J1877=0, "NA", INDEX(Table1[Modifications],(MATCH(PickedColonies!C1877,Table6[Barcode of agar-filled omnitray plate],0)+PickedColonies!J1877-1)))</f>
        <v>NA</v>
      </c>
      <c r="D1877" s="29" t="str">
        <f>IF(PickedColonies!J1877=0, "NA", INDEX(Table4[],(MATCH(PickedColonies!C1877,Table6[Barcode of agar-filled omnitray plate],0)+PickedColonies!J1877-1)))</f>
        <v>NA</v>
      </c>
      <c r="F1877" s="42" t="str">
        <f>IF(ISNUMBER(SEARCH("96-well",Import!$B$10)),Sheet1!O1876,Sheet1!P1876)</f>
        <v>D22</v>
      </c>
      <c r="I1877" s="31"/>
    </row>
    <row r="1878" spans="1:9" x14ac:dyDescent="0.25">
      <c r="A1878" s="29" t="str">
        <f>IF(PickedColonies!J1878=0, "NA",INDEX(Table5[Strain name],(MATCH(PickedColonies!C1878,Table6[Barcode of agar-filled omnitray plate],0)+PickedColonies!J1878-1)))</f>
        <v>NA</v>
      </c>
      <c r="B1878" s="29" t="str">
        <f>IF(PickedColonies!J1878=0, "NA", INDEX(Table1[Modifications],(MATCH(PickedColonies!C1878,Table6[Barcode of agar-filled omnitray plate],0)+PickedColonies!J1878-1)))</f>
        <v>NA</v>
      </c>
      <c r="D1878" s="29" t="str">
        <f>IF(PickedColonies!J1878=0, "NA", INDEX(Table4[],(MATCH(PickedColonies!C1878,Table6[Barcode of agar-filled omnitray plate],0)+PickedColonies!J1878-1)))</f>
        <v>NA</v>
      </c>
      <c r="F1878" s="42" t="str">
        <f>IF(ISNUMBER(SEARCH("96-well",Import!$B$10)),Sheet1!O1877,Sheet1!P1877)</f>
        <v>E22</v>
      </c>
      <c r="I1878" s="31"/>
    </row>
    <row r="1879" spans="1:9" x14ac:dyDescent="0.25">
      <c r="A1879" s="29" t="str">
        <f>IF(PickedColonies!J1879=0, "NA",INDEX(Table5[Strain name],(MATCH(PickedColonies!C1879,Table6[Barcode of agar-filled omnitray plate],0)+PickedColonies!J1879-1)))</f>
        <v>NA</v>
      </c>
      <c r="B1879" s="29" t="str">
        <f>IF(PickedColonies!J1879=0, "NA", INDEX(Table1[Modifications],(MATCH(PickedColonies!C1879,Table6[Barcode of agar-filled omnitray plate],0)+PickedColonies!J1879-1)))</f>
        <v>NA</v>
      </c>
      <c r="D1879" s="29" t="str">
        <f>IF(PickedColonies!J1879=0, "NA", INDEX(Table4[],(MATCH(PickedColonies!C1879,Table6[Barcode of agar-filled omnitray plate],0)+PickedColonies!J1879-1)))</f>
        <v>NA</v>
      </c>
      <c r="F1879" s="42" t="str">
        <f>IF(ISNUMBER(SEARCH("96-well",Import!$B$10)),Sheet1!O1878,Sheet1!P1878)</f>
        <v>F22</v>
      </c>
      <c r="I1879" s="31"/>
    </row>
    <row r="1880" spans="1:9" x14ac:dyDescent="0.25">
      <c r="A1880" s="29" t="str">
        <f>IF(PickedColonies!J1880=0, "NA",INDEX(Table5[Strain name],(MATCH(PickedColonies!C1880,Table6[Barcode of agar-filled omnitray plate],0)+PickedColonies!J1880-1)))</f>
        <v>NA</v>
      </c>
      <c r="B1880" s="29" t="str">
        <f>IF(PickedColonies!J1880=0, "NA", INDEX(Table1[Modifications],(MATCH(PickedColonies!C1880,Table6[Barcode of agar-filled omnitray plate],0)+PickedColonies!J1880-1)))</f>
        <v>NA</v>
      </c>
      <c r="D1880" s="29" t="str">
        <f>IF(PickedColonies!J1880=0, "NA", INDEX(Table4[],(MATCH(PickedColonies!C1880,Table6[Barcode of agar-filled omnitray plate],0)+PickedColonies!J1880-1)))</f>
        <v>NA</v>
      </c>
      <c r="F1880" s="42" t="str">
        <f>IF(ISNUMBER(SEARCH("96-well",Import!$B$10)),Sheet1!O1879,Sheet1!P1879)</f>
        <v>G22</v>
      </c>
      <c r="I1880" s="31"/>
    </row>
    <row r="1881" spans="1:9" x14ac:dyDescent="0.25">
      <c r="A1881" s="29" t="str">
        <f>IF(PickedColonies!J1881=0, "NA",INDEX(Table5[Strain name],(MATCH(PickedColonies!C1881,Table6[Barcode of agar-filled omnitray plate],0)+PickedColonies!J1881-1)))</f>
        <v>NA</v>
      </c>
      <c r="B1881" s="29" t="str">
        <f>IF(PickedColonies!J1881=0, "NA", INDEX(Table1[Modifications],(MATCH(PickedColonies!C1881,Table6[Barcode of agar-filled omnitray plate],0)+PickedColonies!J1881-1)))</f>
        <v>NA</v>
      </c>
      <c r="D1881" s="29" t="str">
        <f>IF(PickedColonies!J1881=0, "NA", INDEX(Table4[],(MATCH(PickedColonies!C1881,Table6[Barcode of agar-filled omnitray plate],0)+PickedColonies!J1881-1)))</f>
        <v>NA</v>
      </c>
      <c r="F1881" s="42" t="str">
        <f>IF(ISNUMBER(SEARCH("96-well",Import!$B$10)),Sheet1!O1880,Sheet1!P1880)</f>
        <v>H22</v>
      </c>
      <c r="I1881" s="31"/>
    </row>
    <row r="1882" spans="1:9" x14ac:dyDescent="0.25">
      <c r="A1882" s="29" t="str">
        <f>IF(PickedColonies!J1882=0, "NA",INDEX(Table5[Strain name],(MATCH(PickedColonies!C1882,Table6[Barcode of agar-filled omnitray plate],0)+PickedColonies!J1882-1)))</f>
        <v>NA</v>
      </c>
      <c r="B1882" s="29" t="str">
        <f>IF(PickedColonies!J1882=0, "NA", INDEX(Table1[Modifications],(MATCH(PickedColonies!C1882,Table6[Barcode of agar-filled omnitray plate],0)+PickedColonies!J1882-1)))</f>
        <v>NA</v>
      </c>
      <c r="D1882" s="29" t="str">
        <f>IF(PickedColonies!J1882=0, "NA", INDEX(Table4[],(MATCH(PickedColonies!C1882,Table6[Barcode of agar-filled omnitray plate],0)+PickedColonies!J1882-1)))</f>
        <v>NA</v>
      </c>
      <c r="F1882" s="42" t="str">
        <f>IF(ISNUMBER(SEARCH("96-well",Import!$B$10)),Sheet1!O1881,Sheet1!P1881)</f>
        <v>I22</v>
      </c>
      <c r="I1882" s="31"/>
    </row>
    <row r="1883" spans="1:9" x14ac:dyDescent="0.25">
      <c r="A1883" s="29" t="str">
        <f>IF(PickedColonies!J1883=0, "NA",INDEX(Table5[Strain name],(MATCH(PickedColonies!C1883,Table6[Barcode of agar-filled omnitray plate],0)+PickedColonies!J1883-1)))</f>
        <v>NA</v>
      </c>
      <c r="B1883" s="29" t="str">
        <f>IF(PickedColonies!J1883=0, "NA", INDEX(Table1[Modifications],(MATCH(PickedColonies!C1883,Table6[Barcode of agar-filled omnitray plate],0)+PickedColonies!J1883-1)))</f>
        <v>NA</v>
      </c>
      <c r="D1883" s="29" t="str">
        <f>IF(PickedColonies!J1883=0, "NA", INDEX(Table4[],(MATCH(PickedColonies!C1883,Table6[Barcode of agar-filled omnitray plate],0)+PickedColonies!J1883-1)))</f>
        <v>NA</v>
      </c>
      <c r="F1883" s="42" t="str">
        <f>IF(ISNUMBER(SEARCH("96-well",Import!$B$10)),Sheet1!O1882,Sheet1!P1882)</f>
        <v>J22</v>
      </c>
      <c r="I1883" s="31"/>
    </row>
    <row r="1884" spans="1:9" x14ac:dyDescent="0.25">
      <c r="A1884" s="29" t="str">
        <f>IF(PickedColonies!J1884=0, "NA",INDEX(Table5[Strain name],(MATCH(PickedColonies!C1884,Table6[Barcode of agar-filled omnitray plate],0)+PickedColonies!J1884-1)))</f>
        <v>NA</v>
      </c>
      <c r="B1884" s="29" t="str">
        <f>IF(PickedColonies!J1884=0, "NA", INDEX(Table1[Modifications],(MATCH(PickedColonies!C1884,Table6[Barcode of agar-filled omnitray plate],0)+PickedColonies!J1884-1)))</f>
        <v>NA</v>
      </c>
      <c r="D1884" s="29" t="str">
        <f>IF(PickedColonies!J1884=0, "NA", INDEX(Table4[],(MATCH(PickedColonies!C1884,Table6[Barcode of agar-filled omnitray plate],0)+PickedColonies!J1884-1)))</f>
        <v>NA</v>
      </c>
      <c r="F1884" s="42" t="str">
        <f>IF(ISNUMBER(SEARCH("96-well",Import!$B$10)),Sheet1!O1883,Sheet1!P1883)</f>
        <v>K22</v>
      </c>
      <c r="I1884" s="31"/>
    </row>
    <row r="1885" spans="1:9" x14ac:dyDescent="0.25">
      <c r="A1885" s="29" t="str">
        <f>IF(PickedColonies!J1885=0, "NA",INDEX(Table5[Strain name],(MATCH(PickedColonies!C1885,Table6[Barcode of agar-filled omnitray plate],0)+PickedColonies!J1885-1)))</f>
        <v>NA</v>
      </c>
      <c r="B1885" s="29" t="str">
        <f>IF(PickedColonies!J1885=0, "NA", INDEX(Table1[Modifications],(MATCH(PickedColonies!C1885,Table6[Barcode of agar-filled omnitray plate],0)+PickedColonies!J1885-1)))</f>
        <v>NA</v>
      </c>
      <c r="D1885" s="29" t="str">
        <f>IF(PickedColonies!J1885=0, "NA", INDEX(Table4[],(MATCH(PickedColonies!C1885,Table6[Barcode of agar-filled omnitray plate],0)+PickedColonies!J1885-1)))</f>
        <v>NA</v>
      </c>
      <c r="F1885" s="42" t="str">
        <f>IF(ISNUMBER(SEARCH("96-well",Import!$B$10)),Sheet1!O1884,Sheet1!P1884)</f>
        <v>L22</v>
      </c>
      <c r="I1885" s="31"/>
    </row>
    <row r="1886" spans="1:9" x14ac:dyDescent="0.25">
      <c r="A1886" s="29" t="str">
        <f>IF(PickedColonies!J1886=0, "NA",INDEX(Table5[Strain name],(MATCH(PickedColonies!C1886,Table6[Barcode of agar-filled omnitray plate],0)+PickedColonies!J1886-1)))</f>
        <v>NA</v>
      </c>
      <c r="B1886" s="29" t="str">
        <f>IF(PickedColonies!J1886=0, "NA", INDEX(Table1[Modifications],(MATCH(PickedColonies!C1886,Table6[Barcode of agar-filled omnitray plate],0)+PickedColonies!J1886-1)))</f>
        <v>NA</v>
      </c>
      <c r="D1886" s="29" t="str">
        <f>IF(PickedColonies!J1886=0, "NA", INDEX(Table4[],(MATCH(PickedColonies!C1886,Table6[Barcode of agar-filled omnitray plate],0)+PickedColonies!J1886-1)))</f>
        <v>NA</v>
      </c>
      <c r="F1886" s="42" t="str">
        <f>IF(ISNUMBER(SEARCH("96-well",Import!$B$10)),Sheet1!O1885,Sheet1!P1885)</f>
        <v>M22</v>
      </c>
      <c r="I1886" s="31"/>
    </row>
    <row r="1887" spans="1:9" x14ac:dyDescent="0.25">
      <c r="A1887" s="29" t="str">
        <f>IF(PickedColonies!J1887=0, "NA",INDEX(Table5[Strain name],(MATCH(PickedColonies!C1887,Table6[Barcode of agar-filled omnitray plate],0)+PickedColonies!J1887-1)))</f>
        <v>NA</v>
      </c>
      <c r="B1887" s="29" t="str">
        <f>IF(PickedColonies!J1887=0, "NA", INDEX(Table1[Modifications],(MATCH(PickedColonies!C1887,Table6[Barcode of agar-filled omnitray plate],0)+PickedColonies!J1887-1)))</f>
        <v>NA</v>
      </c>
      <c r="D1887" s="29" t="str">
        <f>IF(PickedColonies!J1887=0, "NA", INDEX(Table4[],(MATCH(PickedColonies!C1887,Table6[Barcode of agar-filled omnitray plate],0)+PickedColonies!J1887-1)))</f>
        <v>NA</v>
      </c>
      <c r="F1887" s="42" t="str">
        <f>IF(ISNUMBER(SEARCH("96-well",Import!$B$10)),Sheet1!O1886,Sheet1!P1886)</f>
        <v>N22</v>
      </c>
      <c r="I1887" s="31"/>
    </row>
    <row r="1888" spans="1:9" x14ac:dyDescent="0.25">
      <c r="A1888" s="29" t="str">
        <f>IF(PickedColonies!J1888=0, "NA",INDEX(Table5[Strain name],(MATCH(PickedColonies!C1888,Table6[Barcode of agar-filled omnitray plate],0)+PickedColonies!J1888-1)))</f>
        <v>NA</v>
      </c>
      <c r="B1888" s="29" t="str">
        <f>IF(PickedColonies!J1888=0, "NA", INDEX(Table1[Modifications],(MATCH(PickedColonies!C1888,Table6[Barcode of agar-filled omnitray plate],0)+PickedColonies!J1888-1)))</f>
        <v>NA</v>
      </c>
      <c r="D1888" s="29" t="str">
        <f>IF(PickedColonies!J1888=0, "NA", INDEX(Table4[],(MATCH(PickedColonies!C1888,Table6[Barcode of agar-filled omnitray plate],0)+PickedColonies!J1888-1)))</f>
        <v>NA</v>
      </c>
      <c r="F1888" s="42" t="str">
        <f>IF(ISNUMBER(SEARCH("96-well",Import!$B$10)),Sheet1!O1887,Sheet1!P1887)</f>
        <v>O22</v>
      </c>
      <c r="I1888" s="31"/>
    </row>
    <row r="1889" spans="1:9" x14ac:dyDescent="0.25">
      <c r="A1889" s="29" t="str">
        <f>IF(PickedColonies!J1889=0, "NA",INDEX(Table5[Strain name],(MATCH(PickedColonies!C1889,Table6[Barcode of agar-filled omnitray plate],0)+PickedColonies!J1889-1)))</f>
        <v>NA</v>
      </c>
      <c r="B1889" s="29" t="str">
        <f>IF(PickedColonies!J1889=0, "NA", INDEX(Table1[Modifications],(MATCH(PickedColonies!C1889,Table6[Barcode of agar-filled omnitray plate],0)+PickedColonies!J1889-1)))</f>
        <v>NA</v>
      </c>
      <c r="D1889" s="29" t="str">
        <f>IF(PickedColonies!J1889=0, "NA", INDEX(Table4[],(MATCH(PickedColonies!C1889,Table6[Barcode of agar-filled omnitray plate],0)+PickedColonies!J1889-1)))</f>
        <v>NA</v>
      </c>
      <c r="F1889" s="42" t="str">
        <f>IF(ISNUMBER(SEARCH("96-well",Import!$B$10)),Sheet1!O1888,Sheet1!P1888)</f>
        <v>P22</v>
      </c>
      <c r="I1889" s="31"/>
    </row>
    <row r="1890" spans="1:9" x14ac:dyDescent="0.25">
      <c r="A1890" s="29" t="str">
        <f>IF(PickedColonies!J1890=0, "NA",INDEX(Table5[Strain name],(MATCH(PickedColonies!C1890,Table6[Barcode of agar-filled omnitray plate],0)+PickedColonies!J1890-1)))</f>
        <v>NA</v>
      </c>
      <c r="B1890" s="29" t="str">
        <f>IF(PickedColonies!J1890=0, "NA", INDEX(Table1[Modifications],(MATCH(PickedColonies!C1890,Table6[Barcode of agar-filled omnitray plate],0)+PickedColonies!J1890-1)))</f>
        <v>NA</v>
      </c>
      <c r="D1890" s="29" t="str">
        <f>IF(PickedColonies!J1890=0, "NA", INDEX(Table4[],(MATCH(PickedColonies!C1890,Table6[Barcode of agar-filled omnitray plate],0)+PickedColonies!J1890-1)))</f>
        <v>NA</v>
      </c>
      <c r="F1890" s="42" t="str">
        <f>IF(ISNUMBER(SEARCH("96-well",Import!$B$10)),Sheet1!O1889,Sheet1!P1889)</f>
        <v>A23</v>
      </c>
      <c r="I1890" s="31"/>
    </row>
    <row r="1891" spans="1:9" x14ac:dyDescent="0.25">
      <c r="A1891" s="29" t="str">
        <f>IF(PickedColonies!J1891=0, "NA",INDEX(Table5[Strain name],(MATCH(PickedColonies!C1891,Table6[Barcode of agar-filled omnitray plate],0)+PickedColonies!J1891-1)))</f>
        <v>NA</v>
      </c>
      <c r="B1891" s="29" t="str">
        <f>IF(PickedColonies!J1891=0, "NA", INDEX(Table1[Modifications],(MATCH(PickedColonies!C1891,Table6[Barcode of agar-filled omnitray plate],0)+PickedColonies!J1891-1)))</f>
        <v>NA</v>
      </c>
      <c r="D1891" s="29" t="str">
        <f>IF(PickedColonies!J1891=0, "NA", INDEX(Table4[],(MATCH(PickedColonies!C1891,Table6[Barcode of agar-filled omnitray plate],0)+PickedColonies!J1891-1)))</f>
        <v>NA</v>
      </c>
      <c r="F1891" s="42" t="str">
        <f>IF(ISNUMBER(SEARCH("96-well",Import!$B$10)),Sheet1!O1890,Sheet1!P1890)</f>
        <v>B23</v>
      </c>
      <c r="I1891" s="31"/>
    </row>
    <row r="1892" spans="1:9" x14ac:dyDescent="0.25">
      <c r="A1892" s="29" t="str">
        <f>IF(PickedColonies!J1892=0, "NA",INDEX(Table5[Strain name],(MATCH(PickedColonies!C1892,Table6[Barcode of agar-filled omnitray plate],0)+PickedColonies!J1892-1)))</f>
        <v>NA</v>
      </c>
      <c r="B1892" s="29" t="str">
        <f>IF(PickedColonies!J1892=0, "NA", INDEX(Table1[Modifications],(MATCH(PickedColonies!C1892,Table6[Barcode of agar-filled omnitray plate],0)+PickedColonies!J1892-1)))</f>
        <v>NA</v>
      </c>
      <c r="D1892" s="29" t="str">
        <f>IF(PickedColonies!J1892=0, "NA", INDEX(Table4[],(MATCH(PickedColonies!C1892,Table6[Barcode of agar-filled omnitray plate],0)+PickedColonies!J1892-1)))</f>
        <v>NA</v>
      </c>
      <c r="F1892" s="42" t="str">
        <f>IF(ISNUMBER(SEARCH("96-well",Import!$B$10)),Sheet1!O1891,Sheet1!P1891)</f>
        <v>C23</v>
      </c>
      <c r="I1892" s="31"/>
    </row>
    <row r="1893" spans="1:9" x14ac:dyDescent="0.25">
      <c r="A1893" s="29" t="str">
        <f>IF(PickedColonies!J1893=0, "NA",INDEX(Table5[Strain name],(MATCH(PickedColonies!C1893,Table6[Barcode of agar-filled omnitray plate],0)+PickedColonies!J1893-1)))</f>
        <v>NA</v>
      </c>
      <c r="B1893" s="29" t="str">
        <f>IF(PickedColonies!J1893=0, "NA", INDEX(Table1[Modifications],(MATCH(PickedColonies!C1893,Table6[Barcode of agar-filled omnitray plate],0)+PickedColonies!J1893-1)))</f>
        <v>NA</v>
      </c>
      <c r="D1893" s="29" t="str">
        <f>IF(PickedColonies!J1893=0, "NA", INDEX(Table4[],(MATCH(PickedColonies!C1893,Table6[Barcode of agar-filled omnitray plate],0)+PickedColonies!J1893-1)))</f>
        <v>NA</v>
      </c>
      <c r="F1893" s="42" t="str">
        <f>IF(ISNUMBER(SEARCH("96-well",Import!$B$10)),Sheet1!O1892,Sheet1!P1892)</f>
        <v>D23</v>
      </c>
      <c r="I1893" s="31"/>
    </row>
    <row r="1894" spans="1:9" x14ac:dyDescent="0.25">
      <c r="A1894" s="29" t="str">
        <f>IF(PickedColonies!J1894=0, "NA",INDEX(Table5[Strain name],(MATCH(PickedColonies!C1894,Table6[Barcode of agar-filled omnitray plate],0)+PickedColonies!J1894-1)))</f>
        <v>NA</v>
      </c>
      <c r="B1894" s="29" t="str">
        <f>IF(PickedColonies!J1894=0, "NA", INDEX(Table1[Modifications],(MATCH(PickedColonies!C1894,Table6[Barcode of agar-filled omnitray plate],0)+PickedColonies!J1894-1)))</f>
        <v>NA</v>
      </c>
      <c r="D1894" s="29" t="str">
        <f>IF(PickedColonies!J1894=0, "NA", INDEX(Table4[],(MATCH(PickedColonies!C1894,Table6[Barcode of agar-filled omnitray plate],0)+PickedColonies!J1894-1)))</f>
        <v>NA</v>
      </c>
      <c r="F1894" s="42" t="str">
        <f>IF(ISNUMBER(SEARCH("96-well",Import!$B$10)),Sheet1!O1893,Sheet1!P1893)</f>
        <v>E23</v>
      </c>
      <c r="I1894" s="31"/>
    </row>
    <row r="1895" spans="1:9" x14ac:dyDescent="0.25">
      <c r="A1895" s="29" t="str">
        <f>IF(PickedColonies!J1895=0, "NA",INDEX(Table5[Strain name],(MATCH(PickedColonies!C1895,Table6[Barcode of agar-filled omnitray plate],0)+PickedColonies!J1895-1)))</f>
        <v>NA</v>
      </c>
      <c r="B1895" s="29" t="str">
        <f>IF(PickedColonies!J1895=0, "NA", INDEX(Table1[Modifications],(MATCH(PickedColonies!C1895,Table6[Barcode of agar-filled omnitray plate],0)+PickedColonies!J1895-1)))</f>
        <v>NA</v>
      </c>
      <c r="D1895" s="29" t="str">
        <f>IF(PickedColonies!J1895=0, "NA", INDEX(Table4[],(MATCH(PickedColonies!C1895,Table6[Barcode of agar-filled omnitray plate],0)+PickedColonies!J1895-1)))</f>
        <v>NA</v>
      </c>
      <c r="F1895" s="42" t="str">
        <f>IF(ISNUMBER(SEARCH("96-well",Import!$B$10)),Sheet1!O1894,Sheet1!P1894)</f>
        <v>F23</v>
      </c>
      <c r="I1895" s="31"/>
    </row>
    <row r="1896" spans="1:9" x14ac:dyDescent="0.25">
      <c r="A1896" s="29" t="str">
        <f>IF(PickedColonies!J1896=0, "NA",INDEX(Table5[Strain name],(MATCH(PickedColonies!C1896,Table6[Barcode of agar-filled omnitray plate],0)+PickedColonies!J1896-1)))</f>
        <v>NA</v>
      </c>
      <c r="B1896" s="29" t="str">
        <f>IF(PickedColonies!J1896=0, "NA", INDEX(Table1[Modifications],(MATCH(PickedColonies!C1896,Table6[Barcode of agar-filled omnitray plate],0)+PickedColonies!J1896-1)))</f>
        <v>NA</v>
      </c>
      <c r="D1896" s="29" t="str">
        <f>IF(PickedColonies!J1896=0, "NA", INDEX(Table4[],(MATCH(PickedColonies!C1896,Table6[Barcode of agar-filled omnitray plate],0)+PickedColonies!J1896-1)))</f>
        <v>NA</v>
      </c>
      <c r="F1896" s="42" t="str">
        <f>IF(ISNUMBER(SEARCH("96-well",Import!$B$10)),Sheet1!O1895,Sheet1!P1895)</f>
        <v>G23</v>
      </c>
      <c r="I1896" s="31"/>
    </row>
    <row r="1897" spans="1:9" x14ac:dyDescent="0.25">
      <c r="A1897" s="29" t="str">
        <f>IF(PickedColonies!J1897=0, "NA",INDEX(Table5[Strain name],(MATCH(PickedColonies!C1897,Table6[Barcode of agar-filled omnitray plate],0)+PickedColonies!J1897-1)))</f>
        <v>NA</v>
      </c>
      <c r="B1897" s="29" t="str">
        <f>IF(PickedColonies!J1897=0, "NA", INDEX(Table1[Modifications],(MATCH(PickedColonies!C1897,Table6[Barcode of agar-filled omnitray plate],0)+PickedColonies!J1897-1)))</f>
        <v>NA</v>
      </c>
      <c r="D1897" s="29" t="str">
        <f>IF(PickedColonies!J1897=0, "NA", INDEX(Table4[],(MATCH(PickedColonies!C1897,Table6[Barcode of agar-filled omnitray plate],0)+PickedColonies!J1897-1)))</f>
        <v>NA</v>
      </c>
      <c r="F1897" s="42" t="str">
        <f>IF(ISNUMBER(SEARCH("96-well",Import!$B$10)),Sheet1!O1896,Sheet1!P1896)</f>
        <v>H23</v>
      </c>
      <c r="I1897" s="31"/>
    </row>
    <row r="1898" spans="1:9" x14ac:dyDescent="0.25">
      <c r="A1898" s="29" t="str">
        <f>IF(PickedColonies!J1898=0, "NA",INDEX(Table5[Strain name],(MATCH(PickedColonies!C1898,Table6[Barcode of agar-filled omnitray plate],0)+PickedColonies!J1898-1)))</f>
        <v>NA</v>
      </c>
      <c r="B1898" s="29" t="str">
        <f>IF(PickedColonies!J1898=0, "NA", INDEX(Table1[Modifications],(MATCH(PickedColonies!C1898,Table6[Barcode of agar-filled omnitray plate],0)+PickedColonies!J1898-1)))</f>
        <v>NA</v>
      </c>
      <c r="D1898" s="29" t="str">
        <f>IF(PickedColonies!J1898=0, "NA", INDEX(Table4[],(MATCH(PickedColonies!C1898,Table6[Barcode of agar-filled omnitray plate],0)+PickedColonies!J1898-1)))</f>
        <v>NA</v>
      </c>
      <c r="F1898" s="42" t="str">
        <f>IF(ISNUMBER(SEARCH("96-well",Import!$B$10)),Sheet1!O1897,Sheet1!P1897)</f>
        <v>I23</v>
      </c>
      <c r="I1898" s="31"/>
    </row>
    <row r="1899" spans="1:9" x14ac:dyDescent="0.25">
      <c r="A1899" s="29" t="str">
        <f>IF(PickedColonies!J1899=0, "NA",INDEX(Table5[Strain name],(MATCH(PickedColonies!C1899,Table6[Barcode of agar-filled omnitray plate],0)+PickedColonies!J1899-1)))</f>
        <v>NA</v>
      </c>
      <c r="B1899" s="29" t="str">
        <f>IF(PickedColonies!J1899=0, "NA", INDEX(Table1[Modifications],(MATCH(PickedColonies!C1899,Table6[Barcode of agar-filled omnitray plate],0)+PickedColonies!J1899-1)))</f>
        <v>NA</v>
      </c>
      <c r="D1899" s="29" t="str">
        <f>IF(PickedColonies!J1899=0, "NA", INDEX(Table4[],(MATCH(PickedColonies!C1899,Table6[Barcode of agar-filled omnitray plate],0)+PickedColonies!J1899-1)))</f>
        <v>NA</v>
      </c>
      <c r="F1899" s="42" t="str">
        <f>IF(ISNUMBER(SEARCH("96-well",Import!$B$10)),Sheet1!O1898,Sheet1!P1898)</f>
        <v>J23</v>
      </c>
      <c r="I1899" s="31"/>
    </row>
    <row r="1900" spans="1:9" x14ac:dyDescent="0.25">
      <c r="A1900" s="29" t="str">
        <f>IF(PickedColonies!J1900=0, "NA",INDEX(Table5[Strain name],(MATCH(PickedColonies!C1900,Table6[Barcode of agar-filled omnitray plate],0)+PickedColonies!J1900-1)))</f>
        <v>NA</v>
      </c>
      <c r="B1900" s="29" t="str">
        <f>IF(PickedColonies!J1900=0, "NA", INDEX(Table1[Modifications],(MATCH(PickedColonies!C1900,Table6[Barcode of agar-filled omnitray plate],0)+PickedColonies!J1900-1)))</f>
        <v>NA</v>
      </c>
      <c r="D1900" s="29" t="str">
        <f>IF(PickedColonies!J1900=0, "NA", INDEX(Table4[],(MATCH(PickedColonies!C1900,Table6[Barcode of agar-filled omnitray plate],0)+PickedColonies!J1900-1)))</f>
        <v>NA</v>
      </c>
      <c r="F1900" s="42" t="str">
        <f>IF(ISNUMBER(SEARCH("96-well",Import!$B$10)),Sheet1!O1899,Sheet1!P1899)</f>
        <v>K23</v>
      </c>
      <c r="I1900" s="31"/>
    </row>
    <row r="1901" spans="1:9" x14ac:dyDescent="0.25">
      <c r="A1901" s="29" t="str">
        <f>IF(PickedColonies!J1901=0, "NA",INDEX(Table5[Strain name],(MATCH(PickedColonies!C1901,Table6[Barcode of agar-filled omnitray plate],0)+PickedColonies!J1901-1)))</f>
        <v>NA</v>
      </c>
      <c r="B1901" s="29" t="str">
        <f>IF(PickedColonies!J1901=0, "NA", INDEX(Table1[Modifications],(MATCH(PickedColonies!C1901,Table6[Barcode of agar-filled omnitray plate],0)+PickedColonies!J1901-1)))</f>
        <v>NA</v>
      </c>
      <c r="D1901" s="29" t="str">
        <f>IF(PickedColonies!J1901=0, "NA", INDEX(Table4[],(MATCH(PickedColonies!C1901,Table6[Barcode of agar-filled omnitray plate],0)+PickedColonies!J1901-1)))</f>
        <v>NA</v>
      </c>
      <c r="F1901" s="42" t="str">
        <f>IF(ISNUMBER(SEARCH("96-well",Import!$B$10)),Sheet1!O1900,Sheet1!P1900)</f>
        <v>L23</v>
      </c>
      <c r="I1901" s="31"/>
    </row>
    <row r="1902" spans="1:9" x14ac:dyDescent="0.25">
      <c r="A1902" s="29" t="str">
        <f>IF(PickedColonies!J1902=0, "NA",INDEX(Table5[Strain name],(MATCH(PickedColonies!C1902,Table6[Barcode of agar-filled omnitray plate],0)+PickedColonies!J1902-1)))</f>
        <v>NA</v>
      </c>
      <c r="B1902" s="29" t="str">
        <f>IF(PickedColonies!J1902=0, "NA", INDEX(Table1[Modifications],(MATCH(PickedColonies!C1902,Table6[Barcode of agar-filled omnitray plate],0)+PickedColonies!J1902-1)))</f>
        <v>NA</v>
      </c>
      <c r="D1902" s="29" t="str">
        <f>IF(PickedColonies!J1902=0, "NA", INDEX(Table4[],(MATCH(PickedColonies!C1902,Table6[Barcode of agar-filled omnitray plate],0)+PickedColonies!J1902-1)))</f>
        <v>NA</v>
      </c>
      <c r="F1902" s="42" t="str">
        <f>IF(ISNUMBER(SEARCH("96-well",Import!$B$10)),Sheet1!O1901,Sheet1!P1901)</f>
        <v>M23</v>
      </c>
      <c r="I1902" s="31"/>
    </row>
    <row r="1903" spans="1:9" x14ac:dyDescent="0.25">
      <c r="A1903" s="29" t="str">
        <f>IF(PickedColonies!J1903=0, "NA",INDEX(Table5[Strain name],(MATCH(PickedColonies!C1903,Table6[Barcode of agar-filled omnitray plate],0)+PickedColonies!J1903-1)))</f>
        <v>NA</v>
      </c>
      <c r="B1903" s="29" t="str">
        <f>IF(PickedColonies!J1903=0, "NA", INDEX(Table1[Modifications],(MATCH(PickedColonies!C1903,Table6[Barcode of agar-filled omnitray plate],0)+PickedColonies!J1903-1)))</f>
        <v>NA</v>
      </c>
      <c r="D1903" s="29" t="str">
        <f>IF(PickedColonies!J1903=0, "NA", INDEX(Table4[],(MATCH(PickedColonies!C1903,Table6[Barcode of agar-filled omnitray plate],0)+PickedColonies!J1903-1)))</f>
        <v>NA</v>
      </c>
      <c r="F1903" s="42" t="str">
        <f>IF(ISNUMBER(SEARCH("96-well",Import!$B$10)),Sheet1!O1902,Sheet1!P1902)</f>
        <v>N23</v>
      </c>
      <c r="I1903" s="31"/>
    </row>
    <row r="1904" spans="1:9" x14ac:dyDescent="0.25">
      <c r="A1904" s="29" t="str">
        <f>IF(PickedColonies!J1904=0, "NA",INDEX(Table5[Strain name],(MATCH(PickedColonies!C1904,Table6[Barcode of agar-filled omnitray plate],0)+PickedColonies!J1904-1)))</f>
        <v>NA</v>
      </c>
      <c r="B1904" s="29" t="str">
        <f>IF(PickedColonies!J1904=0, "NA", INDEX(Table1[Modifications],(MATCH(PickedColonies!C1904,Table6[Barcode of agar-filled omnitray plate],0)+PickedColonies!J1904-1)))</f>
        <v>NA</v>
      </c>
      <c r="D1904" s="29" t="str">
        <f>IF(PickedColonies!J1904=0, "NA", INDEX(Table4[],(MATCH(PickedColonies!C1904,Table6[Barcode of agar-filled omnitray plate],0)+PickedColonies!J1904-1)))</f>
        <v>NA</v>
      </c>
      <c r="F1904" s="42" t="str">
        <f>IF(ISNUMBER(SEARCH("96-well",Import!$B$10)),Sheet1!O1903,Sheet1!P1903)</f>
        <v>O23</v>
      </c>
      <c r="I1904" s="31"/>
    </row>
    <row r="1905" spans="1:9" x14ac:dyDescent="0.25">
      <c r="A1905" s="29" t="str">
        <f>IF(PickedColonies!J1905=0, "NA",INDEX(Table5[Strain name],(MATCH(PickedColonies!C1905,Table6[Barcode of agar-filled omnitray plate],0)+PickedColonies!J1905-1)))</f>
        <v>NA</v>
      </c>
      <c r="B1905" s="29" t="str">
        <f>IF(PickedColonies!J1905=0, "NA", INDEX(Table1[Modifications],(MATCH(PickedColonies!C1905,Table6[Barcode of agar-filled omnitray plate],0)+PickedColonies!J1905-1)))</f>
        <v>NA</v>
      </c>
      <c r="D1905" s="29" t="str">
        <f>IF(PickedColonies!J1905=0, "NA", INDEX(Table4[],(MATCH(PickedColonies!C1905,Table6[Barcode of agar-filled omnitray plate],0)+PickedColonies!J1905-1)))</f>
        <v>NA</v>
      </c>
      <c r="F1905" s="42" t="str">
        <f>IF(ISNUMBER(SEARCH("96-well",Import!$B$10)),Sheet1!O1904,Sheet1!P1904)</f>
        <v>P23</v>
      </c>
      <c r="I1905" s="31"/>
    </row>
    <row r="1906" spans="1:9" x14ac:dyDescent="0.25">
      <c r="A1906" s="29" t="str">
        <f>IF(PickedColonies!J1906=0, "NA",INDEX(Table5[Strain name],(MATCH(PickedColonies!C1906,Table6[Barcode of agar-filled omnitray plate],0)+PickedColonies!J1906-1)))</f>
        <v>NA</v>
      </c>
      <c r="B1906" s="29" t="str">
        <f>IF(PickedColonies!J1906=0, "NA", INDEX(Table1[Modifications],(MATCH(PickedColonies!C1906,Table6[Barcode of agar-filled omnitray plate],0)+PickedColonies!J1906-1)))</f>
        <v>NA</v>
      </c>
      <c r="D1906" s="29" t="str">
        <f>IF(PickedColonies!J1906=0, "NA", INDEX(Table4[],(MATCH(PickedColonies!C1906,Table6[Barcode of agar-filled omnitray plate],0)+PickedColonies!J1906-1)))</f>
        <v>NA</v>
      </c>
      <c r="F1906" s="42" t="str">
        <f>IF(ISNUMBER(SEARCH("96-well",Import!$B$10)),Sheet1!O1905,Sheet1!P1905)</f>
        <v>A24</v>
      </c>
      <c r="I1906" s="31"/>
    </row>
    <row r="1907" spans="1:9" x14ac:dyDescent="0.25">
      <c r="A1907" s="29" t="str">
        <f>IF(PickedColonies!J1907=0, "NA",INDEX(Table5[Strain name],(MATCH(PickedColonies!C1907,Table6[Barcode of agar-filled omnitray plate],0)+PickedColonies!J1907-1)))</f>
        <v>NA</v>
      </c>
      <c r="B1907" s="29" t="str">
        <f>IF(PickedColonies!J1907=0, "NA", INDEX(Table1[Modifications],(MATCH(PickedColonies!C1907,Table6[Barcode of agar-filled omnitray plate],0)+PickedColonies!J1907-1)))</f>
        <v>NA</v>
      </c>
      <c r="D1907" s="29" t="str">
        <f>IF(PickedColonies!J1907=0, "NA", INDEX(Table4[],(MATCH(PickedColonies!C1907,Table6[Barcode of agar-filled omnitray plate],0)+PickedColonies!J1907-1)))</f>
        <v>NA</v>
      </c>
      <c r="F1907" s="42" t="str">
        <f>IF(ISNUMBER(SEARCH("96-well",Import!$B$10)),Sheet1!O1906,Sheet1!P1906)</f>
        <v>B24</v>
      </c>
      <c r="I1907" s="31"/>
    </row>
    <row r="1908" spans="1:9" x14ac:dyDescent="0.25">
      <c r="A1908" s="29" t="str">
        <f>IF(PickedColonies!J1908=0, "NA",INDEX(Table5[Strain name],(MATCH(PickedColonies!C1908,Table6[Barcode of agar-filled omnitray plate],0)+PickedColonies!J1908-1)))</f>
        <v>NA</v>
      </c>
      <c r="B1908" s="29" t="str">
        <f>IF(PickedColonies!J1908=0, "NA", INDEX(Table1[Modifications],(MATCH(PickedColonies!C1908,Table6[Barcode of agar-filled omnitray plate],0)+PickedColonies!J1908-1)))</f>
        <v>NA</v>
      </c>
      <c r="D1908" s="29" t="str">
        <f>IF(PickedColonies!J1908=0, "NA", INDEX(Table4[],(MATCH(PickedColonies!C1908,Table6[Barcode of agar-filled omnitray plate],0)+PickedColonies!J1908-1)))</f>
        <v>NA</v>
      </c>
      <c r="F1908" s="42" t="str">
        <f>IF(ISNUMBER(SEARCH("96-well",Import!$B$10)),Sheet1!O1907,Sheet1!P1907)</f>
        <v>C24</v>
      </c>
      <c r="I1908" s="31"/>
    </row>
    <row r="1909" spans="1:9" x14ac:dyDescent="0.25">
      <c r="A1909" s="29" t="str">
        <f>IF(PickedColonies!J1909=0, "NA",INDEX(Table5[Strain name],(MATCH(PickedColonies!C1909,Table6[Barcode of agar-filled omnitray plate],0)+PickedColonies!J1909-1)))</f>
        <v>NA</v>
      </c>
      <c r="B1909" s="29" t="str">
        <f>IF(PickedColonies!J1909=0, "NA", INDEX(Table1[Modifications],(MATCH(PickedColonies!C1909,Table6[Barcode of agar-filled omnitray plate],0)+PickedColonies!J1909-1)))</f>
        <v>NA</v>
      </c>
      <c r="D1909" s="29" t="str">
        <f>IF(PickedColonies!J1909=0, "NA", INDEX(Table4[],(MATCH(PickedColonies!C1909,Table6[Barcode of agar-filled omnitray plate],0)+PickedColonies!J1909-1)))</f>
        <v>NA</v>
      </c>
      <c r="F1909" s="42" t="str">
        <f>IF(ISNUMBER(SEARCH("96-well",Import!$B$10)),Sheet1!O1908,Sheet1!P1908)</f>
        <v>D24</v>
      </c>
      <c r="I1909" s="31"/>
    </row>
    <row r="1910" spans="1:9" x14ac:dyDescent="0.25">
      <c r="A1910" s="29" t="str">
        <f>IF(PickedColonies!J1910=0, "NA",INDEX(Table5[Strain name],(MATCH(PickedColonies!C1910,Table6[Barcode of agar-filled omnitray plate],0)+PickedColonies!J1910-1)))</f>
        <v>NA</v>
      </c>
      <c r="B1910" s="29" t="str">
        <f>IF(PickedColonies!J1910=0, "NA", INDEX(Table1[Modifications],(MATCH(PickedColonies!C1910,Table6[Barcode of agar-filled omnitray plate],0)+PickedColonies!J1910-1)))</f>
        <v>NA</v>
      </c>
      <c r="D1910" s="29" t="str">
        <f>IF(PickedColonies!J1910=0, "NA", INDEX(Table4[],(MATCH(PickedColonies!C1910,Table6[Barcode of agar-filled omnitray plate],0)+PickedColonies!J1910-1)))</f>
        <v>NA</v>
      </c>
      <c r="F1910" s="42" t="str">
        <f>IF(ISNUMBER(SEARCH("96-well",Import!$B$10)),Sheet1!O1909,Sheet1!P1909)</f>
        <v>E24</v>
      </c>
      <c r="I1910" s="31"/>
    </row>
    <row r="1911" spans="1:9" x14ac:dyDescent="0.25">
      <c r="A1911" s="29" t="str">
        <f>IF(PickedColonies!J1911=0, "NA",INDEX(Table5[Strain name],(MATCH(PickedColonies!C1911,Table6[Barcode of agar-filled omnitray plate],0)+PickedColonies!J1911-1)))</f>
        <v>NA</v>
      </c>
      <c r="B1911" s="29" t="str">
        <f>IF(PickedColonies!J1911=0, "NA", INDEX(Table1[Modifications],(MATCH(PickedColonies!C1911,Table6[Barcode of agar-filled omnitray plate],0)+PickedColonies!J1911-1)))</f>
        <v>NA</v>
      </c>
      <c r="D1911" s="29" t="str">
        <f>IF(PickedColonies!J1911=0, "NA", INDEX(Table4[],(MATCH(PickedColonies!C1911,Table6[Barcode of agar-filled omnitray plate],0)+PickedColonies!J1911-1)))</f>
        <v>NA</v>
      </c>
      <c r="F1911" s="42" t="str">
        <f>IF(ISNUMBER(SEARCH("96-well",Import!$B$10)),Sheet1!O1910,Sheet1!P1910)</f>
        <v>F24</v>
      </c>
      <c r="I1911" s="31"/>
    </row>
    <row r="1912" spans="1:9" x14ac:dyDescent="0.25">
      <c r="A1912" s="29" t="str">
        <f>IF(PickedColonies!J1912=0, "NA",INDEX(Table5[Strain name],(MATCH(PickedColonies!C1912,Table6[Barcode of agar-filled omnitray plate],0)+PickedColonies!J1912-1)))</f>
        <v>NA</v>
      </c>
      <c r="B1912" s="29" t="str">
        <f>IF(PickedColonies!J1912=0, "NA", INDEX(Table1[Modifications],(MATCH(PickedColonies!C1912,Table6[Barcode of agar-filled omnitray plate],0)+PickedColonies!J1912-1)))</f>
        <v>NA</v>
      </c>
      <c r="D1912" s="29" t="str">
        <f>IF(PickedColonies!J1912=0, "NA", INDEX(Table4[],(MATCH(PickedColonies!C1912,Table6[Barcode of agar-filled omnitray plate],0)+PickedColonies!J1912-1)))</f>
        <v>NA</v>
      </c>
      <c r="F1912" s="42" t="str">
        <f>IF(ISNUMBER(SEARCH("96-well",Import!$B$10)),Sheet1!O1911,Sheet1!P1911)</f>
        <v>G24</v>
      </c>
      <c r="I1912" s="31"/>
    </row>
    <row r="1913" spans="1:9" x14ac:dyDescent="0.25">
      <c r="A1913" s="29" t="str">
        <f>IF(PickedColonies!J1913=0, "NA",INDEX(Table5[Strain name],(MATCH(PickedColonies!C1913,Table6[Barcode of agar-filled omnitray plate],0)+PickedColonies!J1913-1)))</f>
        <v>NA</v>
      </c>
      <c r="B1913" s="29" t="str">
        <f>IF(PickedColonies!J1913=0, "NA", INDEX(Table1[Modifications],(MATCH(PickedColonies!C1913,Table6[Barcode of agar-filled omnitray plate],0)+PickedColonies!J1913-1)))</f>
        <v>NA</v>
      </c>
      <c r="D1913" s="29" t="str">
        <f>IF(PickedColonies!J1913=0, "NA", INDEX(Table4[],(MATCH(PickedColonies!C1913,Table6[Barcode of agar-filled omnitray plate],0)+PickedColonies!J1913-1)))</f>
        <v>NA</v>
      </c>
      <c r="F1913" s="42" t="str">
        <f>IF(ISNUMBER(SEARCH("96-well",Import!$B$10)),Sheet1!O1912,Sheet1!P1912)</f>
        <v>H24</v>
      </c>
      <c r="I1913" s="31"/>
    </row>
    <row r="1914" spans="1:9" x14ac:dyDescent="0.25">
      <c r="A1914" s="29" t="str">
        <f>IF(PickedColonies!J1914=0, "NA",INDEX(Table5[Strain name],(MATCH(PickedColonies!C1914,Table6[Barcode of agar-filled omnitray plate],0)+PickedColonies!J1914-1)))</f>
        <v>NA</v>
      </c>
      <c r="B1914" s="29" t="str">
        <f>IF(PickedColonies!J1914=0, "NA", INDEX(Table1[Modifications],(MATCH(PickedColonies!C1914,Table6[Barcode of agar-filled omnitray plate],0)+PickedColonies!J1914-1)))</f>
        <v>NA</v>
      </c>
      <c r="D1914" s="29" t="str">
        <f>IF(PickedColonies!J1914=0, "NA", INDEX(Table4[],(MATCH(PickedColonies!C1914,Table6[Barcode of agar-filled omnitray plate],0)+PickedColonies!J1914-1)))</f>
        <v>NA</v>
      </c>
      <c r="F1914" s="42" t="str">
        <f>IF(ISNUMBER(SEARCH("96-well",Import!$B$10)),Sheet1!O1913,Sheet1!P1913)</f>
        <v>I24</v>
      </c>
      <c r="I1914" s="31"/>
    </row>
    <row r="1915" spans="1:9" x14ac:dyDescent="0.25">
      <c r="A1915" s="29" t="str">
        <f>IF(PickedColonies!J1915=0, "NA",INDEX(Table5[Strain name],(MATCH(PickedColonies!C1915,Table6[Barcode of agar-filled omnitray plate],0)+PickedColonies!J1915-1)))</f>
        <v>NA</v>
      </c>
      <c r="B1915" s="29" t="str">
        <f>IF(PickedColonies!J1915=0, "NA", INDEX(Table1[Modifications],(MATCH(PickedColonies!C1915,Table6[Barcode of agar-filled omnitray plate],0)+PickedColonies!J1915-1)))</f>
        <v>NA</v>
      </c>
      <c r="D1915" s="29" t="str">
        <f>IF(PickedColonies!J1915=0, "NA", INDEX(Table4[],(MATCH(PickedColonies!C1915,Table6[Barcode of agar-filled omnitray plate],0)+PickedColonies!J1915-1)))</f>
        <v>NA</v>
      </c>
      <c r="F1915" s="42" t="str">
        <f>IF(ISNUMBER(SEARCH("96-well",Import!$B$10)),Sheet1!O1914,Sheet1!P1914)</f>
        <v>J24</v>
      </c>
      <c r="I1915" s="31"/>
    </row>
    <row r="1916" spans="1:9" x14ac:dyDescent="0.25">
      <c r="A1916" s="29" t="str">
        <f>IF(PickedColonies!J1916=0, "NA",INDEX(Table5[Strain name],(MATCH(PickedColonies!C1916,Table6[Barcode of agar-filled omnitray plate],0)+PickedColonies!J1916-1)))</f>
        <v>NA</v>
      </c>
      <c r="B1916" s="29" t="str">
        <f>IF(PickedColonies!J1916=0, "NA", INDEX(Table1[Modifications],(MATCH(PickedColonies!C1916,Table6[Barcode of agar-filled omnitray plate],0)+PickedColonies!J1916-1)))</f>
        <v>NA</v>
      </c>
      <c r="D1916" s="29" t="str">
        <f>IF(PickedColonies!J1916=0, "NA", INDEX(Table4[],(MATCH(PickedColonies!C1916,Table6[Barcode of agar-filled omnitray plate],0)+PickedColonies!J1916-1)))</f>
        <v>NA</v>
      </c>
      <c r="F1916" s="42" t="str">
        <f>IF(ISNUMBER(SEARCH("96-well",Import!$B$10)),Sheet1!O1915,Sheet1!P1915)</f>
        <v>K24</v>
      </c>
      <c r="I1916" s="31"/>
    </row>
    <row r="1917" spans="1:9" x14ac:dyDescent="0.25">
      <c r="A1917" s="29" t="str">
        <f>IF(PickedColonies!J1917=0, "NA",INDEX(Table5[Strain name],(MATCH(PickedColonies!C1917,Table6[Barcode of agar-filled omnitray plate],0)+PickedColonies!J1917-1)))</f>
        <v>NA</v>
      </c>
      <c r="B1917" s="29" t="str">
        <f>IF(PickedColonies!J1917=0, "NA", INDEX(Table1[Modifications],(MATCH(PickedColonies!C1917,Table6[Barcode of agar-filled omnitray plate],0)+PickedColonies!J1917-1)))</f>
        <v>NA</v>
      </c>
      <c r="D1917" s="29" t="str">
        <f>IF(PickedColonies!J1917=0, "NA", INDEX(Table4[],(MATCH(PickedColonies!C1917,Table6[Barcode of agar-filled omnitray plate],0)+PickedColonies!J1917-1)))</f>
        <v>NA</v>
      </c>
      <c r="F1917" s="42" t="str">
        <f>IF(ISNUMBER(SEARCH("96-well",Import!$B$10)),Sheet1!O1916,Sheet1!P1916)</f>
        <v>L24</v>
      </c>
      <c r="I1917" s="31"/>
    </row>
    <row r="1918" spans="1:9" x14ac:dyDescent="0.25">
      <c r="A1918" s="29" t="str">
        <f>IF(PickedColonies!J1918=0, "NA",INDEX(Table5[Strain name],(MATCH(PickedColonies!C1918,Table6[Barcode of agar-filled omnitray plate],0)+PickedColonies!J1918-1)))</f>
        <v>NA</v>
      </c>
      <c r="B1918" s="29" t="str">
        <f>IF(PickedColonies!J1918=0, "NA", INDEX(Table1[Modifications],(MATCH(PickedColonies!C1918,Table6[Barcode of agar-filled omnitray plate],0)+PickedColonies!J1918-1)))</f>
        <v>NA</v>
      </c>
      <c r="D1918" s="29" t="str">
        <f>IF(PickedColonies!J1918=0, "NA", INDEX(Table4[],(MATCH(PickedColonies!C1918,Table6[Barcode of agar-filled omnitray plate],0)+PickedColonies!J1918-1)))</f>
        <v>NA</v>
      </c>
      <c r="F1918" s="42" t="str">
        <f>IF(ISNUMBER(SEARCH("96-well",Import!$B$10)),Sheet1!O1917,Sheet1!P1917)</f>
        <v>M24</v>
      </c>
      <c r="I1918" s="31"/>
    </row>
    <row r="1919" spans="1:9" x14ac:dyDescent="0.25">
      <c r="A1919" s="29" t="str">
        <f>IF(PickedColonies!J1919=0, "NA",INDEX(Table5[Strain name],(MATCH(PickedColonies!C1919,Table6[Barcode of agar-filled omnitray plate],0)+PickedColonies!J1919-1)))</f>
        <v>NA</v>
      </c>
      <c r="B1919" s="29" t="str">
        <f>IF(PickedColonies!J1919=0, "NA", INDEX(Table1[Modifications],(MATCH(PickedColonies!C1919,Table6[Barcode of agar-filled omnitray plate],0)+PickedColonies!J1919-1)))</f>
        <v>NA</v>
      </c>
      <c r="D1919" s="29" t="str">
        <f>IF(PickedColonies!J1919=0, "NA", INDEX(Table4[],(MATCH(PickedColonies!C1919,Table6[Barcode of agar-filled omnitray plate],0)+PickedColonies!J1919-1)))</f>
        <v>NA</v>
      </c>
      <c r="F1919" s="42" t="str">
        <f>IF(ISNUMBER(SEARCH("96-well",Import!$B$10)),Sheet1!O1918,Sheet1!P1918)</f>
        <v>N24</v>
      </c>
      <c r="I1919" s="31"/>
    </row>
    <row r="1920" spans="1:9" x14ac:dyDescent="0.25">
      <c r="A1920" s="29" t="str">
        <f>IF(PickedColonies!J1920=0, "NA",INDEX(Table5[Strain name],(MATCH(PickedColonies!C1920,Table6[Barcode of agar-filled omnitray plate],0)+PickedColonies!J1920-1)))</f>
        <v>NA</v>
      </c>
      <c r="B1920" s="29" t="str">
        <f>IF(PickedColonies!J1920=0, "NA", INDEX(Table1[Modifications],(MATCH(PickedColonies!C1920,Table6[Barcode of agar-filled omnitray plate],0)+PickedColonies!J1920-1)))</f>
        <v>NA</v>
      </c>
      <c r="D1920" s="29" t="str">
        <f>IF(PickedColonies!J1920=0, "NA", INDEX(Table4[],(MATCH(PickedColonies!C1920,Table6[Barcode of agar-filled omnitray plate],0)+PickedColonies!J1920-1)))</f>
        <v>NA</v>
      </c>
      <c r="F1920" s="42" t="str">
        <f>IF(ISNUMBER(SEARCH("96-well",Import!$B$10)),Sheet1!O1919,Sheet1!P1919)</f>
        <v>O24</v>
      </c>
      <c r="I1920" s="31"/>
    </row>
    <row r="1921" spans="1:9" x14ac:dyDescent="0.25">
      <c r="A1921" s="29" t="str">
        <f>IF(PickedColonies!J1921=0, "NA",INDEX(Table5[Strain name],(MATCH(PickedColonies!C1921,Table6[Barcode of agar-filled omnitray plate],0)+PickedColonies!J1921-1)))</f>
        <v>NA</v>
      </c>
      <c r="B1921" s="29" t="str">
        <f>IF(PickedColonies!J1921=0, "NA", INDEX(Table1[Modifications],(MATCH(PickedColonies!C1921,Table6[Barcode of agar-filled omnitray plate],0)+PickedColonies!J1921-1)))</f>
        <v>NA</v>
      </c>
      <c r="D1921" s="29" t="str">
        <f>IF(PickedColonies!J1921=0, "NA", INDEX(Table4[],(MATCH(PickedColonies!C1921,Table6[Barcode of agar-filled omnitray plate],0)+PickedColonies!J1921-1)))</f>
        <v>NA</v>
      </c>
      <c r="F1921" s="42" t="str">
        <f>IF(ISNUMBER(SEARCH("96-well",Import!$B$10)),Sheet1!O1920,Sheet1!P1920)</f>
        <v>P24</v>
      </c>
      <c r="I1921" s="31"/>
    </row>
    <row r="1922" spans="1:9" x14ac:dyDescent="0.25">
      <c r="A1922" s="29" t="str">
        <f>IF(PickedColonies!J1922=0, "NA",INDEX(Table5[Strain name],(MATCH(PickedColonies!C1922,Table6[Barcode of agar-filled omnitray plate],0)+PickedColonies!J1922-1)))</f>
        <v>NA</v>
      </c>
      <c r="B1922" s="29" t="str">
        <f>IF(PickedColonies!J1922=0, "NA", INDEX(Table1[Modifications],(MATCH(PickedColonies!C1922,Table6[Barcode of agar-filled omnitray plate],0)+PickedColonies!J1922-1)))</f>
        <v>NA</v>
      </c>
      <c r="D1922" s="29" t="str">
        <f>IF(PickedColonies!J1922=0, "NA", INDEX(Table4[],(MATCH(PickedColonies!C1922,Table6[Barcode of agar-filled omnitray plate],0)+PickedColonies!J1922-1)))</f>
        <v>NA</v>
      </c>
      <c r="F1922" s="42" t="str">
        <f>IF(ISNUMBER(SEARCH("96-well",Import!$B$10)),Sheet1!O1921,Sheet1!P1921)</f>
        <v>A1</v>
      </c>
      <c r="I1922" s="31"/>
    </row>
    <row r="1923" spans="1:9" x14ac:dyDescent="0.25">
      <c r="A1923" s="29" t="str">
        <f>IF(PickedColonies!J1923=0, "NA",INDEX(Table5[Strain name],(MATCH(PickedColonies!C1923,Table6[Barcode of agar-filled omnitray plate],0)+PickedColonies!J1923-1)))</f>
        <v>NA</v>
      </c>
      <c r="B1923" s="29" t="str">
        <f>IF(PickedColonies!J1923=0, "NA", INDEX(Table1[Modifications],(MATCH(PickedColonies!C1923,Table6[Barcode of agar-filled omnitray plate],0)+PickedColonies!J1923-1)))</f>
        <v>NA</v>
      </c>
      <c r="D1923" s="29" t="str">
        <f>IF(PickedColonies!J1923=0, "NA", INDEX(Table4[],(MATCH(PickedColonies!C1923,Table6[Barcode of agar-filled omnitray plate],0)+PickedColonies!J1923-1)))</f>
        <v>NA</v>
      </c>
      <c r="F1923" s="42" t="str">
        <f>IF(ISNUMBER(SEARCH("96-well",Import!$B$10)),Sheet1!O1922,Sheet1!P1922)</f>
        <v>B1</v>
      </c>
      <c r="I1923" s="31"/>
    </row>
    <row r="1924" spans="1:9" x14ac:dyDescent="0.25">
      <c r="A1924" s="29" t="str">
        <f>IF(PickedColonies!J1924=0, "NA",INDEX(Table5[Strain name],(MATCH(PickedColonies!C1924,Table6[Barcode of agar-filled omnitray plate],0)+PickedColonies!J1924-1)))</f>
        <v>NA</v>
      </c>
      <c r="B1924" s="29" t="str">
        <f>IF(PickedColonies!J1924=0, "NA", INDEX(Table1[Modifications],(MATCH(PickedColonies!C1924,Table6[Barcode of agar-filled omnitray plate],0)+PickedColonies!J1924-1)))</f>
        <v>NA</v>
      </c>
      <c r="D1924" s="29" t="str">
        <f>IF(PickedColonies!J1924=0, "NA", INDEX(Table4[],(MATCH(PickedColonies!C1924,Table6[Barcode of agar-filled omnitray plate],0)+PickedColonies!J1924-1)))</f>
        <v>NA</v>
      </c>
      <c r="F1924" s="42" t="str">
        <f>IF(ISNUMBER(SEARCH("96-well",Import!$B$10)),Sheet1!O1923,Sheet1!P1923)</f>
        <v>C1</v>
      </c>
      <c r="I1924" s="31"/>
    </row>
    <row r="1925" spans="1:9" x14ac:dyDescent="0.25">
      <c r="A1925" s="29" t="str">
        <f>IF(PickedColonies!J1925=0, "NA",INDEX(Table5[Strain name],(MATCH(PickedColonies!C1925,Table6[Barcode of agar-filled omnitray plate],0)+PickedColonies!J1925-1)))</f>
        <v>NA</v>
      </c>
      <c r="B1925" s="29" t="str">
        <f>IF(PickedColonies!J1925=0, "NA", INDEX(Table1[Modifications],(MATCH(PickedColonies!C1925,Table6[Barcode of agar-filled omnitray plate],0)+PickedColonies!J1925-1)))</f>
        <v>NA</v>
      </c>
      <c r="D1925" s="29" t="str">
        <f>IF(PickedColonies!J1925=0, "NA", INDEX(Table4[],(MATCH(PickedColonies!C1925,Table6[Barcode of agar-filled omnitray plate],0)+PickedColonies!J1925-1)))</f>
        <v>NA</v>
      </c>
      <c r="F1925" s="42" t="str">
        <f>IF(ISNUMBER(SEARCH("96-well",Import!$B$10)),Sheet1!O1924,Sheet1!P1924)</f>
        <v>D1</v>
      </c>
      <c r="I1925" s="31"/>
    </row>
    <row r="1926" spans="1:9" x14ac:dyDescent="0.25">
      <c r="A1926" s="29" t="str">
        <f>IF(PickedColonies!J1926=0, "NA",INDEX(Table5[Strain name],(MATCH(PickedColonies!C1926,Table6[Barcode of agar-filled omnitray plate],0)+PickedColonies!J1926-1)))</f>
        <v>NA</v>
      </c>
      <c r="B1926" s="29" t="str">
        <f>IF(PickedColonies!J1926=0, "NA", INDEX(Table1[Modifications],(MATCH(PickedColonies!C1926,Table6[Barcode of agar-filled omnitray plate],0)+PickedColonies!J1926-1)))</f>
        <v>NA</v>
      </c>
      <c r="D1926" s="29" t="str">
        <f>IF(PickedColonies!J1926=0, "NA", INDEX(Table4[],(MATCH(PickedColonies!C1926,Table6[Barcode of agar-filled omnitray plate],0)+PickedColonies!J1926-1)))</f>
        <v>NA</v>
      </c>
      <c r="F1926" s="42" t="str">
        <f>IF(ISNUMBER(SEARCH("96-well",Import!$B$10)),Sheet1!O1925,Sheet1!P1925)</f>
        <v>E1</v>
      </c>
      <c r="I1926" s="31"/>
    </row>
    <row r="1927" spans="1:9" x14ac:dyDescent="0.25">
      <c r="A1927" s="29" t="str">
        <f>IF(PickedColonies!J1927=0, "NA",INDEX(Table5[Strain name],(MATCH(PickedColonies!C1927,Table6[Barcode of agar-filled omnitray plate],0)+PickedColonies!J1927-1)))</f>
        <v>NA</v>
      </c>
      <c r="B1927" s="29" t="str">
        <f>IF(PickedColonies!J1927=0, "NA", INDEX(Table1[Modifications],(MATCH(PickedColonies!C1927,Table6[Barcode of agar-filled omnitray plate],0)+PickedColonies!J1927-1)))</f>
        <v>NA</v>
      </c>
      <c r="D1927" s="29" t="str">
        <f>IF(PickedColonies!J1927=0, "NA", INDEX(Table4[],(MATCH(PickedColonies!C1927,Table6[Barcode of agar-filled omnitray plate],0)+PickedColonies!J1927-1)))</f>
        <v>NA</v>
      </c>
      <c r="F1927" s="42" t="str">
        <f>IF(ISNUMBER(SEARCH("96-well",Import!$B$10)),Sheet1!O1926,Sheet1!P1926)</f>
        <v>F1</v>
      </c>
      <c r="I1927" s="31"/>
    </row>
    <row r="1928" spans="1:9" x14ac:dyDescent="0.25">
      <c r="A1928" s="29" t="str">
        <f>IF(PickedColonies!J1928=0, "NA",INDEX(Table5[Strain name],(MATCH(PickedColonies!C1928,Table6[Barcode of agar-filled omnitray plate],0)+PickedColonies!J1928-1)))</f>
        <v>NA</v>
      </c>
      <c r="B1928" s="29" t="str">
        <f>IF(PickedColonies!J1928=0, "NA", INDEX(Table1[Modifications],(MATCH(PickedColonies!C1928,Table6[Barcode of agar-filled omnitray plate],0)+PickedColonies!J1928-1)))</f>
        <v>NA</v>
      </c>
      <c r="D1928" s="29" t="str">
        <f>IF(PickedColonies!J1928=0, "NA", INDEX(Table4[],(MATCH(PickedColonies!C1928,Table6[Barcode of agar-filled omnitray plate],0)+PickedColonies!J1928-1)))</f>
        <v>NA</v>
      </c>
      <c r="F1928" s="42" t="str">
        <f>IF(ISNUMBER(SEARCH("96-well",Import!$B$10)),Sheet1!O1927,Sheet1!P1927)</f>
        <v>G1</v>
      </c>
      <c r="I1928" s="31"/>
    </row>
    <row r="1929" spans="1:9" x14ac:dyDescent="0.25">
      <c r="A1929" s="29" t="str">
        <f>IF(PickedColonies!J1929=0, "NA",INDEX(Table5[Strain name],(MATCH(PickedColonies!C1929,Table6[Barcode of agar-filled omnitray plate],0)+PickedColonies!J1929-1)))</f>
        <v>NA</v>
      </c>
      <c r="B1929" s="29" t="str">
        <f>IF(PickedColonies!J1929=0, "NA", INDEX(Table1[Modifications],(MATCH(PickedColonies!C1929,Table6[Barcode of agar-filled omnitray plate],0)+PickedColonies!J1929-1)))</f>
        <v>NA</v>
      </c>
      <c r="D1929" s="29" t="str">
        <f>IF(PickedColonies!J1929=0, "NA", INDEX(Table4[],(MATCH(PickedColonies!C1929,Table6[Barcode of agar-filled omnitray plate],0)+PickedColonies!J1929-1)))</f>
        <v>NA</v>
      </c>
      <c r="F1929" s="42" t="str">
        <f>IF(ISNUMBER(SEARCH("96-well",Import!$B$10)),Sheet1!O1928,Sheet1!P1928)</f>
        <v>H1</v>
      </c>
      <c r="I1929" s="31"/>
    </row>
    <row r="1930" spans="1:9" x14ac:dyDescent="0.25">
      <c r="A1930" s="29" t="str">
        <f>IF(PickedColonies!J1930=0, "NA",INDEX(Table5[Strain name],(MATCH(PickedColonies!C1930,Table6[Barcode of agar-filled omnitray plate],0)+PickedColonies!J1930-1)))</f>
        <v>NA</v>
      </c>
      <c r="B1930" s="29" t="str">
        <f>IF(PickedColonies!J1930=0, "NA", INDEX(Table1[Modifications],(MATCH(PickedColonies!C1930,Table6[Barcode of agar-filled omnitray plate],0)+PickedColonies!J1930-1)))</f>
        <v>NA</v>
      </c>
      <c r="D1930" s="29" t="str">
        <f>IF(PickedColonies!J1930=0, "NA", INDEX(Table4[],(MATCH(PickedColonies!C1930,Table6[Barcode of agar-filled omnitray plate],0)+PickedColonies!J1930-1)))</f>
        <v>NA</v>
      </c>
      <c r="F1930" s="42" t="str">
        <f>IF(ISNUMBER(SEARCH("96-well",Import!$B$10)),Sheet1!O1929,Sheet1!P1929)</f>
        <v>I1</v>
      </c>
      <c r="I1930" s="31"/>
    </row>
    <row r="1931" spans="1:9" x14ac:dyDescent="0.25">
      <c r="A1931" s="29" t="str">
        <f>IF(PickedColonies!J1931=0, "NA",INDEX(Table5[Strain name],(MATCH(PickedColonies!C1931,Table6[Barcode of agar-filled omnitray plate],0)+PickedColonies!J1931-1)))</f>
        <v>NA</v>
      </c>
      <c r="B1931" s="29" t="str">
        <f>IF(PickedColonies!J1931=0, "NA", INDEX(Table1[Modifications],(MATCH(PickedColonies!C1931,Table6[Barcode of agar-filled omnitray plate],0)+PickedColonies!J1931-1)))</f>
        <v>NA</v>
      </c>
      <c r="D1931" s="29" t="str">
        <f>IF(PickedColonies!J1931=0, "NA", INDEX(Table4[],(MATCH(PickedColonies!C1931,Table6[Barcode of agar-filled omnitray plate],0)+PickedColonies!J1931-1)))</f>
        <v>NA</v>
      </c>
      <c r="F1931" s="42" t="str">
        <f>IF(ISNUMBER(SEARCH("96-well",Import!$B$10)),Sheet1!O1930,Sheet1!P1930)</f>
        <v>J1</v>
      </c>
      <c r="I1931" s="31"/>
    </row>
    <row r="1932" spans="1:9" x14ac:dyDescent="0.25">
      <c r="A1932" s="29" t="str">
        <f>IF(PickedColonies!J1932=0, "NA",INDEX(Table5[Strain name],(MATCH(PickedColonies!C1932,Table6[Barcode of agar-filled omnitray plate],0)+PickedColonies!J1932-1)))</f>
        <v>NA</v>
      </c>
      <c r="B1932" s="29" t="str">
        <f>IF(PickedColonies!J1932=0, "NA", INDEX(Table1[Modifications],(MATCH(PickedColonies!C1932,Table6[Barcode of agar-filled omnitray plate],0)+PickedColonies!J1932-1)))</f>
        <v>NA</v>
      </c>
      <c r="D1932" s="29" t="str">
        <f>IF(PickedColonies!J1932=0, "NA", INDEX(Table4[],(MATCH(PickedColonies!C1932,Table6[Barcode of agar-filled omnitray plate],0)+PickedColonies!J1932-1)))</f>
        <v>NA</v>
      </c>
      <c r="F1932" s="42" t="str">
        <f>IF(ISNUMBER(SEARCH("96-well",Import!$B$10)),Sheet1!O1931,Sheet1!P1931)</f>
        <v>K1</v>
      </c>
      <c r="I1932" s="31"/>
    </row>
    <row r="1933" spans="1:9" x14ac:dyDescent="0.25">
      <c r="A1933" s="29" t="str">
        <f>IF(PickedColonies!J1933=0, "NA",INDEX(Table5[Strain name],(MATCH(PickedColonies!C1933,Table6[Barcode of agar-filled omnitray plate],0)+PickedColonies!J1933-1)))</f>
        <v>NA</v>
      </c>
      <c r="B1933" s="29" t="str">
        <f>IF(PickedColonies!J1933=0, "NA", INDEX(Table1[Modifications],(MATCH(PickedColonies!C1933,Table6[Barcode of agar-filled omnitray plate],0)+PickedColonies!J1933-1)))</f>
        <v>NA</v>
      </c>
      <c r="D1933" s="29" t="str">
        <f>IF(PickedColonies!J1933=0, "NA", INDEX(Table4[],(MATCH(PickedColonies!C1933,Table6[Barcode of agar-filled omnitray plate],0)+PickedColonies!J1933-1)))</f>
        <v>NA</v>
      </c>
      <c r="F1933" s="42" t="str">
        <f>IF(ISNUMBER(SEARCH("96-well",Import!$B$10)),Sheet1!O1932,Sheet1!P1932)</f>
        <v>L1</v>
      </c>
      <c r="I1933" s="31"/>
    </row>
    <row r="1934" spans="1:9" x14ac:dyDescent="0.25">
      <c r="A1934" s="29" t="str">
        <f>IF(PickedColonies!J1934=0, "NA",INDEX(Table5[Strain name],(MATCH(PickedColonies!C1934,Table6[Barcode of agar-filled omnitray plate],0)+PickedColonies!J1934-1)))</f>
        <v>NA</v>
      </c>
      <c r="B1934" s="29" t="str">
        <f>IF(PickedColonies!J1934=0, "NA", INDEX(Table1[Modifications],(MATCH(PickedColonies!C1934,Table6[Barcode of agar-filled omnitray plate],0)+PickedColonies!J1934-1)))</f>
        <v>NA</v>
      </c>
      <c r="D1934" s="29" t="str">
        <f>IF(PickedColonies!J1934=0, "NA", INDEX(Table4[],(MATCH(PickedColonies!C1934,Table6[Barcode of agar-filled omnitray plate],0)+PickedColonies!J1934-1)))</f>
        <v>NA</v>
      </c>
      <c r="F1934" s="42" t="str">
        <f>IF(ISNUMBER(SEARCH("96-well",Import!$B$10)),Sheet1!O1933,Sheet1!P1933)</f>
        <v>M1</v>
      </c>
      <c r="I1934" s="31"/>
    </row>
    <row r="1935" spans="1:9" x14ac:dyDescent="0.25">
      <c r="A1935" s="29" t="str">
        <f>IF(PickedColonies!J1935=0, "NA",INDEX(Table5[Strain name],(MATCH(PickedColonies!C1935,Table6[Barcode of agar-filled omnitray plate],0)+PickedColonies!J1935-1)))</f>
        <v>NA</v>
      </c>
      <c r="B1935" s="29" t="str">
        <f>IF(PickedColonies!J1935=0, "NA", INDEX(Table1[Modifications],(MATCH(PickedColonies!C1935,Table6[Barcode of agar-filled omnitray plate],0)+PickedColonies!J1935-1)))</f>
        <v>NA</v>
      </c>
      <c r="D1935" s="29" t="str">
        <f>IF(PickedColonies!J1935=0, "NA", INDEX(Table4[],(MATCH(PickedColonies!C1935,Table6[Barcode of agar-filled omnitray plate],0)+PickedColonies!J1935-1)))</f>
        <v>NA</v>
      </c>
      <c r="F1935" s="42" t="str">
        <f>IF(ISNUMBER(SEARCH("96-well",Import!$B$10)),Sheet1!O1934,Sheet1!P1934)</f>
        <v>N1</v>
      </c>
      <c r="I1935" s="31"/>
    </row>
    <row r="1936" spans="1:9" x14ac:dyDescent="0.25">
      <c r="A1936" s="29" t="str">
        <f>IF(PickedColonies!J1936=0, "NA",INDEX(Table5[Strain name],(MATCH(PickedColonies!C1936,Table6[Barcode of agar-filled omnitray plate],0)+PickedColonies!J1936-1)))</f>
        <v>NA</v>
      </c>
      <c r="B1936" s="29" t="str">
        <f>IF(PickedColonies!J1936=0, "NA", INDEX(Table1[Modifications],(MATCH(PickedColonies!C1936,Table6[Barcode of agar-filled omnitray plate],0)+PickedColonies!J1936-1)))</f>
        <v>NA</v>
      </c>
      <c r="D1936" s="29" t="str">
        <f>IF(PickedColonies!J1936=0, "NA", INDEX(Table4[],(MATCH(PickedColonies!C1936,Table6[Barcode of agar-filled omnitray plate],0)+PickedColonies!J1936-1)))</f>
        <v>NA</v>
      </c>
      <c r="F1936" s="42" t="str">
        <f>IF(ISNUMBER(SEARCH("96-well",Import!$B$10)),Sheet1!O1935,Sheet1!P1935)</f>
        <v>O1</v>
      </c>
      <c r="I1936" s="31"/>
    </row>
    <row r="1937" spans="1:9" x14ac:dyDescent="0.25">
      <c r="A1937" s="29" t="str">
        <f>IF(PickedColonies!J1937=0, "NA",INDEX(Table5[Strain name],(MATCH(PickedColonies!C1937,Table6[Barcode of agar-filled omnitray plate],0)+PickedColonies!J1937-1)))</f>
        <v>NA</v>
      </c>
      <c r="B1937" s="29" t="str">
        <f>IF(PickedColonies!J1937=0, "NA", INDEX(Table1[Modifications],(MATCH(PickedColonies!C1937,Table6[Barcode of agar-filled omnitray plate],0)+PickedColonies!J1937-1)))</f>
        <v>NA</v>
      </c>
      <c r="D1937" s="29" t="str">
        <f>IF(PickedColonies!J1937=0, "NA", INDEX(Table4[],(MATCH(PickedColonies!C1937,Table6[Barcode of agar-filled omnitray plate],0)+PickedColonies!J1937-1)))</f>
        <v>NA</v>
      </c>
      <c r="F1937" s="42" t="str">
        <f>IF(ISNUMBER(SEARCH("96-well",Import!$B$10)),Sheet1!O1936,Sheet1!P1936)</f>
        <v>P1</v>
      </c>
      <c r="I1937" s="31"/>
    </row>
    <row r="1938" spans="1:9" x14ac:dyDescent="0.25">
      <c r="A1938" s="29" t="str">
        <f>IF(PickedColonies!J1938=0, "NA",INDEX(Table5[Strain name],(MATCH(PickedColonies!C1938,Table6[Barcode of agar-filled omnitray plate],0)+PickedColonies!J1938-1)))</f>
        <v>NA</v>
      </c>
      <c r="B1938" s="29" t="str">
        <f>IF(PickedColonies!J1938=0, "NA", INDEX(Table1[Modifications],(MATCH(PickedColonies!C1938,Table6[Barcode of agar-filled omnitray plate],0)+PickedColonies!J1938-1)))</f>
        <v>NA</v>
      </c>
      <c r="D1938" s="29" t="str">
        <f>IF(PickedColonies!J1938=0, "NA", INDEX(Table4[],(MATCH(PickedColonies!C1938,Table6[Barcode of agar-filled omnitray plate],0)+PickedColonies!J1938-1)))</f>
        <v>NA</v>
      </c>
      <c r="F1938" s="42" t="str">
        <f>IF(ISNUMBER(SEARCH("96-well",Import!$B$10)),Sheet1!O1937,Sheet1!P1937)</f>
        <v>A2</v>
      </c>
      <c r="I1938" s="31"/>
    </row>
    <row r="1939" spans="1:9" x14ac:dyDescent="0.25">
      <c r="A1939" s="29" t="str">
        <f>IF(PickedColonies!J1939=0, "NA",INDEX(Table5[Strain name],(MATCH(PickedColonies!C1939,Table6[Barcode of agar-filled omnitray plate],0)+PickedColonies!J1939-1)))</f>
        <v>NA</v>
      </c>
      <c r="B1939" s="29" t="str">
        <f>IF(PickedColonies!J1939=0, "NA", INDEX(Table1[Modifications],(MATCH(PickedColonies!C1939,Table6[Barcode of agar-filled omnitray plate],0)+PickedColonies!J1939-1)))</f>
        <v>NA</v>
      </c>
      <c r="D1939" s="29" t="str">
        <f>IF(PickedColonies!J1939=0, "NA", INDEX(Table4[],(MATCH(PickedColonies!C1939,Table6[Barcode of agar-filled omnitray plate],0)+PickedColonies!J1939-1)))</f>
        <v>NA</v>
      </c>
      <c r="F1939" s="42" t="str">
        <f>IF(ISNUMBER(SEARCH("96-well",Import!$B$10)),Sheet1!O1938,Sheet1!P1938)</f>
        <v>B2</v>
      </c>
      <c r="I1939" s="31"/>
    </row>
    <row r="1940" spans="1:9" x14ac:dyDescent="0.25">
      <c r="A1940" s="29" t="str">
        <f>IF(PickedColonies!J1940=0, "NA",INDEX(Table5[Strain name],(MATCH(PickedColonies!C1940,Table6[Barcode of agar-filled omnitray plate],0)+PickedColonies!J1940-1)))</f>
        <v>NA</v>
      </c>
      <c r="B1940" s="29" t="str">
        <f>IF(PickedColonies!J1940=0, "NA", INDEX(Table1[Modifications],(MATCH(PickedColonies!C1940,Table6[Barcode of agar-filled omnitray plate],0)+PickedColonies!J1940-1)))</f>
        <v>NA</v>
      </c>
      <c r="D1940" s="29" t="str">
        <f>IF(PickedColonies!J1940=0, "NA", INDEX(Table4[],(MATCH(PickedColonies!C1940,Table6[Barcode of agar-filled omnitray plate],0)+PickedColonies!J1940-1)))</f>
        <v>NA</v>
      </c>
      <c r="F1940" s="42" t="str">
        <f>IF(ISNUMBER(SEARCH("96-well",Import!$B$10)),Sheet1!O1939,Sheet1!P1939)</f>
        <v>C2</v>
      </c>
      <c r="I1940" s="31"/>
    </row>
    <row r="1941" spans="1:9" x14ac:dyDescent="0.25">
      <c r="A1941" s="29" t="str">
        <f>IF(PickedColonies!J1941=0, "NA",INDEX(Table5[Strain name],(MATCH(PickedColonies!C1941,Table6[Barcode of agar-filled omnitray plate],0)+PickedColonies!J1941-1)))</f>
        <v>NA</v>
      </c>
      <c r="B1941" s="29" t="str">
        <f>IF(PickedColonies!J1941=0, "NA", INDEX(Table1[Modifications],(MATCH(PickedColonies!C1941,Table6[Barcode of agar-filled omnitray plate],0)+PickedColonies!J1941-1)))</f>
        <v>NA</v>
      </c>
      <c r="D1941" s="29" t="str">
        <f>IF(PickedColonies!J1941=0, "NA", INDEX(Table4[],(MATCH(PickedColonies!C1941,Table6[Barcode of agar-filled omnitray plate],0)+PickedColonies!J1941-1)))</f>
        <v>NA</v>
      </c>
      <c r="F1941" s="42" t="str">
        <f>IF(ISNUMBER(SEARCH("96-well",Import!$B$10)),Sheet1!O1940,Sheet1!P1940)</f>
        <v>D2</v>
      </c>
      <c r="I1941" s="31"/>
    </row>
    <row r="1942" spans="1:9" x14ac:dyDescent="0.25">
      <c r="A1942" s="29" t="str">
        <f>IF(PickedColonies!J1942=0, "NA",INDEX(Table5[Strain name],(MATCH(PickedColonies!C1942,Table6[Barcode of agar-filled omnitray plate],0)+PickedColonies!J1942-1)))</f>
        <v>NA</v>
      </c>
      <c r="B1942" s="29" t="str">
        <f>IF(PickedColonies!J1942=0, "NA", INDEX(Table1[Modifications],(MATCH(PickedColonies!C1942,Table6[Barcode of agar-filled omnitray plate],0)+PickedColonies!J1942-1)))</f>
        <v>NA</v>
      </c>
      <c r="D1942" s="29" t="str">
        <f>IF(PickedColonies!J1942=0, "NA", INDEX(Table4[],(MATCH(PickedColonies!C1942,Table6[Barcode of agar-filled omnitray plate],0)+PickedColonies!J1942-1)))</f>
        <v>NA</v>
      </c>
      <c r="F1942" s="42" t="str">
        <f>IF(ISNUMBER(SEARCH("96-well",Import!$B$10)),Sheet1!O1941,Sheet1!P1941)</f>
        <v>E2</v>
      </c>
      <c r="I1942" s="31"/>
    </row>
    <row r="1943" spans="1:9" x14ac:dyDescent="0.25">
      <c r="A1943" s="29" t="str">
        <f>IF(PickedColonies!J1943=0, "NA",INDEX(Table5[Strain name],(MATCH(PickedColonies!C1943,Table6[Barcode of agar-filled omnitray plate],0)+PickedColonies!J1943-1)))</f>
        <v>NA</v>
      </c>
      <c r="B1943" s="29" t="str">
        <f>IF(PickedColonies!J1943=0, "NA", INDEX(Table1[Modifications],(MATCH(PickedColonies!C1943,Table6[Barcode of agar-filled omnitray plate],0)+PickedColonies!J1943-1)))</f>
        <v>NA</v>
      </c>
      <c r="D1943" s="29" t="str">
        <f>IF(PickedColonies!J1943=0, "NA", INDEX(Table4[],(MATCH(PickedColonies!C1943,Table6[Barcode of agar-filled omnitray plate],0)+PickedColonies!J1943-1)))</f>
        <v>NA</v>
      </c>
      <c r="F1943" s="42" t="str">
        <f>IF(ISNUMBER(SEARCH("96-well",Import!$B$10)),Sheet1!O1942,Sheet1!P1942)</f>
        <v>F2</v>
      </c>
      <c r="I1943" s="31"/>
    </row>
    <row r="1944" spans="1:9" x14ac:dyDescent="0.25">
      <c r="A1944" s="29" t="str">
        <f>IF(PickedColonies!J1944=0, "NA",INDEX(Table5[Strain name],(MATCH(PickedColonies!C1944,Table6[Barcode of agar-filled omnitray plate],0)+PickedColonies!J1944-1)))</f>
        <v>NA</v>
      </c>
      <c r="B1944" s="29" t="str">
        <f>IF(PickedColonies!J1944=0, "NA", INDEX(Table1[Modifications],(MATCH(PickedColonies!C1944,Table6[Barcode of agar-filled omnitray plate],0)+PickedColonies!J1944-1)))</f>
        <v>NA</v>
      </c>
      <c r="D1944" s="29" t="str">
        <f>IF(PickedColonies!J1944=0, "NA", INDEX(Table4[],(MATCH(PickedColonies!C1944,Table6[Barcode of agar-filled omnitray plate],0)+PickedColonies!J1944-1)))</f>
        <v>NA</v>
      </c>
      <c r="F1944" s="42" t="str">
        <f>IF(ISNUMBER(SEARCH("96-well",Import!$B$10)),Sheet1!O1943,Sheet1!P1943)</f>
        <v>G2</v>
      </c>
      <c r="I1944" s="31"/>
    </row>
    <row r="1945" spans="1:9" x14ac:dyDescent="0.25">
      <c r="A1945" s="29" t="str">
        <f>IF(PickedColonies!J1945=0, "NA",INDEX(Table5[Strain name],(MATCH(PickedColonies!C1945,Table6[Barcode of agar-filled omnitray plate],0)+PickedColonies!J1945-1)))</f>
        <v>NA</v>
      </c>
      <c r="B1945" s="29" t="str">
        <f>IF(PickedColonies!J1945=0, "NA", INDEX(Table1[Modifications],(MATCH(PickedColonies!C1945,Table6[Barcode of agar-filled omnitray plate],0)+PickedColonies!J1945-1)))</f>
        <v>NA</v>
      </c>
      <c r="D1945" s="29" t="str">
        <f>IF(PickedColonies!J1945=0, "NA", INDEX(Table4[],(MATCH(PickedColonies!C1945,Table6[Barcode of agar-filled omnitray plate],0)+PickedColonies!J1945-1)))</f>
        <v>NA</v>
      </c>
      <c r="F1945" s="42" t="str">
        <f>IF(ISNUMBER(SEARCH("96-well",Import!$B$10)),Sheet1!O1944,Sheet1!P1944)</f>
        <v>H2</v>
      </c>
      <c r="I1945" s="31"/>
    </row>
    <row r="1946" spans="1:9" x14ac:dyDescent="0.25">
      <c r="A1946" s="29" t="str">
        <f>IF(PickedColonies!J1946=0, "NA",INDEX(Table5[Strain name],(MATCH(PickedColonies!C1946,Table6[Barcode of agar-filled omnitray plate],0)+PickedColonies!J1946-1)))</f>
        <v>NA</v>
      </c>
      <c r="B1946" s="29" t="str">
        <f>IF(PickedColonies!J1946=0, "NA", INDEX(Table1[Modifications],(MATCH(PickedColonies!C1946,Table6[Barcode of agar-filled omnitray plate],0)+PickedColonies!J1946-1)))</f>
        <v>NA</v>
      </c>
      <c r="D1946" s="29" t="str">
        <f>IF(PickedColonies!J1946=0, "NA", INDEX(Table4[],(MATCH(PickedColonies!C1946,Table6[Barcode of agar-filled omnitray plate],0)+PickedColonies!J1946-1)))</f>
        <v>NA</v>
      </c>
      <c r="F1946" s="42" t="str">
        <f>IF(ISNUMBER(SEARCH("96-well",Import!$B$10)),Sheet1!O1945,Sheet1!P1945)</f>
        <v>I2</v>
      </c>
      <c r="I1946" s="31"/>
    </row>
    <row r="1947" spans="1:9" x14ac:dyDescent="0.25">
      <c r="A1947" s="29" t="str">
        <f>IF(PickedColonies!J1947=0, "NA",INDEX(Table5[Strain name],(MATCH(PickedColonies!C1947,Table6[Barcode of agar-filled omnitray plate],0)+PickedColonies!J1947-1)))</f>
        <v>NA</v>
      </c>
      <c r="B1947" s="29" t="str">
        <f>IF(PickedColonies!J1947=0, "NA", INDEX(Table1[Modifications],(MATCH(PickedColonies!C1947,Table6[Barcode of agar-filled omnitray plate],0)+PickedColonies!J1947-1)))</f>
        <v>NA</v>
      </c>
      <c r="D1947" s="29" t="str">
        <f>IF(PickedColonies!J1947=0, "NA", INDEX(Table4[],(MATCH(PickedColonies!C1947,Table6[Barcode of agar-filled omnitray plate],0)+PickedColonies!J1947-1)))</f>
        <v>NA</v>
      </c>
      <c r="F1947" s="42" t="str">
        <f>IF(ISNUMBER(SEARCH("96-well",Import!$B$10)),Sheet1!O1946,Sheet1!P1946)</f>
        <v>J2</v>
      </c>
      <c r="I1947" s="31"/>
    </row>
    <row r="1948" spans="1:9" x14ac:dyDescent="0.25">
      <c r="A1948" s="29" t="str">
        <f>IF(PickedColonies!J1948=0, "NA",INDEX(Table5[Strain name],(MATCH(PickedColonies!C1948,Table6[Barcode of agar-filled omnitray plate],0)+PickedColonies!J1948-1)))</f>
        <v>NA</v>
      </c>
      <c r="B1948" s="29" t="str">
        <f>IF(PickedColonies!J1948=0, "NA", INDEX(Table1[Modifications],(MATCH(PickedColonies!C1948,Table6[Barcode of agar-filled omnitray plate],0)+PickedColonies!J1948-1)))</f>
        <v>NA</v>
      </c>
      <c r="D1948" s="29" t="str">
        <f>IF(PickedColonies!J1948=0, "NA", INDEX(Table4[],(MATCH(PickedColonies!C1948,Table6[Barcode of agar-filled omnitray plate],0)+PickedColonies!J1948-1)))</f>
        <v>NA</v>
      </c>
      <c r="F1948" s="42" t="str">
        <f>IF(ISNUMBER(SEARCH("96-well",Import!$B$10)),Sheet1!O1947,Sheet1!P1947)</f>
        <v>K2</v>
      </c>
      <c r="I1948" s="31"/>
    </row>
    <row r="1949" spans="1:9" x14ac:dyDescent="0.25">
      <c r="A1949" s="29" t="str">
        <f>IF(PickedColonies!J1949=0, "NA",INDEX(Table5[Strain name],(MATCH(PickedColonies!C1949,Table6[Barcode of agar-filled omnitray plate],0)+PickedColonies!J1949-1)))</f>
        <v>NA</v>
      </c>
      <c r="B1949" s="29" t="str">
        <f>IF(PickedColonies!J1949=0, "NA", INDEX(Table1[Modifications],(MATCH(PickedColonies!C1949,Table6[Barcode of agar-filled omnitray plate],0)+PickedColonies!J1949-1)))</f>
        <v>NA</v>
      </c>
      <c r="D1949" s="29" t="str">
        <f>IF(PickedColonies!J1949=0, "NA", INDEX(Table4[],(MATCH(PickedColonies!C1949,Table6[Barcode of agar-filled omnitray plate],0)+PickedColonies!J1949-1)))</f>
        <v>NA</v>
      </c>
      <c r="F1949" s="42" t="str">
        <f>IF(ISNUMBER(SEARCH("96-well",Import!$B$10)),Sheet1!O1948,Sheet1!P1948)</f>
        <v>L2</v>
      </c>
      <c r="I1949" s="31"/>
    </row>
    <row r="1950" spans="1:9" x14ac:dyDescent="0.25">
      <c r="A1950" s="29" t="str">
        <f>IF(PickedColonies!J1950=0, "NA",INDEX(Table5[Strain name],(MATCH(PickedColonies!C1950,Table6[Barcode of agar-filled omnitray plate],0)+PickedColonies!J1950-1)))</f>
        <v>NA</v>
      </c>
      <c r="B1950" s="29" t="str">
        <f>IF(PickedColonies!J1950=0, "NA", INDEX(Table1[Modifications],(MATCH(PickedColonies!C1950,Table6[Barcode of agar-filled omnitray plate],0)+PickedColonies!J1950-1)))</f>
        <v>NA</v>
      </c>
      <c r="D1950" s="29" t="str">
        <f>IF(PickedColonies!J1950=0, "NA", INDEX(Table4[],(MATCH(PickedColonies!C1950,Table6[Barcode of agar-filled omnitray plate],0)+PickedColonies!J1950-1)))</f>
        <v>NA</v>
      </c>
      <c r="F1950" s="42" t="str">
        <f>IF(ISNUMBER(SEARCH("96-well",Import!$B$10)),Sheet1!O1949,Sheet1!P1949)</f>
        <v>M2</v>
      </c>
      <c r="I1950" s="31"/>
    </row>
    <row r="1951" spans="1:9" x14ac:dyDescent="0.25">
      <c r="A1951" s="29" t="str">
        <f>IF(PickedColonies!J1951=0, "NA",INDEX(Table5[Strain name],(MATCH(PickedColonies!C1951,Table6[Barcode of agar-filled omnitray plate],0)+PickedColonies!J1951-1)))</f>
        <v>NA</v>
      </c>
      <c r="B1951" s="29" t="str">
        <f>IF(PickedColonies!J1951=0, "NA", INDEX(Table1[Modifications],(MATCH(PickedColonies!C1951,Table6[Barcode of agar-filled omnitray plate],0)+PickedColonies!J1951-1)))</f>
        <v>NA</v>
      </c>
      <c r="D1951" s="29" t="str">
        <f>IF(PickedColonies!J1951=0, "NA", INDEX(Table4[],(MATCH(PickedColonies!C1951,Table6[Barcode of agar-filled omnitray plate],0)+PickedColonies!J1951-1)))</f>
        <v>NA</v>
      </c>
      <c r="F1951" s="42" t="str">
        <f>IF(ISNUMBER(SEARCH("96-well",Import!$B$10)),Sheet1!O1950,Sheet1!P1950)</f>
        <v>N2</v>
      </c>
      <c r="I1951" s="31"/>
    </row>
    <row r="1952" spans="1:9" x14ac:dyDescent="0.25">
      <c r="A1952" s="29" t="str">
        <f>IF(PickedColonies!J1952=0, "NA",INDEX(Table5[Strain name],(MATCH(PickedColonies!C1952,Table6[Barcode of agar-filled omnitray plate],0)+PickedColonies!J1952-1)))</f>
        <v>NA</v>
      </c>
      <c r="B1952" s="29" t="str">
        <f>IF(PickedColonies!J1952=0, "NA", INDEX(Table1[Modifications],(MATCH(PickedColonies!C1952,Table6[Barcode of agar-filled omnitray plate],0)+PickedColonies!J1952-1)))</f>
        <v>NA</v>
      </c>
      <c r="D1952" s="29" t="str">
        <f>IF(PickedColonies!J1952=0, "NA", INDEX(Table4[],(MATCH(PickedColonies!C1952,Table6[Barcode of agar-filled omnitray plate],0)+PickedColonies!J1952-1)))</f>
        <v>NA</v>
      </c>
      <c r="F1952" s="42" t="str">
        <f>IF(ISNUMBER(SEARCH("96-well",Import!$B$10)),Sheet1!O1951,Sheet1!P1951)</f>
        <v>O2</v>
      </c>
      <c r="I1952" s="31"/>
    </row>
    <row r="1953" spans="1:9" x14ac:dyDescent="0.25">
      <c r="A1953" s="29" t="str">
        <f>IF(PickedColonies!J1953=0, "NA",INDEX(Table5[Strain name],(MATCH(PickedColonies!C1953,Table6[Barcode of agar-filled omnitray plate],0)+PickedColonies!J1953-1)))</f>
        <v>NA</v>
      </c>
      <c r="B1953" s="29" t="str">
        <f>IF(PickedColonies!J1953=0, "NA", INDEX(Table1[Modifications],(MATCH(PickedColonies!C1953,Table6[Barcode of agar-filled omnitray plate],0)+PickedColonies!J1953-1)))</f>
        <v>NA</v>
      </c>
      <c r="D1953" s="29" t="str">
        <f>IF(PickedColonies!J1953=0, "NA", INDEX(Table4[],(MATCH(PickedColonies!C1953,Table6[Barcode of agar-filled omnitray plate],0)+PickedColonies!J1953-1)))</f>
        <v>NA</v>
      </c>
      <c r="F1953" s="42" t="str">
        <f>IF(ISNUMBER(SEARCH("96-well",Import!$B$10)),Sheet1!O1952,Sheet1!P1952)</f>
        <v>P2</v>
      </c>
      <c r="I1953" s="31"/>
    </row>
    <row r="1954" spans="1:9" x14ac:dyDescent="0.25">
      <c r="A1954" s="29" t="str">
        <f>IF(PickedColonies!J1954=0, "NA",INDEX(Table5[Strain name],(MATCH(PickedColonies!C1954,Table6[Barcode of agar-filled omnitray plate],0)+PickedColonies!J1954-1)))</f>
        <v>NA</v>
      </c>
      <c r="B1954" s="29" t="str">
        <f>IF(PickedColonies!J1954=0, "NA", INDEX(Table1[Modifications],(MATCH(PickedColonies!C1954,Table6[Barcode of agar-filled omnitray plate],0)+PickedColonies!J1954-1)))</f>
        <v>NA</v>
      </c>
      <c r="D1954" s="29" t="str">
        <f>IF(PickedColonies!J1954=0, "NA", INDEX(Table4[],(MATCH(PickedColonies!C1954,Table6[Barcode of agar-filled omnitray plate],0)+PickedColonies!J1954-1)))</f>
        <v>NA</v>
      </c>
      <c r="F1954" s="42" t="str">
        <f>IF(ISNUMBER(SEARCH("96-well",Import!$B$10)),Sheet1!O1953,Sheet1!P1953)</f>
        <v>A3</v>
      </c>
      <c r="I1954" s="31"/>
    </row>
    <row r="1955" spans="1:9" x14ac:dyDescent="0.25">
      <c r="A1955" s="29" t="str">
        <f>IF(PickedColonies!J1955=0, "NA",INDEX(Table5[Strain name],(MATCH(PickedColonies!C1955,Table6[Barcode of agar-filled omnitray plate],0)+PickedColonies!J1955-1)))</f>
        <v>NA</v>
      </c>
      <c r="B1955" s="29" t="str">
        <f>IF(PickedColonies!J1955=0, "NA", INDEX(Table1[Modifications],(MATCH(PickedColonies!C1955,Table6[Barcode of agar-filled omnitray plate],0)+PickedColonies!J1955-1)))</f>
        <v>NA</v>
      </c>
      <c r="D1955" s="29" t="str">
        <f>IF(PickedColonies!J1955=0, "NA", INDEX(Table4[],(MATCH(PickedColonies!C1955,Table6[Barcode of agar-filled omnitray plate],0)+PickedColonies!J1955-1)))</f>
        <v>NA</v>
      </c>
      <c r="F1955" s="42" t="str">
        <f>IF(ISNUMBER(SEARCH("96-well",Import!$B$10)),Sheet1!O1954,Sheet1!P1954)</f>
        <v>B3</v>
      </c>
      <c r="I1955" s="31"/>
    </row>
    <row r="1956" spans="1:9" x14ac:dyDescent="0.25">
      <c r="A1956" s="29" t="str">
        <f>IF(PickedColonies!J1956=0, "NA",INDEX(Table5[Strain name],(MATCH(PickedColonies!C1956,Table6[Barcode of agar-filled omnitray plate],0)+PickedColonies!J1956-1)))</f>
        <v>NA</v>
      </c>
      <c r="B1956" s="29" t="str">
        <f>IF(PickedColonies!J1956=0, "NA", INDEX(Table1[Modifications],(MATCH(PickedColonies!C1956,Table6[Barcode of agar-filled omnitray plate],0)+PickedColonies!J1956-1)))</f>
        <v>NA</v>
      </c>
      <c r="D1956" s="29" t="str">
        <f>IF(PickedColonies!J1956=0, "NA", INDEX(Table4[],(MATCH(PickedColonies!C1956,Table6[Barcode of agar-filled omnitray plate],0)+PickedColonies!J1956-1)))</f>
        <v>NA</v>
      </c>
      <c r="F1956" s="42" t="str">
        <f>IF(ISNUMBER(SEARCH("96-well",Import!$B$10)),Sheet1!O1955,Sheet1!P1955)</f>
        <v>C3</v>
      </c>
      <c r="I1956" s="31"/>
    </row>
    <row r="1957" spans="1:9" x14ac:dyDescent="0.25">
      <c r="A1957" s="29" t="str">
        <f>IF(PickedColonies!J1957=0, "NA",INDEX(Table5[Strain name],(MATCH(PickedColonies!C1957,Table6[Barcode of agar-filled omnitray plate],0)+PickedColonies!J1957-1)))</f>
        <v>NA</v>
      </c>
      <c r="B1957" s="29" t="str">
        <f>IF(PickedColonies!J1957=0, "NA", INDEX(Table1[Modifications],(MATCH(PickedColonies!C1957,Table6[Barcode of agar-filled omnitray plate],0)+PickedColonies!J1957-1)))</f>
        <v>NA</v>
      </c>
      <c r="D1957" s="29" t="str">
        <f>IF(PickedColonies!J1957=0, "NA", INDEX(Table4[],(MATCH(PickedColonies!C1957,Table6[Barcode of agar-filled omnitray plate],0)+PickedColonies!J1957-1)))</f>
        <v>NA</v>
      </c>
      <c r="F1957" s="42" t="str">
        <f>IF(ISNUMBER(SEARCH("96-well",Import!$B$10)),Sheet1!O1956,Sheet1!P1956)</f>
        <v>D3</v>
      </c>
      <c r="I1957" s="31"/>
    </row>
    <row r="1958" spans="1:9" x14ac:dyDescent="0.25">
      <c r="A1958" s="29" t="str">
        <f>IF(PickedColonies!J1958=0, "NA",INDEX(Table5[Strain name],(MATCH(PickedColonies!C1958,Table6[Barcode of agar-filled omnitray plate],0)+PickedColonies!J1958-1)))</f>
        <v>NA</v>
      </c>
      <c r="B1958" s="29" t="str">
        <f>IF(PickedColonies!J1958=0, "NA", INDEX(Table1[Modifications],(MATCH(PickedColonies!C1958,Table6[Barcode of agar-filled omnitray plate],0)+PickedColonies!J1958-1)))</f>
        <v>NA</v>
      </c>
      <c r="D1958" s="29" t="str">
        <f>IF(PickedColonies!J1958=0, "NA", INDEX(Table4[],(MATCH(PickedColonies!C1958,Table6[Barcode of agar-filled omnitray plate],0)+PickedColonies!J1958-1)))</f>
        <v>NA</v>
      </c>
      <c r="F1958" s="42" t="str">
        <f>IF(ISNUMBER(SEARCH("96-well",Import!$B$10)),Sheet1!O1957,Sheet1!P1957)</f>
        <v>E3</v>
      </c>
      <c r="I1958" s="31"/>
    </row>
    <row r="1959" spans="1:9" x14ac:dyDescent="0.25">
      <c r="A1959" s="29" t="str">
        <f>IF(PickedColonies!J1959=0, "NA",INDEX(Table5[Strain name],(MATCH(PickedColonies!C1959,Table6[Barcode of agar-filled omnitray plate],0)+PickedColonies!J1959-1)))</f>
        <v>NA</v>
      </c>
      <c r="B1959" s="29" t="str">
        <f>IF(PickedColonies!J1959=0, "NA", INDEX(Table1[Modifications],(MATCH(PickedColonies!C1959,Table6[Barcode of agar-filled omnitray plate],0)+PickedColonies!J1959-1)))</f>
        <v>NA</v>
      </c>
      <c r="D1959" s="29" t="str">
        <f>IF(PickedColonies!J1959=0, "NA", INDEX(Table4[],(MATCH(PickedColonies!C1959,Table6[Barcode of agar-filled omnitray plate],0)+PickedColonies!J1959-1)))</f>
        <v>NA</v>
      </c>
      <c r="F1959" s="42" t="str">
        <f>IF(ISNUMBER(SEARCH("96-well",Import!$B$10)),Sheet1!O1958,Sheet1!P1958)</f>
        <v>F3</v>
      </c>
      <c r="I1959" s="31"/>
    </row>
    <row r="1960" spans="1:9" x14ac:dyDescent="0.25">
      <c r="A1960" s="29" t="str">
        <f>IF(PickedColonies!J1960=0, "NA",INDEX(Table5[Strain name],(MATCH(PickedColonies!C1960,Table6[Barcode of agar-filled omnitray plate],0)+PickedColonies!J1960-1)))</f>
        <v>NA</v>
      </c>
      <c r="B1960" s="29" t="str">
        <f>IF(PickedColonies!J1960=0, "NA", INDEX(Table1[Modifications],(MATCH(PickedColonies!C1960,Table6[Barcode of agar-filled omnitray plate],0)+PickedColonies!J1960-1)))</f>
        <v>NA</v>
      </c>
      <c r="D1960" s="29" t="str">
        <f>IF(PickedColonies!J1960=0, "NA", INDEX(Table4[],(MATCH(PickedColonies!C1960,Table6[Barcode of agar-filled omnitray plate],0)+PickedColonies!J1960-1)))</f>
        <v>NA</v>
      </c>
      <c r="F1960" s="42" t="str">
        <f>IF(ISNUMBER(SEARCH("96-well",Import!$B$10)),Sheet1!O1959,Sheet1!P1959)</f>
        <v>G3</v>
      </c>
      <c r="I1960" s="31"/>
    </row>
    <row r="1961" spans="1:9" x14ac:dyDescent="0.25">
      <c r="A1961" s="29" t="str">
        <f>IF(PickedColonies!J1961=0, "NA",INDEX(Table5[Strain name],(MATCH(PickedColonies!C1961,Table6[Barcode of agar-filled omnitray plate],0)+PickedColonies!J1961-1)))</f>
        <v>NA</v>
      </c>
      <c r="B1961" s="29" t="str">
        <f>IF(PickedColonies!J1961=0, "NA", INDEX(Table1[Modifications],(MATCH(PickedColonies!C1961,Table6[Barcode of agar-filled omnitray plate],0)+PickedColonies!J1961-1)))</f>
        <v>NA</v>
      </c>
      <c r="D1961" s="29" t="str">
        <f>IF(PickedColonies!J1961=0, "NA", INDEX(Table4[],(MATCH(PickedColonies!C1961,Table6[Barcode of agar-filled omnitray plate],0)+PickedColonies!J1961-1)))</f>
        <v>NA</v>
      </c>
      <c r="F1961" s="42" t="str">
        <f>IF(ISNUMBER(SEARCH("96-well",Import!$B$10)),Sheet1!O1960,Sheet1!P1960)</f>
        <v>H3</v>
      </c>
      <c r="I1961" s="31"/>
    </row>
    <row r="1962" spans="1:9" x14ac:dyDescent="0.25">
      <c r="A1962" s="29" t="str">
        <f>IF(PickedColonies!J1962=0, "NA",INDEX(Table5[Strain name],(MATCH(PickedColonies!C1962,Table6[Barcode of agar-filled omnitray plate],0)+PickedColonies!J1962-1)))</f>
        <v>NA</v>
      </c>
      <c r="B1962" s="29" t="str">
        <f>IF(PickedColonies!J1962=0, "NA", INDEX(Table1[Modifications],(MATCH(PickedColonies!C1962,Table6[Barcode of agar-filled omnitray plate],0)+PickedColonies!J1962-1)))</f>
        <v>NA</v>
      </c>
      <c r="D1962" s="29" t="str">
        <f>IF(PickedColonies!J1962=0, "NA", INDEX(Table4[],(MATCH(PickedColonies!C1962,Table6[Barcode of agar-filled omnitray plate],0)+PickedColonies!J1962-1)))</f>
        <v>NA</v>
      </c>
      <c r="F1962" s="42" t="str">
        <f>IF(ISNUMBER(SEARCH("96-well",Import!$B$10)),Sheet1!O1961,Sheet1!P1961)</f>
        <v>I3</v>
      </c>
      <c r="I1962" s="31"/>
    </row>
    <row r="1963" spans="1:9" x14ac:dyDescent="0.25">
      <c r="A1963" s="29" t="str">
        <f>IF(PickedColonies!J1963=0, "NA",INDEX(Table5[Strain name],(MATCH(PickedColonies!C1963,Table6[Barcode of agar-filled omnitray plate],0)+PickedColonies!J1963-1)))</f>
        <v>NA</v>
      </c>
      <c r="B1963" s="29" t="str">
        <f>IF(PickedColonies!J1963=0, "NA", INDEX(Table1[Modifications],(MATCH(PickedColonies!C1963,Table6[Barcode of agar-filled omnitray plate],0)+PickedColonies!J1963-1)))</f>
        <v>NA</v>
      </c>
      <c r="D1963" s="29" t="str">
        <f>IF(PickedColonies!J1963=0, "NA", INDEX(Table4[],(MATCH(PickedColonies!C1963,Table6[Barcode of agar-filled omnitray plate],0)+PickedColonies!J1963-1)))</f>
        <v>NA</v>
      </c>
      <c r="F1963" s="42" t="str">
        <f>IF(ISNUMBER(SEARCH("96-well",Import!$B$10)),Sheet1!O1962,Sheet1!P1962)</f>
        <v>J3</v>
      </c>
      <c r="I1963" s="31"/>
    </row>
    <row r="1964" spans="1:9" x14ac:dyDescent="0.25">
      <c r="A1964" s="29" t="str">
        <f>IF(PickedColonies!J1964=0, "NA",INDEX(Table5[Strain name],(MATCH(PickedColonies!C1964,Table6[Barcode of agar-filled omnitray plate],0)+PickedColonies!J1964-1)))</f>
        <v>NA</v>
      </c>
      <c r="B1964" s="29" t="str">
        <f>IF(PickedColonies!J1964=0, "NA", INDEX(Table1[Modifications],(MATCH(PickedColonies!C1964,Table6[Barcode of agar-filled omnitray plate],0)+PickedColonies!J1964-1)))</f>
        <v>NA</v>
      </c>
      <c r="D1964" s="29" t="str">
        <f>IF(PickedColonies!J1964=0, "NA", INDEX(Table4[],(MATCH(PickedColonies!C1964,Table6[Barcode of agar-filled omnitray plate],0)+PickedColonies!J1964-1)))</f>
        <v>NA</v>
      </c>
      <c r="F1964" s="42" t="str">
        <f>IF(ISNUMBER(SEARCH("96-well",Import!$B$10)),Sheet1!O1963,Sheet1!P1963)</f>
        <v>K3</v>
      </c>
      <c r="I1964" s="31"/>
    </row>
    <row r="1965" spans="1:9" x14ac:dyDescent="0.25">
      <c r="A1965" s="29" t="str">
        <f>IF(PickedColonies!J1965=0, "NA",INDEX(Table5[Strain name],(MATCH(PickedColonies!C1965,Table6[Barcode of agar-filled omnitray plate],0)+PickedColonies!J1965-1)))</f>
        <v>NA</v>
      </c>
      <c r="B1965" s="29" t="str">
        <f>IF(PickedColonies!J1965=0, "NA", INDEX(Table1[Modifications],(MATCH(PickedColonies!C1965,Table6[Barcode of agar-filled omnitray plate],0)+PickedColonies!J1965-1)))</f>
        <v>NA</v>
      </c>
      <c r="D1965" s="29" t="str">
        <f>IF(PickedColonies!J1965=0, "NA", INDEX(Table4[],(MATCH(PickedColonies!C1965,Table6[Barcode of agar-filled omnitray plate],0)+PickedColonies!J1965-1)))</f>
        <v>NA</v>
      </c>
      <c r="F1965" s="42" t="str">
        <f>IF(ISNUMBER(SEARCH("96-well",Import!$B$10)),Sheet1!O1964,Sheet1!P1964)</f>
        <v>L3</v>
      </c>
      <c r="I1965" s="31"/>
    </row>
    <row r="1966" spans="1:9" x14ac:dyDescent="0.25">
      <c r="A1966" s="29" t="str">
        <f>IF(PickedColonies!J1966=0, "NA",INDEX(Table5[Strain name],(MATCH(PickedColonies!C1966,Table6[Barcode of agar-filled omnitray plate],0)+PickedColonies!J1966-1)))</f>
        <v>NA</v>
      </c>
      <c r="B1966" s="29" t="str">
        <f>IF(PickedColonies!J1966=0, "NA", INDEX(Table1[Modifications],(MATCH(PickedColonies!C1966,Table6[Barcode of agar-filled omnitray plate],0)+PickedColonies!J1966-1)))</f>
        <v>NA</v>
      </c>
      <c r="D1966" s="29" t="str">
        <f>IF(PickedColonies!J1966=0, "NA", INDEX(Table4[],(MATCH(PickedColonies!C1966,Table6[Barcode of agar-filled omnitray plate],0)+PickedColonies!J1966-1)))</f>
        <v>NA</v>
      </c>
      <c r="F1966" s="42" t="str">
        <f>IF(ISNUMBER(SEARCH("96-well",Import!$B$10)),Sheet1!O1965,Sheet1!P1965)</f>
        <v>M3</v>
      </c>
      <c r="I1966" s="31"/>
    </row>
    <row r="1967" spans="1:9" x14ac:dyDescent="0.25">
      <c r="A1967" s="29" t="str">
        <f>IF(PickedColonies!J1967=0, "NA",INDEX(Table5[Strain name],(MATCH(PickedColonies!C1967,Table6[Barcode of agar-filled omnitray plate],0)+PickedColonies!J1967-1)))</f>
        <v>NA</v>
      </c>
      <c r="B1967" s="29" t="str">
        <f>IF(PickedColonies!J1967=0, "NA", INDEX(Table1[Modifications],(MATCH(PickedColonies!C1967,Table6[Barcode of agar-filled omnitray plate],0)+PickedColonies!J1967-1)))</f>
        <v>NA</v>
      </c>
      <c r="D1967" s="29" t="str">
        <f>IF(PickedColonies!J1967=0, "NA", INDEX(Table4[],(MATCH(PickedColonies!C1967,Table6[Barcode of agar-filled omnitray plate],0)+PickedColonies!J1967-1)))</f>
        <v>NA</v>
      </c>
      <c r="F1967" s="42" t="str">
        <f>IF(ISNUMBER(SEARCH("96-well",Import!$B$10)),Sheet1!O1966,Sheet1!P1966)</f>
        <v>N3</v>
      </c>
      <c r="I1967" s="31"/>
    </row>
    <row r="1968" spans="1:9" x14ac:dyDescent="0.25">
      <c r="A1968" s="29" t="str">
        <f>IF(PickedColonies!J1968=0, "NA",INDEX(Table5[Strain name],(MATCH(PickedColonies!C1968,Table6[Barcode of agar-filled omnitray plate],0)+PickedColonies!J1968-1)))</f>
        <v>NA</v>
      </c>
      <c r="B1968" s="29" t="str">
        <f>IF(PickedColonies!J1968=0, "NA", INDEX(Table1[Modifications],(MATCH(PickedColonies!C1968,Table6[Barcode of agar-filled omnitray plate],0)+PickedColonies!J1968-1)))</f>
        <v>NA</v>
      </c>
      <c r="D1968" s="29" t="str">
        <f>IF(PickedColonies!J1968=0, "NA", INDEX(Table4[],(MATCH(PickedColonies!C1968,Table6[Barcode of agar-filled omnitray plate],0)+PickedColonies!J1968-1)))</f>
        <v>NA</v>
      </c>
      <c r="F1968" s="42" t="str">
        <f>IF(ISNUMBER(SEARCH("96-well",Import!$B$10)),Sheet1!O1967,Sheet1!P1967)</f>
        <v>O3</v>
      </c>
      <c r="I1968" s="31"/>
    </row>
    <row r="1969" spans="1:9" x14ac:dyDescent="0.25">
      <c r="A1969" s="29" t="str">
        <f>IF(PickedColonies!J1969=0, "NA",INDEX(Table5[Strain name],(MATCH(PickedColonies!C1969,Table6[Barcode of agar-filled omnitray plate],0)+PickedColonies!J1969-1)))</f>
        <v>NA</v>
      </c>
      <c r="B1969" s="29" t="str">
        <f>IF(PickedColonies!J1969=0, "NA", INDEX(Table1[Modifications],(MATCH(PickedColonies!C1969,Table6[Barcode of agar-filled omnitray plate],0)+PickedColonies!J1969-1)))</f>
        <v>NA</v>
      </c>
      <c r="D1969" s="29" t="str">
        <f>IF(PickedColonies!J1969=0, "NA", INDEX(Table4[],(MATCH(PickedColonies!C1969,Table6[Barcode of agar-filled omnitray plate],0)+PickedColonies!J1969-1)))</f>
        <v>NA</v>
      </c>
      <c r="F1969" s="42" t="str">
        <f>IF(ISNUMBER(SEARCH("96-well",Import!$B$10)),Sheet1!O1968,Sheet1!P1968)</f>
        <v>P3</v>
      </c>
      <c r="I1969" s="31"/>
    </row>
    <row r="1970" spans="1:9" x14ac:dyDescent="0.25">
      <c r="A1970" s="29" t="str">
        <f>IF(PickedColonies!J1970=0, "NA",INDEX(Table5[Strain name],(MATCH(PickedColonies!C1970,Table6[Barcode of agar-filled omnitray plate],0)+PickedColonies!J1970-1)))</f>
        <v>NA</v>
      </c>
      <c r="B1970" s="29" t="str">
        <f>IF(PickedColonies!J1970=0, "NA", INDEX(Table1[Modifications],(MATCH(PickedColonies!C1970,Table6[Barcode of agar-filled omnitray plate],0)+PickedColonies!J1970-1)))</f>
        <v>NA</v>
      </c>
      <c r="D1970" s="29" t="str">
        <f>IF(PickedColonies!J1970=0, "NA", INDEX(Table4[],(MATCH(PickedColonies!C1970,Table6[Barcode of agar-filled omnitray plate],0)+PickedColonies!J1970-1)))</f>
        <v>NA</v>
      </c>
      <c r="F1970" s="42" t="str">
        <f>IF(ISNUMBER(SEARCH("96-well",Import!$B$10)),Sheet1!O1969,Sheet1!P1969)</f>
        <v>A4</v>
      </c>
      <c r="I1970" s="31"/>
    </row>
    <row r="1971" spans="1:9" x14ac:dyDescent="0.25">
      <c r="A1971" s="29" t="str">
        <f>IF(PickedColonies!J1971=0, "NA",INDEX(Table5[Strain name],(MATCH(PickedColonies!C1971,Table6[Barcode of agar-filled omnitray plate],0)+PickedColonies!J1971-1)))</f>
        <v>NA</v>
      </c>
      <c r="B1971" s="29" t="str">
        <f>IF(PickedColonies!J1971=0, "NA", INDEX(Table1[Modifications],(MATCH(PickedColonies!C1971,Table6[Barcode of agar-filled omnitray plate],0)+PickedColonies!J1971-1)))</f>
        <v>NA</v>
      </c>
      <c r="D1971" s="29" t="str">
        <f>IF(PickedColonies!J1971=0, "NA", INDEX(Table4[],(MATCH(PickedColonies!C1971,Table6[Barcode of agar-filled omnitray plate],0)+PickedColonies!J1971-1)))</f>
        <v>NA</v>
      </c>
      <c r="F1971" s="42" t="str">
        <f>IF(ISNUMBER(SEARCH("96-well",Import!$B$10)),Sheet1!O1970,Sheet1!P1970)</f>
        <v>B4</v>
      </c>
      <c r="I1971" s="31"/>
    </row>
    <row r="1972" spans="1:9" x14ac:dyDescent="0.25">
      <c r="A1972" s="29" t="str">
        <f>IF(PickedColonies!J1972=0, "NA",INDEX(Table5[Strain name],(MATCH(PickedColonies!C1972,Table6[Barcode of agar-filled omnitray plate],0)+PickedColonies!J1972-1)))</f>
        <v>NA</v>
      </c>
      <c r="B1972" s="29" t="str">
        <f>IF(PickedColonies!J1972=0, "NA", INDEX(Table1[Modifications],(MATCH(PickedColonies!C1972,Table6[Barcode of agar-filled omnitray plate],0)+PickedColonies!J1972-1)))</f>
        <v>NA</v>
      </c>
      <c r="D1972" s="29" t="str">
        <f>IF(PickedColonies!J1972=0, "NA", INDEX(Table4[],(MATCH(PickedColonies!C1972,Table6[Barcode of agar-filled omnitray plate],0)+PickedColonies!J1972-1)))</f>
        <v>NA</v>
      </c>
      <c r="F1972" s="42" t="str">
        <f>IF(ISNUMBER(SEARCH("96-well",Import!$B$10)),Sheet1!O1971,Sheet1!P1971)</f>
        <v>C4</v>
      </c>
      <c r="I1972" s="31"/>
    </row>
    <row r="1973" spans="1:9" x14ac:dyDescent="0.25">
      <c r="A1973" s="29" t="str">
        <f>IF(PickedColonies!J1973=0, "NA",INDEX(Table5[Strain name],(MATCH(PickedColonies!C1973,Table6[Barcode of agar-filled omnitray plate],0)+PickedColonies!J1973-1)))</f>
        <v>NA</v>
      </c>
      <c r="B1973" s="29" t="str">
        <f>IF(PickedColonies!J1973=0, "NA", INDEX(Table1[Modifications],(MATCH(PickedColonies!C1973,Table6[Barcode of agar-filled omnitray plate],0)+PickedColonies!J1973-1)))</f>
        <v>NA</v>
      </c>
      <c r="D1973" s="29" t="str">
        <f>IF(PickedColonies!J1973=0, "NA", INDEX(Table4[],(MATCH(PickedColonies!C1973,Table6[Barcode of agar-filled omnitray plate],0)+PickedColonies!J1973-1)))</f>
        <v>NA</v>
      </c>
      <c r="F1973" s="42" t="str">
        <f>IF(ISNUMBER(SEARCH("96-well",Import!$B$10)),Sheet1!O1972,Sheet1!P1972)</f>
        <v>D4</v>
      </c>
      <c r="I1973" s="31"/>
    </row>
    <row r="1974" spans="1:9" x14ac:dyDescent="0.25">
      <c r="A1974" s="29" t="str">
        <f>IF(PickedColonies!J1974=0, "NA",INDEX(Table5[Strain name],(MATCH(PickedColonies!C1974,Table6[Barcode of agar-filled omnitray plate],0)+PickedColonies!J1974-1)))</f>
        <v>NA</v>
      </c>
      <c r="B1974" s="29" t="str">
        <f>IF(PickedColonies!J1974=0, "NA", INDEX(Table1[Modifications],(MATCH(PickedColonies!C1974,Table6[Barcode of agar-filled omnitray plate],0)+PickedColonies!J1974-1)))</f>
        <v>NA</v>
      </c>
      <c r="D1974" s="29" t="str">
        <f>IF(PickedColonies!J1974=0, "NA", INDEX(Table4[],(MATCH(PickedColonies!C1974,Table6[Barcode of agar-filled omnitray plate],0)+PickedColonies!J1974-1)))</f>
        <v>NA</v>
      </c>
      <c r="F1974" s="42" t="str">
        <f>IF(ISNUMBER(SEARCH("96-well",Import!$B$10)),Sheet1!O1973,Sheet1!P1973)</f>
        <v>E4</v>
      </c>
      <c r="I1974" s="31"/>
    </row>
    <row r="1975" spans="1:9" x14ac:dyDescent="0.25">
      <c r="A1975" s="29" t="str">
        <f>IF(PickedColonies!J1975=0, "NA",INDEX(Table5[Strain name],(MATCH(PickedColonies!C1975,Table6[Barcode of agar-filled omnitray plate],0)+PickedColonies!J1975-1)))</f>
        <v>NA</v>
      </c>
      <c r="B1975" s="29" t="str">
        <f>IF(PickedColonies!J1975=0, "NA", INDEX(Table1[Modifications],(MATCH(PickedColonies!C1975,Table6[Barcode of agar-filled omnitray plate],0)+PickedColonies!J1975-1)))</f>
        <v>NA</v>
      </c>
      <c r="D1975" s="29" t="str">
        <f>IF(PickedColonies!J1975=0, "NA", INDEX(Table4[],(MATCH(PickedColonies!C1975,Table6[Barcode of agar-filled omnitray plate],0)+PickedColonies!J1975-1)))</f>
        <v>NA</v>
      </c>
      <c r="F1975" s="42" t="str">
        <f>IF(ISNUMBER(SEARCH("96-well",Import!$B$10)),Sheet1!O1974,Sheet1!P1974)</f>
        <v>F4</v>
      </c>
      <c r="I1975" s="31"/>
    </row>
    <row r="1976" spans="1:9" x14ac:dyDescent="0.25">
      <c r="A1976" s="29" t="str">
        <f>IF(PickedColonies!J1976=0, "NA",INDEX(Table5[Strain name],(MATCH(PickedColonies!C1976,Table6[Barcode of agar-filled omnitray plate],0)+PickedColonies!J1976-1)))</f>
        <v>NA</v>
      </c>
      <c r="B1976" s="29" t="str">
        <f>IF(PickedColonies!J1976=0, "NA", INDEX(Table1[Modifications],(MATCH(PickedColonies!C1976,Table6[Barcode of agar-filled omnitray plate],0)+PickedColonies!J1976-1)))</f>
        <v>NA</v>
      </c>
      <c r="D1976" s="29" t="str">
        <f>IF(PickedColonies!J1976=0, "NA", INDEX(Table4[],(MATCH(PickedColonies!C1976,Table6[Barcode of agar-filled omnitray plate],0)+PickedColonies!J1976-1)))</f>
        <v>NA</v>
      </c>
      <c r="F1976" s="42" t="str">
        <f>IF(ISNUMBER(SEARCH("96-well",Import!$B$10)),Sheet1!O1975,Sheet1!P1975)</f>
        <v>G4</v>
      </c>
      <c r="I1976" s="31"/>
    </row>
    <row r="1977" spans="1:9" x14ac:dyDescent="0.25">
      <c r="A1977" s="29" t="str">
        <f>IF(PickedColonies!J1977=0, "NA",INDEX(Table5[Strain name],(MATCH(PickedColonies!C1977,Table6[Barcode of agar-filled omnitray plate],0)+PickedColonies!J1977-1)))</f>
        <v>NA</v>
      </c>
      <c r="B1977" s="29" t="str">
        <f>IF(PickedColonies!J1977=0, "NA", INDEX(Table1[Modifications],(MATCH(PickedColonies!C1977,Table6[Barcode of agar-filled omnitray plate],0)+PickedColonies!J1977-1)))</f>
        <v>NA</v>
      </c>
      <c r="D1977" s="29" t="str">
        <f>IF(PickedColonies!J1977=0, "NA", INDEX(Table4[],(MATCH(PickedColonies!C1977,Table6[Barcode of agar-filled omnitray plate],0)+PickedColonies!J1977-1)))</f>
        <v>NA</v>
      </c>
      <c r="F1977" s="42" t="str">
        <f>IF(ISNUMBER(SEARCH("96-well",Import!$B$10)),Sheet1!O1976,Sheet1!P1976)</f>
        <v>H4</v>
      </c>
      <c r="I1977" s="31"/>
    </row>
    <row r="1978" spans="1:9" x14ac:dyDescent="0.25">
      <c r="A1978" s="29" t="str">
        <f>IF(PickedColonies!J1978=0, "NA",INDEX(Table5[Strain name],(MATCH(PickedColonies!C1978,Table6[Barcode of agar-filled omnitray plate],0)+PickedColonies!J1978-1)))</f>
        <v>NA</v>
      </c>
      <c r="B1978" s="29" t="str">
        <f>IF(PickedColonies!J1978=0, "NA", INDEX(Table1[Modifications],(MATCH(PickedColonies!C1978,Table6[Barcode of agar-filled omnitray plate],0)+PickedColonies!J1978-1)))</f>
        <v>NA</v>
      </c>
      <c r="D1978" s="29" t="str">
        <f>IF(PickedColonies!J1978=0, "NA", INDEX(Table4[],(MATCH(PickedColonies!C1978,Table6[Barcode of agar-filled omnitray plate],0)+PickedColonies!J1978-1)))</f>
        <v>NA</v>
      </c>
      <c r="F1978" s="42" t="str">
        <f>IF(ISNUMBER(SEARCH("96-well",Import!$B$10)),Sheet1!O1977,Sheet1!P1977)</f>
        <v>I4</v>
      </c>
      <c r="I1978" s="31"/>
    </row>
    <row r="1979" spans="1:9" x14ac:dyDescent="0.25">
      <c r="A1979" s="29" t="str">
        <f>IF(PickedColonies!J1979=0, "NA",INDEX(Table5[Strain name],(MATCH(PickedColonies!C1979,Table6[Barcode of agar-filled omnitray plate],0)+PickedColonies!J1979-1)))</f>
        <v>NA</v>
      </c>
      <c r="B1979" s="29" t="str">
        <f>IF(PickedColonies!J1979=0, "NA", INDEX(Table1[Modifications],(MATCH(PickedColonies!C1979,Table6[Barcode of agar-filled omnitray plate],0)+PickedColonies!J1979-1)))</f>
        <v>NA</v>
      </c>
      <c r="D1979" s="29" t="str">
        <f>IF(PickedColonies!J1979=0, "NA", INDEX(Table4[],(MATCH(PickedColonies!C1979,Table6[Barcode of agar-filled omnitray plate],0)+PickedColonies!J1979-1)))</f>
        <v>NA</v>
      </c>
      <c r="F1979" s="42" t="str">
        <f>IF(ISNUMBER(SEARCH("96-well",Import!$B$10)),Sheet1!O1978,Sheet1!P1978)</f>
        <v>J4</v>
      </c>
      <c r="I1979" s="31"/>
    </row>
    <row r="1980" spans="1:9" x14ac:dyDescent="0.25">
      <c r="A1980" s="29" t="str">
        <f>IF(PickedColonies!J1980=0, "NA",INDEX(Table5[Strain name],(MATCH(PickedColonies!C1980,Table6[Barcode of agar-filled omnitray plate],0)+PickedColonies!J1980-1)))</f>
        <v>NA</v>
      </c>
      <c r="B1980" s="29" t="str">
        <f>IF(PickedColonies!J1980=0, "NA", INDEX(Table1[Modifications],(MATCH(PickedColonies!C1980,Table6[Barcode of agar-filled omnitray plate],0)+PickedColonies!J1980-1)))</f>
        <v>NA</v>
      </c>
      <c r="D1980" s="29" t="str">
        <f>IF(PickedColonies!J1980=0, "NA", INDEX(Table4[],(MATCH(PickedColonies!C1980,Table6[Barcode of agar-filled omnitray plate],0)+PickedColonies!J1980-1)))</f>
        <v>NA</v>
      </c>
      <c r="F1980" s="42" t="str">
        <f>IF(ISNUMBER(SEARCH("96-well",Import!$B$10)),Sheet1!O1979,Sheet1!P1979)</f>
        <v>K4</v>
      </c>
      <c r="I1980" s="31"/>
    </row>
    <row r="1981" spans="1:9" x14ac:dyDescent="0.25">
      <c r="A1981" s="29" t="str">
        <f>IF(PickedColonies!J1981=0, "NA",INDEX(Table5[Strain name],(MATCH(PickedColonies!C1981,Table6[Barcode of agar-filled omnitray plate],0)+PickedColonies!J1981-1)))</f>
        <v>NA</v>
      </c>
      <c r="B1981" s="29" t="str">
        <f>IF(PickedColonies!J1981=0, "NA", INDEX(Table1[Modifications],(MATCH(PickedColonies!C1981,Table6[Barcode of agar-filled omnitray plate],0)+PickedColonies!J1981-1)))</f>
        <v>NA</v>
      </c>
      <c r="D1981" s="29" t="str">
        <f>IF(PickedColonies!J1981=0, "NA", INDEX(Table4[],(MATCH(PickedColonies!C1981,Table6[Barcode of agar-filled omnitray plate],0)+PickedColonies!J1981-1)))</f>
        <v>NA</v>
      </c>
      <c r="F1981" s="42" t="str">
        <f>IF(ISNUMBER(SEARCH("96-well",Import!$B$10)),Sheet1!O1980,Sheet1!P1980)</f>
        <v>L4</v>
      </c>
      <c r="I1981" s="31"/>
    </row>
    <row r="1982" spans="1:9" x14ac:dyDescent="0.25">
      <c r="A1982" s="29" t="str">
        <f>IF(PickedColonies!J1982=0, "NA",INDEX(Table5[Strain name],(MATCH(PickedColonies!C1982,Table6[Barcode of agar-filled omnitray plate],0)+PickedColonies!J1982-1)))</f>
        <v>NA</v>
      </c>
      <c r="B1982" s="29" t="str">
        <f>IF(PickedColonies!J1982=0, "NA", INDEX(Table1[Modifications],(MATCH(PickedColonies!C1982,Table6[Barcode of agar-filled omnitray plate],0)+PickedColonies!J1982-1)))</f>
        <v>NA</v>
      </c>
      <c r="D1982" s="29" t="str">
        <f>IF(PickedColonies!J1982=0, "NA", INDEX(Table4[],(MATCH(PickedColonies!C1982,Table6[Barcode of agar-filled omnitray plate],0)+PickedColonies!J1982-1)))</f>
        <v>NA</v>
      </c>
      <c r="F1982" s="42" t="str">
        <f>IF(ISNUMBER(SEARCH("96-well",Import!$B$10)),Sheet1!O1981,Sheet1!P1981)</f>
        <v>M4</v>
      </c>
      <c r="I1982" s="31"/>
    </row>
    <row r="1983" spans="1:9" x14ac:dyDescent="0.25">
      <c r="A1983" s="29" t="str">
        <f>IF(PickedColonies!J1983=0, "NA",INDEX(Table5[Strain name],(MATCH(PickedColonies!C1983,Table6[Barcode of agar-filled omnitray plate],0)+PickedColonies!J1983-1)))</f>
        <v>NA</v>
      </c>
      <c r="B1983" s="29" t="str">
        <f>IF(PickedColonies!J1983=0, "NA", INDEX(Table1[Modifications],(MATCH(PickedColonies!C1983,Table6[Barcode of agar-filled omnitray plate],0)+PickedColonies!J1983-1)))</f>
        <v>NA</v>
      </c>
      <c r="D1983" s="29" t="str">
        <f>IF(PickedColonies!J1983=0, "NA", INDEX(Table4[],(MATCH(PickedColonies!C1983,Table6[Barcode of agar-filled omnitray plate],0)+PickedColonies!J1983-1)))</f>
        <v>NA</v>
      </c>
      <c r="F1983" s="42" t="str">
        <f>IF(ISNUMBER(SEARCH("96-well",Import!$B$10)),Sheet1!O1982,Sheet1!P1982)</f>
        <v>N4</v>
      </c>
      <c r="I1983" s="31"/>
    </row>
    <row r="1984" spans="1:9" x14ac:dyDescent="0.25">
      <c r="A1984" s="29" t="str">
        <f>IF(PickedColonies!J1984=0, "NA",INDEX(Table5[Strain name],(MATCH(PickedColonies!C1984,Table6[Barcode of agar-filled omnitray plate],0)+PickedColonies!J1984-1)))</f>
        <v>NA</v>
      </c>
      <c r="B1984" s="29" t="str">
        <f>IF(PickedColonies!J1984=0, "NA", INDEX(Table1[Modifications],(MATCH(PickedColonies!C1984,Table6[Barcode of agar-filled omnitray plate],0)+PickedColonies!J1984-1)))</f>
        <v>NA</v>
      </c>
      <c r="D1984" s="29" t="str">
        <f>IF(PickedColonies!J1984=0, "NA", INDEX(Table4[],(MATCH(PickedColonies!C1984,Table6[Barcode of agar-filled omnitray plate],0)+PickedColonies!J1984-1)))</f>
        <v>NA</v>
      </c>
      <c r="F1984" s="42" t="str">
        <f>IF(ISNUMBER(SEARCH("96-well",Import!$B$10)),Sheet1!O1983,Sheet1!P1983)</f>
        <v>O4</v>
      </c>
      <c r="I1984" s="31"/>
    </row>
    <row r="1985" spans="1:9" x14ac:dyDescent="0.25">
      <c r="A1985" s="29" t="str">
        <f>IF(PickedColonies!J1985=0, "NA",INDEX(Table5[Strain name],(MATCH(PickedColonies!C1985,Table6[Barcode of agar-filled omnitray plate],0)+PickedColonies!J1985-1)))</f>
        <v>NA</v>
      </c>
      <c r="B1985" s="29" t="str">
        <f>IF(PickedColonies!J1985=0, "NA", INDEX(Table1[Modifications],(MATCH(PickedColonies!C1985,Table6[Barcode of agar-filled omnitray plate],0)+PickedColonies!J1985-1)))</f>
        <v>NA</v>
      </c>
      <c r="D1985" s="29" t="str">
        <f>IF(PickedColonies!J1985=0, "NA", INDEX(Table4[],(MATCH(PickedColonies!C1985,Table6[Barcode of agar-filled omnitray plate],0)+PickedColonies!J1985-1)))</f>
        <v>NA</v>
      </c>
      <c r="F1985" s="42" t="str">
        <f>IF(ISNUMBER(SEARCH("96-well",Import!$B$10)),Sheet1!O1984,Sheet1!P1984)</f>
        <v>P4</v>
      </c>
      <c r="I1985" s="31"/>
    </row>
    <row r="1986" spans="1:9" x14ac:dyDescent="0.25">
      <c r="A1986" s="29" t="str">
        <f>IF(PickedColonies!J1986=0, "NA",INDEX(Table5[Strain name],(MATCH(PickedColonies!C1986,Table6[Barcode of agar-filled omnitray plate],0)+PickedColonies!J1986-1)))</f>
        <v>NA</v>
      </c>
      <c r="B1986" s="29" t="str">
        <f>IF(PickedColonies!J1986=0, "NA", INDEX(Table1[Modifications],(MATCH(PickedColonies!C1986,Table6[Barcode of agar-filled omnitray plate],0)+PickedColonies!J1986-1)))</f>
        <v>NA</v>
      </c>
      <c r="D1986" s="29" t="str">
        <f>IF(PickedColonies!J1986=0, "NA", INDEX(Table4[],(MATCH(PickedColonies!C1986,Table6[Barcode of agar-filled omnitray plate],0)+PickedColonies!J1986-1)))</f>
        <v>NA</v>
      </c>
      <c r="F1986" s="42" t="str">
        <f>IF(ISNUMBER(SEARCH("96-well",Import!$B$10)),Sheet1!O1985,Sheet1!P1985)</f>
        <v>A5</v>
      </c>
      <c r="I1986" s="31"/>
    </row>
    <row r="1987" spans="1:9" x14ac:dyDescent="0.25">
      <c r="A1987" s="29" t="str">
        <f>IF(PickedColonies!J1987=0, "NA",INDEX(Table5[Strain name],(MATCH(PickedColonies!C1987,Table6[Barcode of agar-filled omnitray plate],0)+PickedColonies!J1987-1)))</f>
        <v>NA</v>
      </c>
      <c r="B1987" s="29" t="str">
        <f>IF(PickedColonies!J1987=0, "NA", INDEX(Table1[Modifications],(MATCH(PickedColonies!C1987,Table6[Barcode of agar-filled omnitray plate],0)+PickedColonies!J1987-1)))</f>
        <v>NA</v>
      </c>
      <c r="D1987" s="29" t="str">
        <f>IF(PickedColonies!J1987=0, "NA", INDEX(Table4[],(MATCH(PickedColonies!C1987,Table6[Barcode of agar-filled omnitray plate],0)+PickedColonies!J1987-1)))</f>
        <v>NA</v>
      </c>
      <c r="F1987" s="42" t="str">
        <f>IF(ISNUMBER(SEARCH("96-well",Import!$B$10)),Sheet1!O1986,Sheet1!P1986)</f>
        <v>B5</v>
      </c>
      <c r="I1987" s="31"/>
    </row>
    <row r="1988" spans="1:9" x14ac:dyDescent="0.25">
      <c r="A1988" s="29" t="str">
        <f>IF(PickedColonies!J1988=0, "NA",INDEX(Table5[Strain name],(MATCH(PickedColonies!C1988,Table6[Barcode of agar-filled omnitray plate],0)+PickedColonies!J1988-1)))</f>
        <v>NA</v>
      </c>
      <c r="B1988" s="29" t="str">
        <f>IF(PickedColonies!J1988=0, "NA", INDEX(Table1[Modifications],(MATCH(PickedColonies!C1988,Table6[Barcode of agar-filled omnitray plate],0)+PickedColonies!J1988-1)))</f>
        <v>NA</v>
      </c>
      <c r="D1988" s="29" t="str">
        <f>IF(PickedColonies!J1988=0, "NA", INDEX(Table4[],(MATCH(PickedColonies!C1988,Table6[Barcode of agar-filled omnitray plate],0)+PickedColonies!J1988-1)))</f>
        <v>NA</v>
      </c>
      <c r="F1988" s="42" t="str">
        <f>IF(ISNUMBER(SEARCH("96-well",Import!$B$10)),Sheet1!O1987,Sheet1!P1987)</f>
        <v>C5</v>
      </c>
      <c r="I1988" s="31"/>
    </row>
    <row r="1989" spans="1:9" x14ac:dyDescent="0.25">
      <c r="A1989" s="29" t="str">
        <f>IF(PickedColonies!J1989=0, "NA",INDEX(Table5[Strain name],(MATCH(PickedColonies!C1989,Table6[Barcode of agar-filled omnitray plate],0)+PickedColonies!J1989-1)))</f>
        <v>NA</v>
      </c>
      <c r="B1989" s="29" t="str">
        <f>IF(PickedColonies!J1989=0, "NA", INDEX(Table1[Modifications],(MATCH(PickedColonies!C1989,Table6[Barcode of agar-filled omnitray plate],0)+PickedColonies!J1989-1)))</f>
        <v>NA</v>
      </c>
      <c r="D1989" s="29" t="str">
        <f>IF(PickedColonies!J1989=0, "NA", INDEX(Table4[],(MATCH(PickedColonies!C1989,Table6[Barcode of agar-filled omnitray plate],0)+PickedColonies!J1989-1)))</f>
        <v>NA</v>
      </c>
      <c r="F1989" s="42" t="str">
        <f>IF(ISNUMBER(SEARCH("96-well",Import!$B$10)),Sheet1!O1988,Sheet1!P1988)</f>
        <v>D5</v>
      </c>
      <c r="I1989" s="31"/>
    </row>
    <row r="1990" spans="1:9" x14ac:dyDescent="0.25">
      <c r="A1990" s="29" t="str">
        <f>IF(PickedColonies!J1990=0, "NA",INDEX(Table5[Strain name],(MATCH(PickedColonies!C1990,Table6[Barcode of agar-filled omnitray plate],0)+PickedColonies!J1990-1)))</f>
        <v>NA</v>
      </c>
      <c r="B1990" s="29" t="str">
        <f>IF(PickedColonies!J1990=0, "NA", INDEX(Table1[Modifications],(MATCH(PickedColonies!C1990,Table6[Barcode of agar-filled omnitray plate],0)+PickedColonies!J1990-1)))</f>
        <v>NA</v>
      </c>
      <c r="D1990" s="29" t="str">
        <f>IF(PickedColonies!J1990=0, "NA", INDEX(Table4[],(MATCH(PickedColonies!C1990,Table6[Barcode of agar-filled omnitray plate],0)+PickedColonies!J1990-1)))</f>
        <v>NA</v>
      </c>
      <c r="F1990" s="42" t="str">
        <f>IF(ISNUMBER(SEARCH("96-well",Import!$B$10)),Sheet1!O1989,Sheet1!P1989)</f>
        <v>E5</v>
      </c>
      <c r="I1990" s="31"/>
    </row>
    <row r="1991" spans="1:9" x14ac:dyDescent="0.25">
      <c r="A1991" s="29" t="str">
        <f>IF(PickedColonies!J1991=0, "NA",INDEX(Table5[Strain name],(MATCH(PickedColonies!C1991,Table6[Barcode of agar-filled omnitray plate],0)+PickedColonies!J1991-1)))</f>
        <v>NA</v>
      </c>
      <c r="B1991" s="29" t="str">
        <f>IF(PickedColonies!J1991=0, "NA", INDEX(Table1[Modifications],(MATCH(PickedColonies!C1991,Table6[Barcode of agar-filled omnitray plate],0)+PickedColonies!J1991-1)))</f>
        <v>NA</v>
      </c>
      <c r="D1991" s="29" t="str">
        <f>IF(PickedColonies!J1991=0, "NA", INDEX(Table4[],(MATCH(PickedColonies!C1991,Table6[Barcode of agar-filled omnitray plate],0)+PickedColonies!J1991-1)))</f>
        <v>NA</v>
      </c>
      <c r="F1991" s="42" t="str">
        <f>IF(ISNUMBER(SEARCH("96-well",Import!$B$10)),Sheet1!O1990,Sheet1!P1990)</f>
        <v>F5</v>
      </c>
      <c r="I1991" s="31"/>
    </row>
    <row r="1992" spans="1:9" x14ac:dyDescent="0.25">
      <c r="A1992" s="29" t="str">
        <f>IF(PickedColonies!J1992=0, "NA",INDEX(Table5[Strain name],(MATCH(PickedColonies!C1992,Table6[Barcode of agar-filled omnitray plate],0)+PickedColonies!J1992-1)))</f>
        <v>NA</v>
      </c>
      <c r="B1992" s="29" t="str">
        <f>IF(PickedColonies!J1992=0, "NA", INDEX(Table1[Modifications],(MATCH(PickedColonies!C1992,Table6[Barcode of agar-filled omnitray plate],0)+PickedColonies!J1992-1)))</f>
        <v>NA</v>
      </c>
      <c r="D1992" s="29" t="str">
        <f>IF(PickedColonies!J1992=0, "NA", INDEX(Table4[],(MATCH(PickedColonies!C1992,Table6[Barcode of agar-filled omnitray plate],0)+PickedColonies!J1992-1)))</f>
        <v>NA</v>
      </c>
      <c r="F1992" s="42" t="str">
        <f>IF(ISNUMBER(SEARCH("96-well",Import!$B$10)),Sheet1!O1991,Sheet1!P1991)</f>
        <v>G5</v>
      </c>
      <c r="I1992" s="31"/>
    </row>
    <row r="1993" spans="1:9" x14ac:dyDescent="0.25">
      <c r="A1993" s="29" t="str">
        <f>IF(PickedColonies!J1993=0, "NA",INDEX(Table5[Strain name],(MATCH(PickedColonies!C1993,Table6[Barcode of agar-filled omnitray plate],0)+PickedColonies!J1993-1)))</f>
        <v>NA</v>
      </c>
      <c r="B1993" s="29" t="str">
        <f>IF(PickedColonies!J1993=0, "NA", INDEX(Table1[Modifications],(MATCH(PickedColonies!C1993,Table6[Barcode of agar-filled omnitray plate],0)+PickedColonies!J1993-1)))</f>
        <v>NA</v>
      </c>
      <c r="D1993" s="29" t="str">
        <f>IF(PickedColonies!J1993=0, "NA", INDEX(Table4[],(MATCH(PickedColonies!C1993,Table6[Barcode of agar-filled omnitray plate],0)+PickedColonies!J1993-1)))</f>
        <v>NA</v>
      </c>
      <c r="F1993" s="42" t="str">
        <f>IF(ISNUMBER(SEARCH("96-well",Import!$B$10)),Sheet1!O1992,Sheet1!P1992)</f>
        <v>H5</v>
      </c>
      <c r="I1993" s="31"/>
    </row>
    <row r="1994" spans="1:9" x14ac:dyDescent="0.25">
      <c r="A1994" s="29" t="str">
        <f>IF(PickedColonies!J1994=0, "NA",INDEX(Table5[Strain name],(MATCH(PickedColonies!C1994,Table6[Barcode of agar-filled omnitray plate],0)+PickedColonies!J1994-1)))</f>
        <v>NA</v>
      </c>
      <c r="B1994" s="29" t="str">
        <f>IF(PickedColonies!J1994=0, "NA", INDEX(Table1[Modifications],(MATCH(PickedColonies!C1994,Table6[Barcode of agar-filled omnitray plate],0)+PickedColonies!J1994-1)))</f>
        <v>NA</v>
      </c>
      <c r="D1994" s="29" t="str">
        <f>IF(PickedColonies!J1994=0, "NA", INDEX(Table4[],(MATCH(PickedColonies!C1994,Table6[Barcode of agar-filled omnitray plate],0)+PickedColonies!J1994-1)))</f>
        <v>NA</v>
      </c>
      <c r="F1994" s="42" t="str">
        <f>IF(ISNUMBER(SEARCH("96-well",Import!$B$10)),Sheet1!O1993,Sheet1!P1993)</f>
        <v>I5</v>
      </c>
      <c r="I1994" s="31"/>
    </row>
    <row r="1995" spans="1:9" x14ac:dyDescent="0.25">
      <c r="A1995" s="29" t="str">
        <f>IF(PickedColonies!J1995=0, "NA",INDEX(Table5[Strain name],(MATCH(PickedColonies!C1995,Table6[Barcode of agar-filled omnitray plate],0)+PickedColonies!J1995-1)))</f>
        <v>NA</v>
      </c>
      <c r="B1995" s="29" t="str">
        <f>IF(PickedColonies!J1995=0, "NA", INDEX(Table1[Modifications],(MATCH(PickedColonies!C1995,Table6[Barcode of agar-filled omnitray plate],0)+PickedColonies!J1995-1)))</f>
        <v>NA</v>
      </c>
      <c r="D1995" s="29" t="str">
        <f>IF(PickedColonies!J1995=0, "NA", INDEX(Table4[],(MATCH(PickedColonies!C1995,Table6[Barcode of agar-filled omnitray plate],0)+PickedColonies!J1995-1)))</f>
        <v>NA</v>
      </c>
      <c r="F1995" s="42" t="str">
        <f>IF(ISNUMBER(SEARCH("96-well",Import!$B$10)),Sheet1!O1994,Sheet1!P1994)</f>
        <v>J5</v>
      </c>
      <c r="I1995" s="31"/>
    </row>
    <row r="1996" spans="1:9" x14ac:dyDescent="0.25">
      <c r="A1996" s="29" t="str">
        <f>IF(PickedColonies!J1996=0, "NA",INDEX(Table5[Strain name],(MATCH(PickedColonies!C1996,Table6[Barcode of agar-filled omnitray plate],0)+PickedColonies!J1996-1)))</f>
        <v>NA</v>
      </c>
      <c r="B1996" s="29" t="str">
        <f>IF(PickedColonies!J1996=0, "NA", INDEX(Table1[Modifications],(MATCH(PickedColonies!C1996,Table6[Barcode of agar-filled omnitray plate],0)+PickedColonies!J1996-1)))</f>
        <v>NA</v>
      </c>
      <c r="D1996" s="29" t="str">
        <f>IF(PickedColonies!J1996=0, "NA", INDEX(Table4[],(MATCH(PickedColonies!C1996,Table6[Barcode of agar-filled omnitray plate],0)+PickedColonies!J1996-1)))</f>
        <v>NA</v>
      </c>
      <c r="F1996" s="42" t="str">
        <f>IF(ISNUMBER(SEARCH("96-well",Import!$B$10)),Sheet1!O1995,Sheet1!P1995)</f>
        <v>K5</v>
      </c>
      <c r="I1996" s="31"/>
    </row>
    <row r="1997" spans="1:9" x14ac:dyDescent="0.25">
      <c r="A1997" s="29" t="str">
        <f>IF(PickedColonies!J1997=0, "NA",INDEX(Table5[Strain name],(MATCH(PickedColonies!C1997,Table6[Barcode of agar-filled omnitray plate],0)+PickedColonies!J1997-1)))</f>
        <v>NA</v>
      </c>
      <c r="B1997" s="29" t="str">
        <f>IF(PickedColonies!J1997=0, "NA", INDEX(Table1[Modifications],(MATCH(PickedColonies!C1997,Table6[Barcode of agar-filled omnitray plate],0)+PickedColonies!J1997-1)))</f>
        <v>NA</v>
      </c>
      <c r="D1997" s="29" t="str">
        <f>IF(PickedColonies!J1997=0, "NA", INDEX(Table4[],(MATCH(PickedColonies!C1997,Table6[Barcode of agar-filled omnitray plate],0)+PickedColonies!J1997-1)))</f>
        <v>NA</v>
      </c>
      <c r="F1997" s="42" t="str">
        <f>IF(ISNUMBER(SEARCH("96-well",Import!$B$10)),Sheet1!O1996,Sheet1!P1996)</f>
        <v>L5</v>
      </c>
      <c r="I1997" s="31"/>
    </row>
    <row r="1998" spans="1:9" x14ac:dyDescent="0.25">
      <c r="A1998" s="29" t="str">
        <f>IF(PickedColonies!J1998=0, "NA",INDEX(Table5[Strain name],(MATCH(PickedColonies!C1998,Table6[Barcode of agar-filled omnitray plate],0)+PickedColonies!J1998-1)))</f>
        <v>NA</v>
      </c>
      <c r="B1998" s="29" t="str">
        <f>IF(PickedColonies!J1998=0, "NA", INDEX(Table1[Modifications],(MATCH(PickedColonies!C1998,Table6[Barcode of agar-filled omnitray plate],0)+PickedColonies!J1998-1)))</f>
        <v>NA</v>
      </c>
      <c r="D1998" s="29" t="str">
        <f>IF(PickedColonies!J1998=0, "NA", INDEX(Table4[],(MATCH(PickedColonies!C1998,Table6[Barcode of agar-filled omnitray plate],0)+PickedColonies!J1998-1)))</f>
        <v>NA</v>
      </c>
      <c r="F1998" s="42" t="str">
        <f>IF(ISNUMBER(SEARCH("96-well",Import!$B$10)),Sheet1!O1997,Sheet1!P1997)</f>
        <v>M5</v>
      </c>
      <c r="I1998" s="31"/>
    </row>
    <row r="1999" spans="1:9" x14ac:dyDescent="0.25">
      <c r="A1999" s="29" t="str">
        <f>IF(PickedColonies!J1999=0, "NA",INDEX(Table5[Strain name],(MATCH(PickedColonies!C1999,Table6[Barcode of agar-filled omnitray plate],0)+PickedColonies!J1999-1)))</f>
        <v>NA</v>
      </c>
      <c r="B1999" s="29" t="str">
        <f>IF(PickedColonies!J1999=0, "NA", INDEX(Table1[Modifications],(MATCH(PickedColonies!C1999,Table6[Barcode of agar-filled omnitray plate],0)+PickedColonies!J1999-1)))</f>
        <v>NA</v>
      </c>
      <c r="D1999" s="29" t="str">
        <f>IF(PickedColonies!J1999=0, "NA", INDEX(Table4[],(MATCH(PickedColonies!C1999,Table6[Barcode of agar-filled omnitray plate],0)+PickedColonies!J1999-1)))</f>
        <v>NA</v>
      </c>
      <c r="F1999" s="42" t="str">
        <f>IF(ISNUMBER(SEARCH("96-well",Import!$B$10)),Sheet1!O1998,Sheet1!P1998)</f>
        <v>N5</v>
      </c>
      <c r="I1999" s="31"/>
    </row>
    <row r="2000" spans="1:9" x14ac:dyDescent="0.25">
      <c r="A2000" s="29" t="str">
        <f>IF(PickedColonies!J2000=0, "NA",INDEX(Table5[Strain name],(MATCH(PickedColonies!C2000,Table6[Barcode of agar-filled omnitray plate],0)+PickedColonies!J2000-1)))</f>
        <v>NA</v>
      </c>
      <c r="B2000" s="29" t="str">
        <f>IF(PickedColonies!J2000=0, "NA", INDEX(Table1[Modifications],(MATCH(PickedColonies!C2000,Table6[Barcode of agar-filled omnitray plate],0)+PickedColonies!J2000-1)))</f>
        <v>NA</v>
      </c>
      <c r="D2000" s="29" t="str">
        <f>IF(PickedColonies!J2000=0, "NA", INDEX(Table4[],(MATCH(PickedColonies!C2000,Table6[Barcode of agar-filled omnitray plate],0)+PickedColonies!J2000-1)))</f>
        <v>NA</v>
      </c>
      <c r="F2000" s="42" t="str">
        <f>IF(ISNUMBER(SEARCH("96-well",Import!$B$10)),Sheet1!O1999,Sheet1!P1999)</f>
        <v>O5</v>
      </c>
      <c r="I2000" s="31"/>
    </row>
    <row r="2001" spans="1:9" x14ac:dyDescent="0.25">
      <c r="A2001" s="29" t="str">
        <f>IF(PickedColonies!J2001=0, "NA",INDEX(Table5[Strain name],(MATCH(PickedColonies!C2001,Table6[Barcode of agar-filled omnitray plate],0)+PickedColonies!J2001-1)))</f>
        <v>NA</v>
      </c>
      <c r="B2001" s="29" t="str">
        <f>IF(PickedColonies!J2001=0, "NA", INDEX(Table1[Modifications],(MATCH(PickedColonies!C2001,Table6[Barcode of agar-filled omnitray plate],0)+PickedColonies!J2001-1)))</f>
        <v>NA</v>
      </c>
      <c r="D2001" s="29" t="str">
        <f>IF(PickedColonies!J2001=0, "NA", INDEX(Table4[],(MATCH(PickedColonies!C2001,Table6[Barcode of agar-filled omnitray plate],0)+PickedColonies!J2001-1)))</f>
        <v>NA</v>
      </c>
      <c r="F2001" s="42" t="str">
        <f>IF(ISNUMBER(SEARCH("96-well",Import!$B$10)),Sheet1!O2000,Sheet1!P2000)</f>
        <v>P5</v>
      </c>
      <c r="I2001" s="31"/>
    </row>
    <row r="2002" spans="1:9" x14ac:dyDescent="0.25">
      <c r="A2002" s="29" t="str">
        <f>IF(PickedColonies!J2002=0, "NA",INDEX(Table5[Strain name],(MATCH(PickedColonies!C2002,Table6[Barcode of agar-filled omnitray plate],0)+PickedColonies!J2002-1)))</f>
        <v>NA</v>
      </c>
      <c r="B2002" s="29" t="str">
        <f>IF(PickedColonies!J2002=0, "NA", INDEX(Table1[Modifications],(MATCH(PickedColonies!C2002,Table6[Barcode of agar-filled omnitray plate],0)+PickedColonies!J2002-1)))</f>
        <v>NA</v>
      </c>
      <c r="D2002" s="29" t="str">
        <f>IF(PickedColonies!J2002=0, "NA", INDEX(Table4[],(MATCH(PickedColonies!C2002,Table6[Barcode of agar-filled omnitray plate],0)+PickedColonies!J2002-1)))</f>
        <v>NA</v>
      </c>
      <c r="F2002" s="42" t="str">
        <f>IF(ISNUMBER(SEARCH("96-well",Import!$B$10)),Sheet1!O2001,Sheet1!P2001)</f>
        <v>A6</v>
      </c>
      <c r="I2002" s="31"/>
    </row>
    <row r="2003" spans="1:9" x14ac:dyDescent="0.25">
      <c r="A2003" s="29" t="str">
        <f>IF(PickedColonies!J2003=0, "NA",INDEX(Table5[Strain name],(MATCH(PickedColonies!C2003,Table6[Barcode of agar-filled omnitray plate],0)+PickedColonies!J2003-1)))</f>
        <v>NA</v>
      </c>
      <c r="B2003" s="29" t="str">
        <f>IF(PickedColonies!J2003=0, "NA", INDEX(Table1[Modifications],(MATCH(PickedColonies!C2003,Table6[Barcode of agar-filled omnitray plate],0)+PickedColonies!J2003-1)))</f>
        <v>NA</v>
      </c>
      <c r="D2003" s="29" t="str">
        <f>IF(PickedColonies!J2003=0, "NA", INDEX(Table4[],(MATCH(PickedColonies!C2003,Table6[Barcode of agar-filled omnitray plate],0)+PickedColonies!J2003-1)))</f>
        <v>NA</v>
      </c>
      <c r="F2003" s="42" t="str">
        <f>IF(ISNUMBER(SEARCH("96-well",Import!$B$10)),Sheet1!O2002,Sheet1!P2002)</f>
        <v>B6</v>
      </c>
      <c r="I2003" s="31"/>
    </row>
    <row r="2004" spans="1:9" x14ac:dyDescent="0.25">
      <c r="A2004" s="29" t="str">
        <f>IF(PickedColonies!J2004=0, "NA",INDEX(Table5[Strain name],(MATCH(PickedColonies!C2004,Table6[Barcode of agar-filled omnitray plate],0)+PickedColonies!J2004-1)))</f>
        <v>NA</v>
      </c>
      <c r="B2004" s="29" t="str">
        <f>IF(PickedColonies!J2004=0, "NA", INDEX(Table1[Modifications],(MATCH(PickedColonies!C2004,Table6[Barcode of agar-filled omnitray plate],0)+PickedColonies!J2004-1)))</f>
        <v>NA</v>
      </c>
      <c r="D2004" s="29" t="str">
        <f>IF(PickedColonies!J2004=0, "NA", INDEX(Table4[],(MATCH(PickedColonies!C2004,Table6[Barcode of agar-filled omnitray plate],0)+PickedColonies!J2004-1)))</f>
        <v>NA</v>
      </c>
      <c r="F2004" s="42" t="str">
        <f>IF(ISNUMBER(SEARCH("96-well",Import!$B$10)),Sheet1!O2003,Sheet1!P2003)</f>
        <v>C6</v>
      </c>
      <c r="I2004" s="31"/>
    </row>
    <row r="2005" spans="1:9" x14ac:dyDescent="0.25">
      <c r="A2005" s="29" t="str">
        <f>IF(PickedColonies!J2005=0, "NA",INDEX(Table5[Strain name],(MATCH(PickedColonies!C2005,Table6[Barcode of agar-filled omnitray plate],0)+PickedColonies!J2005-1)))</f>
        <v>NA</v>
      </c>
      <c r="B2005" s="29" t="str">
        <f>IF(PickedColonies!J2005=0, "NA", INDEX(Table1[Modifications],(MATCH(PickedColonies!C2005,Table6[Barcode of agar-filled omnitray plate],0)+PickedColonies!J2005-1)))</f>
        <v>NA</v>
      </c>
      <c r="D2005" s="29" t="str">
        <f>IF(PickedColonies!J2005=0, "NA", INDEX(Table4[],(MATCH(PickedColonies!C2005,Table6[Barcode of agar-filled omnitray plate],0)+PickedColonies!J2005-1)))</f>
        <v>NA</v>
      </c>
      <c r="F2005" s="42" t="str">
        <f>IF(ISNUMBER(SEARCH("96-well",Import!$B$10)),Sheet1!O2004,Sheet1!P2004)</f>
        <v>D6</v>
      </c>
      <c r="I2005" s="31"/>
    </row>
    <row r="2006" spans="1:9" x14ac:dyDescent="0.25">
      <c r="A2006" s="29" t="str">
        <f>IF(PickedColonies!J2006=0, "NA",INDEX(Table5[Strain name],(MATCH(PickedColonies!C2006,Table6[Barcode of agar-filled omnitray plate],0)+PickedColonies!J2006-1)))</f>
        <v>NA</v>
      </c>
      <c r="B2006" s="29" t="str">
        <f>IF(PickedColonies!J2006=0, "NA", INDEX(Table1[Modifications],(MATCH(PickedColonies!C2006,Table6[Barcode of agar-filled omnitray plate],0)+PickedColonies!J2006-1)))</f>
        <v>NA</v>
      </c>
      <c r="D2006" s="29" t="str">
        <f>IF(PickedColonies!J2006=0, "NA", INDEX(Table4[],(MATCH(PickedColonies!C2006,Table6[Barcode of agar-filled omnitray plate],0)+PickedColonies!J2006-1)))</f>
        <v>NA</v>
      </c>
      <c r="F2006" s="42" t="str">
        <f>IF(ISNUMBER(SEARCH("96-well",Import!$B$10)),Sheet1!O2005,Sheet1!P2005)</f>
        <v>E6</v>
      </c>
      <c r="I2006" s="31"/>
    </row>
    <row r="2007" spans="1:9" x14ac:dyDescent="0.25">
      <c r="A2007" s="29" t="str">
        <f>IF(PickedColonies!J2007=0, "NA",INDEX(Table5[Strain name],(MATCH(PickedColonies!C2007,Table6[Barcode of agar-filled omnitray plate],0)+PickedColonies!J2007-1)))</f>
        <v>NA</v>
      </c>
      <c r="B2007" s="29" t="str">
        <f>IF(PickedColonies!J2007=0, "NA", INDEX(Table1[Modifications],(MATCH(PickedColonies!C2007,Table6[Barcode of agar-filled omnitray plate],0)+PickedColonies!J2007-1)))</f>
        <v>NA</v>
      </c>
      <c r="D2007" s="29" t="str">
        <f>IF(PickedColonies!J2007=0, "NA", INDEX(Table4[],(MATCH(PickedColonies!C2007,Table6[Barcode of agar-filled omnitray plate],0)+PickedColonies!J2007-1)))</f>
        <v>NA</v>
      </c>
      <c r="F2007" s="42" t="str">
        <f>IF(ISNUMBER(SEARCH("96-well",Import!$B$10)),Sheet1!O2006,Sheet1!P2006)</f>
        <v>F6</v>
      </c>
      <c r="I2007" s="31"/>
    </row>
    <row r="2008" spans="1:9" x14ac:dyDescent="0.25">
      <c r="A2008" s="29" t="str">
        <f>IF(PickedColonies!J2008=0, "NA",INDEX(Table5[Strain name],(MATCH(PickedColonies!C2008,Table6[Barcode of agar-filled omnitray plate],0)+PickedColonies!J2008-1)))</f>
        <v>NA</v>
      </c>
      <c r="B2008" s="29" t="str">
        <f>IF(PickedColonies!J2008=0, "NA", INDEX(Table1[Modifications],(MATCH(PickedColonies!C2008,Table6[Barcode of agar-filled omnitray plate],0)+PickedColonies!J2008-1)))</f>
        <v>NA</v>
      </c>
      <c r="D2008" s="29" t="str">
        <f>IF(PickedColonies!J2008=0, "NA", INDEX(Table4[],(MATCH(PickedColonies!C2008,Table6[Barcode of agar-filled omnitray plate],0)+PickedColonies!J2008-1)))</f>
        <v>NA</v>
      </c>
      <c r="F2008" s="42" t="str">
        <f>IF(ISNUMBER(SEARCH("96-well",Import!$B$10)),Sheet1!O2007,Sheet1!P2007)</f>
        <v>G6</v>
      </c>
      <c r="I2008" s="31"/>
    </row>
    <row r="2009" spans="1:9" x14ac:dyDescent="0.25">
      <c r="A2009" s="29" t="str">
        <f>IF(PickedColonies!J2009=0, "NA",INDEX(Table5[Strain name],(MATCH(PickedColonies!C2009,Table6[Barcode of agar-filled omnitray plate],0)+PickedColonies!J2009-1)))</f>
        <v>NA</v>
      </c>
      <c r="B2009" s="29" t="str">
        <f>IF(PickedColonies!J2009=0, "NA", INDEX(Table1[Modifications],(MATCH(PickedColonies!C2009,Table6[Barcode of agar-filled omnitray plate],0)+PickedColonies!J2009-1)))</f>
        <v>NA</v>
      </c>
      <c r="D2009" s="29" t="str">
        <f>IF(PickedColonies!J2009=0, "NA", INDEX(Table4[],(MATCH(PickedColonies!C2009,Table6[Barcode of agar-filled omnitray plate],0)+PickedColonies!J2009-1)))</f>
        <v>NA</v>
      </c>
      <c r="F2009" s="42" t="str">
        <f>IF(ISNUMBER(SEARCH("96-well",Import!$B$10)),Sheet1!O2008,Sheet1!P2008)</f>
        <v>H6</v>
      </c>
      <c r="I2009" s="31"/>
    </row>
    <row r="2010" spans="1:9" x14ac:dyDescent="0.25">
      <c r="A2010" s="29" t="str">
        <f>IF(PickedColonies!J2010=0, "NA",INDEX(Table5[Strain name],(MATCH(PickedColonies!C2010,Table6[Barcode of agar-filled omnitray plate],0)+PickedColonies!J2010-1)))</f>
        <v>NA</v>
      </c>
      <c r="B2010" s="29" t="str">
        <f>IF(PickedColonies!J2010=0, "NA", INDEX(Table1[Modifications],(MATCH(PickedColonies!C2010,Table6[Barcode of agar-filled omnitray plate],0)+PickedColonies!J2010-1)))</f>
        <v>NA</v>
      </c>
      <c r="D2010" s="29" t="str">
        <f>IF(PickedColonies!J2010=0, "NA", INDEX(Table4[],(MATCH(PickedColonies!C2010,Table6[Barcode of agar-filled omnitray plate],0)+PickedColonies!J2010-1)))</f>
        <v>NA</v>
      </c>
      <c r="F2010" s="42" t="str">
        <f>IF(ISNUMBER(SEARCH("96-well",Import!$B$10)),Sheet1!O2009,Sheet1!P2009)</f>
        <v>I6</v>
      </c>
      <c r="I2010" s="31"/>
    </row>
    <row r="2011" spans="1:9" x14ac:dyDescent="0.25">
      <c r="A2011" s="29" t="str">
        <f>IF(PickedColonies!J2011=0, "NA",INDEX(Table5[Strain name],(MATCH(PickedColonies!C2011,Table6[Barcode of agar-filled omnitray plate],0)+PickedColonies!J2011-1)))</f>
        <v>NA</v>
      </c>
      <c r="B2011" s="29" t="str">
        <f>IF(PickedColonies!J2011=0, "NA", INDEX(Table1[Modifications],(MATCH(PickedColonies!C2011,Table6[Barcode of agar-filled omnitray plate],0)+PickedColonies!J2011-1)))</f>
        <v>NA</v>
      </c>
      <c r="D2011" s="29" t="str">
        <f>IF(PickedColonies!J2011=0, "NA", INDEX(Table4[],(MATCH(PickedColonies!C2011,Table6[Barcode of agar-filled omnitray plate],0)+PickedColonies!J2011-1)))</f>
        <v>NA</v>
      </c>
      <c r="F2011" s="42" t="str">
        <f>IF(ISNUMBER(SEARCH("96-well",Import!$B$10)),Sheet1!O2010,Sheet1!P2010)</f>
        <v>J6</v>
      </c>
      <c r="I2011" s="31"/>
    </row>
    <row r="2012" spans="1:9" x14ac:dyDescent="0.25">
      <c r="A2012" s="29" t="str">
        <f>IF(PickedColonies!J2012=0, "NA",INDEX(Table5[Strain name],(MATCH(PickedColonies!C2012,Table6[Barcode of agar-filled omnitray plate],0)+PickedColonies!J2012-1)))</f>
        <v>NA</v>
      </c>
      <c r="B2012" s="29" t="str">
        <f>IF(PickedColonies!J2012=0, "NA", INDEX(Table1[Modifications],(MATCH(PickedColonies!C2012,Table6[Barcode of agar-filled omnitray plate],0)+PickedColonies!J2012-1)))</f>
        <v>NA</v>
      </c>
      <c r="D2012" s="29" t="str">
        <f>IF(PickedColonies!J2012=0, "NA", INDEX(Table4[],(MATCH(PickedColonies!C2012,Table6[Barcode of agar-filled omnitray plate],0)+PickedColonies!J2012-1)))</f>
        <v>NA</v>
      </c>
      <c r="F2012" s="42" t="str">
        <f>IF(ISNUMBER(SEARCH("96-well",Import!$B$10)),Sheet1!O2011,Sheet1!P2011)</f>
        <v>K6</v>
      </c>
      <c r="I2012" s="31"/>
    </row>
    <row r="2013" spans="1:9" x14ac:dyDescent="0.25">
      <c r="A2013" s="29" t="str">
        <f>IF(PickedColonies!J2013=0, "NA",INDEX(Table5[Strain name],(MATCH(PickedColonies!C2013,Table6[Barcode of agar-filled omnitray plate],0)+PickedColonies!J2013-1)))</f>
        <v>NA</v>
      </c>
      <c r="B2013" s="29" t="str">
        <f>IF(PickedColonies!J2013=0, "NA", INDEX(Table1[Modifications],(MATCH(PickedColonies!C2013,Table6[Barcode of agar-filled omnitray plate],0)+PickedColonies!J2013-1)))</f>
        <v>NA</v>
      </c>
      <c r="D2013" s="29" t="str">
        <f>IF(PickedColonies!J2013=0, "NA", INDEX(Table4[],(MATCH(PickedColonies!C2013,Table6[Barcode of agar-filled omnitray plate],0)+PickedColonies!J2013-1)))</f>
        <v>NA</v>
      </c>
      <c r="F2013" s="42" t="str">
        <f>IF(ISNUMBER(SEARCH("96-well",Import!$B$10)),Sheet1!O2012,Sheet1!P2012)</f>
        <v>L6</v>
      </c>
      <c r="I2013" s="31"/>
    </row>
    <row r="2014" spans="1:9" x14ac:dyDescent="0.25">
      <c r="A2014" s="29" t="str">
        <f>IF(PickedColonies!J2014=0, "NA",INDEX(Table5[Strain name],(MATCH(PickedColonies!C2014,Table6[Barcode of agar-filled omnitray plate],0)+PickedColonies!J2014-1)))</f>
        <v>NA</v>
      </c>
      <c r="B2014" s="29" t="str">
        <f>IF(PickedColonies!J2014=0, "NA", INDEX(Table1[Modifications],(MATCH(PickedColonies!C2014,Table6[Barcode of agar-filled omnitray plate],0)+PickedColonies!J2014-1)))</f>
        <v>NA</v>
      </c>
      <c r="D2014" s="29" t="str">
        <f>IF(PickedColonies!J2014=0, "NA", INDEX(Table4[],(MATCH(PickedColonies!C2014,Table6[Barcode of agar-filled omnitray plate],0)+PickedColonies!J2014-1)))</f>
        <v>NA</v>
      </c>
      <c r="F2014" s="42" t="str">
        <f>IF(ISNUMBER(SEARCH("96-well",Import!$B$10)),Sheet1!O2013,Sheet1!P2013)</f>
        <v>M6</v>
      </c>
      <c r="I2014" s="31"/>
    </row>
    <row r="2015" spans="1:9" x14ac:dyDescent="0.25">
      <c r="A2015" s="29" t="str">
        <f>IF(PickedColonies!J2015=0, "NA",INDEX(Table5[Strain name],(MATCH(PickedColonies!C2015,Table6[Barcode of agar-filled omnitray plate],0)+PickedColonies!J2015-1)))</f>
        <v>NA</v>
      </c>
      <c r="B2015" s="29" t="str">
        <f>IF(PickedColonies!J2015=0, "NA", INDEX(Table1[Modifications],(MATCH(PickedColonies!C2015,Table6[Barcode of agar-filled omnitray plate],0)+PickedColonies!J2015-1)))</f>
        <v>NA</v>
      </c>
      <c r="D2015" s="29" t="str">
        <f>IF(PickedColonies!J2015=0, "NA", INDEX(Table4[],(MATCH(PickedColonies!C2015,Table6[Barcode of agar-filled omnitray plate],0)+PickedColonies!J2015-1)))</f>
        <v>NA</v>
      </c>
      <c r="F2015" s="42" t="str">
        <f>IF(ISNUMBER(SEARCH("96-well",Import!$B$10)),Sheet1!O2014,Sheet1!P2014)</f>
        <v>N6</v>
      </c>
      <c r="I2015" s="31"/>
    </row>
    <row r="2016" spans="1:9" x14ac:dyDescent="0.25">
      <c r="A2016" s="29" t="str">
        <f>IF(PickedColonies!J2016=0, "NA",INDEX(Table5[Strain name],(MATCH(PickedColonies!C2016,Table6[Barcode of agar-filled omnitray plate],0)+PickedColonies!J2016-1)))</f>
        <v>NA</v>
      </c>
      <c r="B2016" s="29" t="str">
        <f>IF(PickedColonies!J2016=0, "NA", INDEX(Table1[Modifications],(MATCH(PickedColonies!C2016,Table6[Barcode of agar-filled omnitray plate],0)+PickedColonies!J2016-1)))</f>
        <v>NA</v>
      </c>
      <c r="D2016" s="29" t="str">
        <f>IF(PickedColonies!J2016=0, "NA", INDEX(Table4[],(MATCH(PickedColonies!C2016,Table6[Barcode of agar-filled omnitray plate],0)+PickedColonies!J2016-1)))</f>
        <v>NA</v>
      </c>
      <c r="F2016" s="42" t="str">
        <f>IF(ISNUMBER(SEARCH("96-well",Import!$B$10)),Sheet1!O2015,Sheet1!P2015)</f>
        <v>O6</v>
      </c>
      <c r="I2016" s="31"/>
    </row>
    <row r="2017" spans="1:9" x14ac:dyDescent="0.25">
      <c r="A2017" s="29" t="str">
        <f>IF(PickedColonies!J2017=0, "NA",INDEX(Table5[Strain name],(MATCH(PickedColonies!C2017,Table6[Barcode of agar-filled omnitray plate],0)+PickedColonies!J2017-1)))</f>
        <v>NA</v>
      </c>
      <c r="B2017" s="29" t="str">
        <f>IF(PickedColonies!J2017=0, "NA", INDEX(Table1[Modifications],(MATCH(PickedColonies!C2017,Table6[Barcode of agar-filled omnitray plate],0)+PickedColonies!J2017-1)))</f>
        <v>NA</v>
      </c>
      <c r="D2017" s="29" t="str">
        <f>IF(PickedColonies!J2017=0, "NA", INDEX(Table4[],(MATCH(PickedColonies!C2017,Table6[Barcode of agar-filled omnitray plate],0)+PickedColonies!J2017-1)))</f>
        <v>NA</v>
      </c>
      <c r="F2017" s="42" t="str">
        <f>IF(ISNUMBER(SEARCH("96-well",Import!$B$10)),Sheet1!O2016,Sheet1!P2016)</f>
        <v>P6</v>
      </c>
      <c r="I2017" s="31"/>
    </row>
    <row r="2018" spans="1:9" x14ac:dyDescent="0.25">
      <c r="A2018" s="29" t="str">
        <f>IF(PickedColonies!J2018=0, "NA",INDEX(Table5[Strain name],(MATCH(PickedColonies!C2018,Table6[Barcode of agar-filled omnitray plate],0)+PickedColonies!J2018-1)))</f>
        <v>NA</v>
      </c>
      <c r="B2018" s="29" t="str">
        <f>IF(PickedColonies!J2018=0, "NA", INDEX(Table1[Modifications],(MATCH(PickedColonies!C2018,Table6[Barcode of agar-filled omnitray plate],0)+PickedColonies!J2018-1)))</f>
        <v>NA</v>
      </c>
      <c r="D2018" s="29" t="str">
        <f>IF(PickedColonies!J2018=0, "NA", INDEX(Table4[],(MATCH(PickedColonies!C2018,Table6[Barcode of agar-filled omnitray plate],0)+PickedColonies!J2018-1)))</f>
        <v>NA</v>
      </c>
      <c r="F2018" s="42" t="str">
        <f>IF(ISNUMBER(SEARCH("96-well",Import!$B$10)),Sheet1!O2017,Sheet1!P2017)</f>
        <v>A7</v>
      </c>
      <c r="I2018" s="31"/>
    </row>
    <row r="2019" spans="1:9" x14ac:dyDescent="0.25">
      <c r="A2019" s="29" t="str">
        <f>IF(PickedColonies!J2019=0, "NA",INDEX(Table5[Strain name],(MATCH(PickedColonies!C2019,Table6[Barcode of agar-filled omnitray plate],0)+PickedColonies!J2019-1)))</f>
        <v>NA</v>
      </c>
      <c r="B2019" s="29" t="str">
        <f>IF(PickedColonies!J2019=0, "NA", INDEX(Table1[Modifications],(MATCH(PickedColonies!C2019,Table6[Barcode of agar-filled omnitray plate],0)+PickedColonies!J2019-1)))</f>
        <v>NA</v>
      </c>
      <c r="D2019" s="29" t="str">
        <f>IF(PickedColonies!J2019=0, "NA", INDEX(Table4[],(MATCH(PickedColonies!C2019,Table6[Barcode of agar-filled omnitray plate],0)+PickedColonies!J2019-1)))</f>
        <v>NA</v>
      </c>
      <c r="F2019" s="42" t="str">
        <f>IF(ISNUMBER(SEARCH("96-well",Import!$B$10)),Sheet1!O2018,Sheet1!P2018)</f>
        <v>B7</v>
      </c>
      <c r="I2019" s="31"/>
    </row>
    <row r="2020" spans="1:9" x14ac:dyDescent="0.25">
      <c r="A2020" s="29" t="str">
        <f>IF(PickedColonies!J2020=0, "NA",INDEX(Table5[Strain name],(MATCH(PickedColonies!C2020,Table6[Barcode of agar-filled omnitray plate],0)+PickedColonies!J2020-1)))</f>
        <v>NA</v>
      </c>
      <c r="B2020" s="29" t="str">
        <f>IF(PickedColonies!J2020=0, "NA", INDEX(Table1[Modifications],(MATCH(PickedColonies!C2020,Table6[Barcode of agar-filled omnitray plate],0)+PickedColonies!J2020-1)))</f>
        <v>NA</v>
      </c>
      <c r="D2020" s="29" t="str">
        <f>IF(PickedColonies!J2020=0, "NA", INDEX(Table4[],(MATCH(PickedColonies!C2020,Table6[Barcode of agar-filled omnitray plate],0)+PickedColonies!J2020-1)))</f>
        <v>NA</v>
      </c>
      <c r="F2020" s="42" t="str">
        <f>IF(ISNUMBER(SEARCH("96-well",Import!$B$10)),Sheet1!O2019,Sheet1!P2019)</f>
        <v>C7</v>
      </c>
      <c r="I2020" s="31"/>
    </row>
    <row r="2021" spans="1:9" x14ac:dyDescent="0.25">
      <c r="A2021" s="29" t="str">
        <f>IF(PickedColonies!J2021=0, "NA",INDEX(Table5[Strain name],(MATCH(PickedColonies!C2021,Table6[Barcode of agar-filled omnitray plate],0)+PickedColonies!J2021-1)))</f>
        <v>NA</v>
      </c>
      <c r="B2021" s="29" t="str">
        <f>IF(PickedColonies!J2021=0, "NA", INDEX(Table1[Modifications],(MATCH(PickedColonies!C2021,Table6[Barcode of agar-filled omnitray plate],0)+PickedColonies!J2021-1)))</f>
        <v>NA</v>
      </c>
      <c r="D2021" s="29" t="str">
        <f>IF(PickedColonies!J2021=0, "NA", INDEX(Table4[],(MATCH(PickedColonies!C2021,Table6[Barcode of agar-filled omnitray plate],0)+PickedColonies!J2021-1)))</f>
        <v>NA</v>
      </c>
      <c r="F2021" s="42" t="str">
        <f>IF(ISNUMBER(SEARCH("96-well",Import!$B$10)),Sheet1!O2020,Sheet1!P2020)</f>
        <v>D7</v>
      </c>
      <c r="I2021" s="31"/>
    </row>
    <row r="2022" spans="1:9" x14ac:dyDescent="0.25">
      <c r="A2022" s="29" t="str">
        <f>IF(PickedColonies!J2022=0, "NA",INDEX(Table5[Strain name],(MATCH(PickedColonies!C2022,Table6[Barcode of agar-filled omnitray plate],0)+PickedColonies!J2022-1)))</f>
        <v>NA</v>
      </c>
      <c r="B2022" s="29" t="str">
        <f>IF(PickedColonies!J2022=0, "NA", INDEX(Table1[Modifications],(MATCH(PickedColonies!C2022,Table6[Barcode of agar-filled omnitray plate],0)+PickedColonies!J2022-1)))</f>
        <v>NA</v>
      </c>
      <c r="D2022" s="29" t="str">
        <f>IF(PickedColonies!J2022=0, "NA", INDEX(Table4[],(MATCH(PickedColonies!C2022,Table6[Barcode of agar-filled omnitray plate],0)+PickedColonies!J2022-1)))</f>
        <v>NA</v>
      </c>
      <c r="F2022" s="42" t="str">
        <f>IF(ISNUMBER(SEARCH("96-well",Import!$B$10)),Sheet1!O2021,Sheet1!P2021)</f>
        <v>E7</v>
      </c>
      <c r="I2022" s="31"/>
    </row>
    <row r="2023" spans="1:9" x14ac:dyDescent="0.25">
      <c r="A2023" s="29" t="str">
        <f>IF(PickedColonies!J2023=0, "NA",INDEX(Table5[Strain name],(MATCH(PickedColonies!C2023,Table6[Barcode of agar-filled omnitray plate],0)+PickedColonies!J2023-1)))</f>
        <v>NA</v>
      </c>
      <c r="B2023" s="29" t="str">
        <f>IF(PickedColonies!J2023=0, "NA", INDEX(Table1[Modifications],(MATCH(PickedColonies!C2023,Table6[Barcode of agar-filled omnitray plate],0)+PickedColonies!J2023-1)))</f>
        <v>NA</v>
      </c>
      <c r="D2023" s="29" t="str">
        <f>IF(PickedColonies!J2023=0, "NA", INDEX(Table4[],(MATCH(PickedColonies!C2023,Table6[Barcode of agar-filled omnitray plate],0)+PickedColonies!J2023-1)))</f>
        <v>NA</v>
      </c>
      <c r="F2023" s="42" t="str">
        <f>IF(ISNUMBER(SEARCH("96-well",Import!$B$10)),Sheet1!O2022,Sheet1!P2022)</f>
        <v>F7</v>
      </c>
      <c r="I2023" s="31"/>
    </row>
    <row r="2024" spans="1:9" x14ac:dyDescent="0.25">
      <c r="A2024" s="29" t="str">
        <f>IF(PickedColonies!J2024=0, "NA",INDEX(Table5[Strain name],(MATCH(PickedColonies!C2024,Table6[Barcode of agar-filled omnitray plate],0)+PickedColonies!J2024-1)))</f>
        <v>NA</v>
      </c>
      <c r="B2024" s="29" t="str">
        <f>IF(PickedColonies!J2024=0, "NA", INDEX(Table1[Modifications],(MATCH(PickedColonies!C2024,Table6[Barcode of agar-filled omnitray plate],0)+PickedColonies!J2024-1)))</f>
        <v>NA</v>
      </c>
      <c r="D2024" s="29" t="str">
        <f>IF(PickedColonies!J2024=0, "NA", INDEX(Table4[],(MATCH(PickedColonies!C2024,Table6[Barcode of agar-filled omnitray plate],0)+PickedColonies!J2024-1)))</f>
        <v>NA</v>
      </c>
      <c r="F2024" s="42" t="str">
        <f>IF(ISNUMBER(SEARCH("96-well",Import!$B$10)),Sheet1!O2023,Sheet1!P2023)</f>
        <v>G7</v>
      </c>
      <c r="I2024" s="31"/>
    </row>
    <row r="2025" spans="1:9" x14ac:dyDescent="0.25">
      <c r="A2025" s="29" t="str">
        <f>IF(PickedColonies!J2025=0, "NA",INDEX(Table5[Strain name],(MATCH(PickedColonies!C2025,Table6[Barcode of agar-filled omnitray plate],0)+PickedColonies!J2025-1)))</f>
        <v>NA</v>
      </c>
      <c r="B2025" s="29" t="str">
        <f>IF(PickedColonies!J2025=0, "NA", INDEX(Table1[Modifications],(MATCH(PickedColonies!C2025,Table6[Barcode of agar-filled omnitray plate],0)+PickedColonies!J2025-1)))</f>
        <v>NA</v>
      </c>
      <c r="D2025" s="29" t="str">
        <f>IF(PickedColonies!J2025=0, "NA", INDEX(Table4[],(MATCH(PickedColonies!C2025,Table6[Barcode of agar-filled omnitray plate],0)+PickedColonies!J2025-1)))</f>
        <v>NA</v>
      </c>
      <c r="F2025" s="42" t="str">
        <f>IF(ISNUMBER(SEARCH("96-well",Import!$B$10)),Sheet1!O2024,Sheet1!P2024)</f>
        <v>H7</v>
      </c>
      <c r="I2025" s="31"/>
    </row>
    <row r="2026" spans="1:9" x14ac:dyDescent="0.25">
      <c r="A2026" s="29" t="str">
        <f>IF(PickedColonies!J2026=0, "NA",INDEX(Table5[Strain name],(MATCH(PickedColonies!C2026,Table6[Barcode of agar-filled omnitray plate],0)+PickedColonies!J2026-1)))</f>
        <v>NA</v>
      </c>
      <c r="B2026" s="29" t="str">
        <f>IF(PickedColonies!J2026=0, "NA", INDEX(Table1[Modifications],(MATCH(PickedColonies!C2026,Table6[Barcode of agar-filled omnitray plate],0)+PickedColonies!J2026-1)))</f>
        <v>NA</v>
      </c>
      <c r="D2026" s="29" t="str">
        <f>IF(PickedColonies!J2026=0, "NA", INDEX(Table4[],(MATCH(PickedColonies!C2026,Table6[Barcode of agar-filled omnitray plate],0)+PickedColonies!J2026-1)))</f>
        <v>NA</v>
      </c>
      <c r="F2026" s="42" t="str">
        <f>IF(ISNUMBER(SEARCH("96-well",Import!$B$10)),Sheet1!O2025,Sheet1!P2025)</f>
        <v>I7</v>
      </c>
      <c r="I2026" s="31"/>
    </row>
    <row r="2027" spans="1:9" x14ac:dyDescent="0.25">
      <c r="A2027" s="29" t="str">
        <f>IF(PickedColonies!J2027=0, "NA",INDEX(Table5[Strain name],(MATCH(PickedColonies!C2027,Table6[Barcode of agar-filled omnitray plate],0)+PickedColonies!J2027-1)))</f>
        <v>NA</v>
      </c>
      <c r="B2027" s="29" t="str">
        <f>IF(PickedColonies!J2027=0, "NA", INDEX(Table1[Modifications],(MATCH(PickedColonies!C2027,Table6[Barcode of agar-filled omnitray plate],0)+PickedColonies!J2027-1)))</f>
        <v>NA</v>
      </c>
      <c r="D2027" s="29" t="str">
        <f>IF(PickedColonies!J2027=0, "NA", INDEX(Table4[],(MATCH(PickedColonies!C2027,Table6[Barcode of agar-filled omnitray plate],0)+PickedColonies!J2027-1)))</f>
        <v>NA</v>
      </c>
      <c r="F2027" s="42" t="str">
        <f>IF(ISNUMBER(SEARCH("96-well",Import!$B$10)),Sheet1!O2026,Sheet1!P2026)</f>
        <v>J7</v>
      </c>
      <c r="I2027" s="31"/>
    </row>
    <row r="2028" spans="1:9" x14ac:dyDescent="0.25">
      <c r="A2028" s="29" t="str">
        <f>IF(PickedColonies!J2028=0, "NA",INDEX(Table5[Strain name],(MATCH(PickedColonies!C2028,Table6[Barcode of agar-filled omnitray plate],0)+PickedColonies!J2028-1)))</f>
        <v>NA</v>
      </c>
      <c r="B2028" s="29" t="str">
        <f>IF(PickedColonies!J2028=0, "NA", INDEX(Table1[Modifications],(MATCH(PickedColonies!C2028,Table6[Barcode of agar-filled omnitray plate],0)+PickedColonies!J2028-1)))</f>
        <v>NA</v>
      </c>
      <c r="D2028" s="29" t="str">
        <f>IF(PickedColonies!J2028=0, "NA", INDEX(Table4[],(MATCH(PickedColonies!C2028,Table6[Barcode of agar-filled omnitray plate],0)+PickedColonies!J2028-1)))</f>
        <v>NA</v>
      </c>
      <c r="F2028" s="42" t="str">
        <f>IF(ISNUMBER(SEARCH("96-well",Import!$B$10)),Sheet1!O2027,Sheet1!P2027)</f>
        <v>K7</v>
      </c>
      <c r="I2028" s="31"/>
    </row>
    <row r="2029" spans="1:9" x14ac:dyDescent="0.25">
      <c r="A2029" s="29" t="str">
        <f>IF(PickedColonies!J2029=0, "NA",INDEX(Table5[Strain name],(MATCH(PickedColonies!C2029,Table6[Barcode of agar-filled omnitray plate],0)+PickedColonies!J2029-1)))</f>
        <v>NA</v>
      </c>
      <c r="B2029" s="29" t="str">
        <f>IF(PickedColonies!J2029=0, "NA", INDEX(Table1[Modifications],(MATCH(PickedColonies!C2029,Table6[Barcode of agar-filled omnitray plate],0)+PickedColonies!J2029-1)))</f>
        <v>NA</v>
      </c>
      <c r="D2029" s="29" t="str">
        <f>IF(PickedColonies!J2029=0, "NA", INDEX(Table4[],(MATCH(PickedColonies!C2029,Table6[Barcode of agar-filled omnitray plate],0)+PickedColonies!J2029-1)))</f>
        <v>NA</v>
      </c>
      <c r="F2029" s="42" t="str">
        <f>IF(ISNUMBER(SEARCH("96-well",Import!$B$10)),Sheet1!O2028,Sheet1!P2028)</f>
        <v>L7</v>
      </c>
      <c r="I2029" s="31"/>
    </row>
    <row r="2030" spans="1:9" x14ac:dyDescent="0.25">
      <c r="A2030" s="29" t="str">
        <f>IF(PickedColonies!J2030=0, "NA",INDEX(Table5[Strain name],(MATCH(PickedColonies!C2030,Table6[Barcode of agar-filled omnitray plate],0)+PickedColonies!J2030-1)))</f>
        <v>NA</v>
      </c>
      <c r="B2030" s="29" t="str">
        <f>IF(PickedColonies!J2030=0, "NA", INDEX(Table1[Modifications],(MATCH(PickedColonies!C2030,Table6[Barcode of agar-filled omnitray plate],0)+PickedColonies!J2030-1)))</f>
        <v>NA</v>
      </c>
      <c r="D2030" s="29" t="str">
        <f>IF(PickedColonies!J2030=0, "NA", INDEX(Table4[],(MATCH(PickedColonies!C2030,Table6[Barcode of agar-filled omnitray plate],0)+PickedColonies!J2030-1)))</f>
        <v>NA</v>
      </c>
      <c r="F2030" s="42" t="str">
        <f>IF(ISNUMBER(SEARCH("96-well",Import!$B$10)),Sheet1!O2029,Sheet1!P2029)</f>
        <v>M7</v>
      </c>
      <c r="I2030" s="31"/>
    </row>
    <row r="2031" spans="1:9" x14ac:dyDescent="0.25">
      <c r="A2031" s="29" t="str">
        <f>IF(PickedColonies!J2031=0, "NA",INDEX(Table5[Strain name],(MATCH(PickedColonies!C2031,Table6[Barcode of agar-filled omnitray plate],0)+PickedColonies!J2031-1)))</f>
        <v>NA</v>
      </c>
      <c r="B2031" s="29" t="str">
        <f>IF(PickedColonies!J2031=0, "NA", INDEX(Table1[Modifications],(MATCH(PickedColonies!C2031,Table6[Barcode of agar-filled omnitray plate],0)+PickedColonies!J2031-1)))</f>
        <v>NA</v>
      </c>
      <c r="D2031" s="29" t="str">
        <f>IF(PickedColonies!J2031=0, "NA", INDEX(Table4[],(MATCH(PickedColonies!C2031,Table6[Barcode of agar-filled omnitray plate],0)+PickedColonies!J2031-1)))</f>
        <v>NA</v>
      </c>
      <c r="F2031" s="42" t="str">
        <f>IF(ISNUMBER(SEARCH("96-well",Import!$B$10)),Sheet1!O2030,Sheet1!P2030)</f>
        <v>N7</v>
      </c>
      <c r="I2031" s="31"/>
    </row>
    <row r="2032" spans="1:9" x14ac:dyDescent="0.25">
      <c r="A2032" s="29" t="str">
        <f>IF(PickedColonies!J2032=0, "NA",INDEX(Table5[Strain name],(MATCH(PickedColonies!C2032,Table6[Barcode of agar-filled omnitray plate],0)+PickedColonies!J2032-1)))</f>
        <v>NA</v>
      </c>
      <c r="B2032" s="29" t="str">
        <f>IF(PickedColonies!J2032=0, "NA", INDEX(Table1[Modifications],(MATCH(PickedColonies!C2032,Table6[Barcode of agar-filled omnitray plate],0)+PickedColonies!J2032-1)))</f>
        <v>NA</v>
      </c>
      <c r="D2032" s="29" t="str">
        <f>IF(PickedColonies!J2032=0, "NA", INDEX(Table4[],(MATCH(PickedColonies!C2032,Table6[Barcode of agar-filled omnitray plate],0)+PickedColonies!J2032-1)))</f>
        <v>NA</v>
      </c>
      <c r="F2032" s="42" t="str">
        <f>IF(ISNUMBER(SEARCH("96-well",Import!$B$10)),Sheet1!O2031,Sheet1!P2031)</f>
        <v>O7</v>
      </c>
      <c r="I2032" s="31"/>
    </row>
    <row r="2033" spans="1:9" x14ac:dyDescent="0.25">
      <c r="A2033" s="29" t="str">
        <f>IF(PickedColonies!J2033=0, "NA",INDEX(Table5[Strain name],(MATCH(PickedColonies!C2033,Table6[Barcode of agar-filled omnitray plate],0)+PickedColonies!J2033-1)))</f>
        <v>NA</v>
      </c>
      <c r="B2033" s="29" t="str">
        <f>IF(PickedColonies!J2033=0, "NA", INDEX(Table1[Modifications],(MATCH(PickedColonies!C2033,Table6[Barcode of agar-filled omnitray plate],0)+PickedColonies!J2033-1)))</f>
        <v>NA</v>
      </c>
      <c r="D2033" s="29" t="str">
        <f>IF(PickedColonies!J2033=0, "NA", INDEX(Table4[],(MATCH(PickedColonies!C2033,Table6[Barcode of agar-filled omnitray plate],0)+PickedColonies!J2033-1)))</f>
        <v>NA</v>
      </c>
      <c r="F2033" s="42" t="str">
        <f>IF(ISNUMBER(SEARCH("96-well",Import!$B$10)),Sheet1!O2032,Sheet1!P2032)</f>
        <v>P7</v>
      </c>
      <c r="I2033" s="31"/>
    </row>
    <row r="2034" spans="1:9" x14ac:dyDescent="0.25">
      <c r="A2034" s="29" t="str">
        <f>IF(PickedColonies!J2034=0, "NA",INDEX(Table5[Strain name],(MATCH(PickedColonies!C2034,Table6[Barcode of agar-filled omnitray plate],0)+PickedColonies!J2034-1)))</f>
        <v>NA</v>
      </c>
      <c r="B2034" s="29" t="str">
        <f>IF(PickedColonies!J2034=0, "NA", INDEX(Table1[Modifications],(MATCH(PickedColonies!C2034,Table6[Barcode of agar-filled omnitray plate],0)+PickedColonies!J2034-1)))</f>
        <v>NA</v>
      </c>
      <c r="D2034" s="29" t="str">
        <f>IF(PickedColonies!J2034=0, "NA", INDEX(Table4[],(MATCH(PickedColonies!C2034,Table6[Barcode of agar-filled omnitray plate],0)+PickedColonies!J2034-1)))</f>
        <v>NA</v>
      </c>
      <c r="F2034" s="42" t="str">
        <f>IF(ISNUMBER(SEARCH("96-well",Import!$B$10)),Sheet1!O2033,Sheet1!P2033)</f>
        <v>A8</v>
      </c>
      <c r="I2034" s="31"/>
    </row>
    <row r="2035" spans="1:9" x14ac:dyDescent="0.25">
      <c r="A2035" s="29" t="str">
        <f>IF(PickedColonies!J2035=0, "NA",INDEX(Table5[Strain name],(MATCH(PickedColonies!C2035,Table6[Barcode of agar-filled omnitray plate],0)+PickedColonies!J2035-1)))</f>
        <v>NA</v>
      </c>
      <c r="B2035" s="29" t="str">
        <f>IF(PickedColonies!J2035=0, "NA", INDEX(Table1[Modifications],(MATCH(PickedColonies!C2035,Table6[Barcode of agar-filled omnitray plate],0)+PickedColonies!J2035-1)))</f>
        <v>NA</v>
      </c>
      <c r="D2035" s="29" t="str">
        <f>IF(PickedColonies!J2035=0, "NA", INDEX(Table4[],(MATCH(PickedColonies!C2035,Table6[Barcode of agar-filled omnitray plate],0)+PickedColonies!J2035-1)))</f>
        <v>NA</v>
      </c>
      <c r="F2035" s="42" t="str">
        <f>IF(ISNUMBER(SEARCH("96-well",Import!$B$10)),Sheet1!O2034,Sheet1!P2034)</f>
        <v>B8</v>
      </c>
      <c r="I2035" s="31"/>
    </row>
    <row r="2036" spans="1:9" x14ac:dyDescent="0.25">
      <c r="A2036" s="29" t="str">
        <f>IF(PickedColonies!J2036=0, "NA",INDEX(Table5[Strain name],(MATCH(PickedColonies!C2036,Table6[Barcode of agar-filled omnitray plate],0)+PickedColonies!J2036-1)))</f>
        <v>NA</v>
      </c>
      <c r="B2036" s="29" t="str">
        <f>IF(PickedColonies!J2036=0, "NA", INDEX(Table1[Modifications],(MATCH(PickedColonies!C2036,Table6[Barcode of agar-filled omnitray plate],0)+PickedColonies!J2036-1)))</f>
        <v>NA</v>
      </c>
      <c r="D2036" s="29" t="str">
        <f>IF(PickedColonies!J2036=0, "NA", INDEX(Table4[],(MATCH(PickedColonies!C2036,Table6[Barcode of agar-filled omnitray plate],0)+PickedColonies!J2036-1)))</f>
        <v>NA</v>
      </c>
      <c r="F2036" s="42" t="str">
        <f>IF(ISNUMBER(SEARCH("96-well",Import!$B$10)),Sheet1!O2035,Sheet1!P2035)</f>
        <v>C8</v>
      </c>
      <c r="I2036" s="31"/>
    </row>
    <row r="2037" spans="1:9" x14ac:dyDescent="0.25">
      <c r="A2037" s="29" t="str">
        <f>IF(PickedColonies!J2037=0, "NA",INDEX(Table5[Strain name],(MATCH(PickedColonies!C2037,Table6[Barcode of agar-filled omnitray plate],0)+PickedColonies!J2037-1)))</f>
        <v>NA</v>
      </c>
      <c r="B2037" s="29" t="str">
        <f>IF(PickedColonies!J2037=0, "NA", INDEX(Table1[Modifications],(MATCH(PickedColonies!C2037,Table6[Barcode of agar-filled omnitray plate],0)+PickedColonies!J2037-1)))</f>
        <v>NA</v>
      </c>
      <c r="D2037" s="29" t="str">
        <f>IF(PickedColonies!J2037=0, "NA", INDEX(Table4[],(MATCH(PickedColonies!C2037,Table6[Barcode of agar-filled omnitray plate],0)+PickedColonies!J2037-1)))</f>
        <v>NA</v>
      </c>
      <c r="F2037" s="42" t="str">
        <f>IF(ISNUMBER(SEARCH("96-well",Import!$B$10)),Sheet1!O2036,Sheet1!P2036)</f>
        <v>D8</v>
      </c>
      <c r="I2037" s="31"/>
    </row>
    <row r="2038" spans="1:9" x14ac:dyDescent="0.25">
      <c r="A2038" s="29" t="str">
        <f>IF(PickedColonies!J2038=0, "NA",INDEX(Table5[Strain name],(MATCH(PickedColonies!C2038,Table6[Barcode of agar-filled omnitray plate],0)+PickedColonies!J2038-1)))</f>
        <v>NA</v>
      </c>
      <c r="B2038" s="29" t="str">
        <f>IF(PickedColonies!J2038=0, "NA", INDEX(Table1[Modifications],(MATCH(PickedColonies!C2038,Table6[Barcode of agar-filled omnitray plate],0)+PickedColonies!J2038-1)))</f>
        <v>NA</v>
      </c>
      <c r="D2038" s="29" t="str">
        <f>IF(PickedColonies!J2038=0, "NA", INDEX(Table4[],(MATCH(PickedColonies!C2038,Table6[Barcode of agar-filled omnitray plate],0)+PickedColonies!J2038-1)))</f>
        <v>NA</v>
      </c>
      <c r="F2038" s="42" t="str">
        <f>IF(ISNUMBER(SEARCH("96-well",Import!$B$10)),Sheet1!O2037,Sheet1!P2037)</f>
        <v>E8</v>
      </c>
      <c r="I2038" s="31"/>
    </row>
    <row r="2039" spans="1:9" x14ac:dyDescent="0.25">
      <c r="A2039" s="29" t="str">
        <f>IF(PickedColonies!J2039=0, "NA",INDEX(Table5[Strain name],(MATCH(PickedColonies!C2039,Table6[Barcode of agar-filled omnitray plate],0)+PickedColonies!J2039-1)))</f>
        <v>NA</v>
      </c>
      <c r="B2039" s="29" t="str">
        <f>IF(PickedColonies!J2039=0, "NA", INDEX(Table1[Modifications],(MATCH(PickedColonies!C2039,Table6[Barcode of agar-filled omnitray plate],0)+PickedColonies!J2039-1)))</f>
        <v>NA</v>
      </c>
      <c r="D2039" s="29" t="str">
        <f>IF(PickedColonies!J2039=0, "NA", INDEX(Table4[],(MATCH(PickedColonies!C2039,Table6[Barcode of agar-filled omnitray plate],0)+PickedColonies!J2039-1)))</f>
        <v>NA</v>
      </c>
      <c r="F2039" s="42" t="str">
        <f>IF(ISNUMBER(SEARCH("96-well",Import!$B$10)),Sheet1!O2038,Sheet1!P2038)</f>
        <v>F8</v>
      </c>
      <c r="I2039" s="31"/>
    </row>
    <row r="2040" spans="1:9" x14ac:dyDescent="0.25">
      <c r="A2040" s="29" t="str">
        <f>IF(PickedColonies!J2040=0, "NA",INDEX(Table5[Strain name],(MATCH(PickedColonies!C2040,Table6[Barcode of agar-filled omnitray plate],0)+PickedColonies!J2040-1)))</f>
        <v>NA</v>
      </c>
      <c r="B2040" s="29" t="str">
        <f>IF(PickedColonies!J2040=0, "NA", INDEX(Table1[Modifications],(MATCH(PickedColonies!C2040,Table6[Barcode of agar-filled omnitray plate],0)+PickedColonies!J2040-1)))</f>
        <v>NA</v>
      </c>
      <c r="D2040" s="29" t="str">
        <f>IF(PickedColonies!J2040=0, "NA", INDEX(Table4[],(MATCH(PickedColonies!C2040,Table6[Barcode of agar-filled omnitray plate],0)+PickedColonies!J2040-1)))</f>
        <v>NA</v>
      </c>
      <c r="F2040" s="42" t="str">
        <f>IF(ISNUMBER(SEARCH("96-well",Import!$B$10)),Sheet1!O2039,Sheet1!P2039)</f>
        <v>G8</v>
      </c>
      <c r="I2040" s="31"/>
    </row>
    <row r="2041" spans="1:9" x14ac:dyDescent="0.25">
      <c r="A2041" s="29" t="str">
        <f>IF(PickedColonies!J2041=0, "NA",INDEX(Table5[Strain name],(MATCH(PickedColonies!C2041,Table6[Barcode of agar-filled omnitray plate],0)+PickedColonies!J2041-1)))</f>
        <v>NA</v>
      </c>
      <c r="B2041" s="29" t="str">
        <f>IF(PickedColonies!J2041=0, "NA", INDEX(Table1[Modifications],(MATCH(PickedColonies!C2041,Table6[Barcode of agar-filled omnitray plate],0)+PickedColonies!J2041-1)))</f>
        <v>NA</v>
      </c>
      <c r="D2041" s="29" t="str">
        <f>IF(PickedColonies!J2041=0, "NA", INDEX(Table4[],(MATCH(PickedColonies!C2041,Table6[Barcode of agar-filled omnitray plate],0)+PickedColonies!J2041-1)))</f>
        <v>NA</v>
      </c>
      <c r="F2041" s="42" t="str">
        <f>IF(ISNUMBER(SEARCH("96-well",Import!$B$10)),Sheet1!O2040,Sheet1!P2040)</f>
        <v>H8</v>
      </c>
      <c r="I2041" s="31"/>
    </row>
    <row r="2042" spans="1:9" x14ac:dyDescent="0.25">
      <c r="A2042" s="29" t="str">
        <f>IF(PickedColonies!J2042=0, "NA",INDEX(Table5[Strain name],(MATCH(PickedColonies!C2042,Table6[Barcode of agar-filled omnitray plate],0)+PickedColonies!J2042-1)))</f>
        <v>NA</v>
      </c>
      <c r="B2042" s="29" t="str">
        <f>IF(PickedColonies!J2042=0, "NA", INDEX(Table1[Modifications],(MATCH(PickedColonies!C2042,Table6[Barcode of agar-filled omnitray plate],0)+PickedColonies!J2042-1)))</f>
        <v>NA</v>
      </c>
      <c r="D2042" s="29" t="str">
        <f>IF(PickedColonies!J2042=0, "NA", INDEX(Table4[],(MATCH(PickedColonies!C2042,Table6[Barcode of agar-filled omnitray plate],0)+PickedColonies!J2042-1)))</f>
        <v>NA</v>
      </c>
      <c r="F2042" s="42" t="str">
        <f>IF(ISNUMBER(SEARCH("96-well",Import!$B$10)),Sheet1!O2041,Sheet1!P2041)</f>
        <v>I8</v>
      </c>
      <c r="I2042" s="31"/>
    </row>
    <row r="2043" spans="1:9" x14ac:dyDescent="0.25">
      <c r="A2043" s="29" t="str">
        <f>IF(PickedColonies!J2043=0, "NA",INDEX(Table5[Strain name],(MATCH(PickedColonies!C2043,Table6[Barcode of agar-filled omnitray plate],0)+PickedColonies!J2043-1)))</f>
        <v>NA</v>
      </c>
      <c r="B2043" s="29" t="str">
        <f>IF(PickedColonies!J2043=0, "NA", INDEX(Table1[Modifications],(MATCH(PickedColonies!C2043,Table6[Barcode of agar-filled omnitray plate],0)+PickedColonies!J2043-1)))</f>
        <v>NA</v>
      </c>
      <c r="D2043" s="29" t="str">
        <f>IF(PickedColonies!J2043=0, "NA", INDEX(Table4[],(MATCH(PickedColonies!C2043,Table6[Barcode of agar-filled omnitray plate],0)+PickedColonies!J2043-1)))</f>
        <v>NA</v>
      </c>
      <c r="F2043" s="42" t="str">
        <f>IF(ISNUMBER(SEARCH("96-well",Import!$B$10)),Sheet1!O2042,Sheet1!P2042)</f>
        <v>J8</v>
      </c>
      <c r="I2043" s="31"/>
    </row>
    <row r="2044" spans="1:9" x14ac:dyDescent="0.25">
      <c r="A2044" s="29" t="str">
        <f>IF(PickedColonies!J2044=0, "NA",INDEX(Table5[Strain name],(MATCH(PickedColonies!C2044,Table6[Barcode of agar-filled omnitray plate],0)+PickedColonies!J2044-1)))</f>
        <v>NA</v>
      </c>
      <c r="B2044" s="29" t="str">
        <f>IF(PickedColonies!J2044=0, "NA", INDEX(Table1[Modifications],(MATCH(PickedColonies!C2044,Table6[Barcode of agar-filled omnitray plate],0)+PickedColonies!J2044-1)))</f>
        <v>NA</v>
      </c>
      <c r="D2044" s="29" t="str">
        <f>IF(PickedColonies!J2044=0, "NA", INDEX(Table4[],(MATCH(PickedColonies!C2044,Table6[Barcode of agar-filled omnitray plate],0)+PickedColonies!J2044-1)))</f>
        <v>NA</v>
      </c>
      <c r="F2044" s="42" t="str">
        <f>IF(ISNUMBER(SEARCH("96-well",Import!$B$10)),Sheet1!O2043,Sheet1!P2043)</f>
        <v>K8</v>
      </c>
      <c r="I2044" s="31"/>
    </row>
    <row r="2045" spans="1:9" x14ac:dyDescent="0.25">
      <c r="A2045" s="29" t="str">
        <f>IF(PickedColonies!J2045=0, "NA",INDEX(Table5[Strain name],(MATCH(PickedColonies!C2045,Table6[Barcode of agar-filled omnitray plate],0)+PickedColonies!J2045-1)))</f>
        <v>NA</v>
      </c>
      <c r="B2045" s="29" t="str">
        <f>IF(PickedColonies!J2045=0, "NA", INDEX(Table1[Modifications],(MATCH(PickedColonies!C2045,Table6[Barcode of agar-filled omnitray plate],0)+PickedColonies!J2045-1)))</f>
        <v>NA</v>
      </c>
      <c r="D2045" s="29" t="str">
        <f>IF(PickedColonies!J2045=0, "NA", INDEX(Table4[],(MATCH(PickedColonies!C2045,Table6[Barcode of agar-filled omnitray plate],0)+PickedColonies!J2045-1)))</f>
        <v>NA</v>
      </c>
      <c r="F2045" s="42" t="str">
        <f>IF(ISNUMBER(SEARCH("96-well",Import!$B$10)),Sheet1!O2044,Sheet1!P2044)</f>
        <v>L8</v>
      </c>
      <c r="I2045" s="31"/>
    </row>
    <row r="2046" spans="1:9" x14ac:dyDescent="0.25">
      <c r="A2046" s="29" t="str">
        <f>IF(PickedColonies!J2046=0, "NA",INDEX(Table5[Strain name],(MATCH(PickedColonies!C2046,Table6[Barcode of agar-filled omnitray plate],0)+PickedColonies!J2046-1)))</f>
        <v>NA</v>
      </c>
      <c r="B2046" s="29" t="str">
        <f>IF(PickedColonies!J2046=0, "NA", INDEX(Table1[Modifications],(MATCH(PickedColonies!C2046,Table6[Barcode of agar-filled omnitray plate],0)+PickedColonies!J2046-1)))</f>
        <v>NA</v>
      </c>
      <c r="D2046" s="29" t="str">
        <f>IF(PickedColonies!J2046=0, "NA", INDEX(Table4[],(MATCH(PickedColonies!C2046,Table6[Barcode of agar-filled omnitray plate],0)+PickedColonies!J2046-1)))</f>
        <v>NA</v>
      </c>
      <c r="F2046" s="42" t="str">
        <f>IF(ISNUMBER(SEARCH("96-well",Import!$B$10)),Sheet1!O2045,Sheet1!P2045)</f>
        <v>M8</v>
      </c>
      <c r="I2046" s="31"/>
    </row>
    <row r="2047" spans="1:9" x14ac:dyDescent="0.25">
      <c r="A2047" s="29" t="str">
        <f>IF(PickedColonies!J2047=0, "NA",INDEX(Table5[Strain name],(MATCH(PickedColonies!C2047,Table6[Barcode of agar-filled omnitray plate],0)+PickedColonies!J2047-1)))</f>
        <v>NA</v>
      </c>
      <c r="B2047" s="29" t="str">
        <f>IF(PickedColonies!J2047=0, "NA", INDEX(Table1[Modifications],(MATCH(PickedColonies!C2047,Table6[Barcode of agar-filled omnitray plate],0)+PickedColonies!J2047-1)))</f>
        <v>NA</v>
      </c>
      <c r="D2047" s="29" t="str">
        <f>IF(PickedColonies!J2047=0, "NA", INDEX(Table4[],(MATCH(PickedColonies!C2047,Table6[Barcode of agar-filled omnitray plate],0)+PickedColonies!J2047-1)))</f>
        <v>NA</v>
      </c>
      <c r="F2047" s="42" t="str">
        <f>IF(ISNUMBER(SEARCH("96-well",Import!$B$10)),Sheet1!O2046,Sheet1!P2046)</f>
        <v>N8</v>
      </c>
      <c r="I2047" s="31"/>
    </row>
    <row r="2048" spans="1:9" x14ac:dyDescent="0.25">
      <c r="A2048" s="29" t="str">
        <f>IF(PickedColonies!J2048=0, "NA",INDEX(Table5[Strain name],(MATCH(PickedColonies!C2048,Table6[Barcode of agar-filled omnitray plate],0)+PickedColonies!J2048-1)))</f>
        <v>NA</v>
      </c>
      <c r="B2048" s="29" t="str">
        <f>IF(PickedColonies!J2048=0, "NA", INDEX(Table1[Modifications],(MATCH(PickedColonies!C2048,Table6[Barcode of agar-filled omnitray plate],0)+PickedColonies!J2048-1)))</f>
        <v>NA</v>
      </c>
      <c r="D2048" s="29" t="str">
        <f>IF(PickedColonies!J2048=0, "NA", INDEX(Table4[],(MATCH(PickedColonies!C2048,Table6[Barcode of agar-filled omnitray plate],0)+PickedColonies!J2048-1)))</f>
        <v>NA</v>
      </c>
      <c r="F2048" s="42" t="str">
        <f>IF(ISNUMBER(SEARCH("96-well",Import!$B$10)),Sheet1!O2047,Sheet1!P2047)</f>
        <v>O8</v>
      </c>
      <c r="I2048" s="31"/>
    </row>
    <row r="2049" spans="1:9" x14ac:dyDescent="0.25">
      <c r="A2049" s="29" t="str">
        <f>IF(PickedColonies!J2049=0, "NA",INDEX(Table5[Strain name],(MATCH(PickedColonies!C2049,Table6[Barcode of agar-filled omnitray plate],0)+PickedColonies!J2049-1)))</f>
        <v>NA</v>
      </c>
      <c r="B2049" s="29" t="str">
        <f>IF(PickedColonies!J2049=0, "NA", INDEX(Table1[Modifications],(MATCH(PickedColonies!C2049,Table6[Barcode of agar-filled omnitray plate],0)+PickedColonies!J2049-1)))</f>
        <v>NA</v>
      </c>
      <c r="D2049" s="29" t="str">
        <f>IF(PickedColonies!J2049=0, "NA", INDEX(Table4[],(MATCH(PickedColonies!C2049,Table6[Barcode of agar-filled omnitray plate],0)+PickedColonies!J2049-1)))</f>
        <v>NA</v>
      </c>
      <c r="F2049" s="42" t="str">
        <f>IF(ISNUMBER(SEARCH("96-well",Import!$B$10)),Sheet1!O2048,Sheet1!P2048)</f>
        <v>P8</v>
      </c>
      <c r="I2049" s="31"/>
    </row>
    <row r="2050" spans="1:9" x14ac:dyDescent="0.25">
      <c r="A2050" s="29" t="str">
        <f>IF(PickedColonies!J2050=0, "NA",INDEX(Table5[Strain name],(MATCH(PickedColonies!C2050,Table6[Barcode of agar-filled omnitray plate],0)+PickedColonies!J2050-1)))</f>
        <v>NA</v>
      </c>
      <c r="B2050" s="29" t="str">
        <f>IF(PickedColonies!J2050=0, "NA", INDEX(Table1[Modifications],(MATCH(PickedColonies!C2050,Table6[Barcode of agar-filled omnitray plate],0)+PickedColonies!J2050-1)))</f>
        <v>NA</v>
      </c>
      <c r="D2050" s="29" t="str">
        <f>IF(PickedColonies!J2050=0, "NA", INDEX(Table4[],(MATCH(PickedColonies!C2050,Table6[Barcode of agar-filled omnitray plate],0)+PickedColonies!J2050-1)))</f>
        <v>NA</v>
      </c>
      <c r="F2050" s="42" t="str">
        <f>IF(ISNUMBER(SEARCH("96-well",Import!$B$10)),Sheet1!O2049,Sheet1!P2049)</f>
        <v>A9</v>
      </c>
      <c r="I2050" s="31"/>
    </row>
    <row r="2051" spans="1:9" x14ac:dyDescent="0.25">
      <c r="A2051" s="29" t="str">
        <f>IF(PickedColonies!J2051=0, "NA",INDEX(Table5[Strain name],(MATCH(PickedColonies!C2051,Table6[Barcode of agar-filled omnitray plate],0)+PickedColonies!J2051-1)))</f>
        <v>NA</v>
      </c>
      <c r="B2051" s="29" t="str">
        <f>IF(PickedColonies!J2051=0, "NA", INDEX(Table1[Modifications],(MATCH(PickedColonies!C2051,Table6[Barcode of agar-filled omnitray plate],0)+PickedColonies!J2051-1)))</f>
        <v>NA</v>
      </c>
      <c r="D2051" s="29" t="str">
        <f>IF(PickedColonies!J2051=0, "NA", INDEX(Table4[],(MATCH(PickedColonies!C2051,Table6[Barcode of agar-filled omnitray plate],0)+PickedColonies!J2051-1)))</f>
        <v>NA</v>
      </c>
      <c r="F2051" s="42" t="str">
        <f>IF(ISNUMBER(SEARCH("96-well",Import!$B$10)),Sheet1!O2050,Sheet1!P2050)</f>
        <v>B9</v>
      </c>
      <c r="I2051" s="31"/>
    </row>
    <row r="2052" spans="1:9" x14ac:dyDescent="0.25">
      <c r="A2052" s="29" t="str">
        <f>IF(PickedColonies!J2052=0, "NA",INDEX(Table5[Strain name],(MATCH(PickedColonies!C2052,Table6[Barcode of agar-filled omnitray plate],0)+PickedColonies!J2052-1)))</f>
        <v>NA</v>
      </c>
      <c r="B2052" s="29" t="str">
        <f>IF(PickedColonies!J2052=0, "NA", INDEX(Table1[Modifications],(MATCH(PickedColonies!C2052,Table6[Barcode of agar-filled omnitray plate],0)+PickedColonies!J2052-1)))</f>
        <v>NA</v>
      </c>
      <c r="D2052" s="29" t="str">
        <f>IF(PickedColonies!J2052=0, "NA", INDEX(Table4[],(MATCH(PickedColonies!C2052,Table6[Barcode of agar-filled omnitray plate],0)+PickedColonies!J2052-1)))</f>
        <v>NA</v>
      </c>
      <c r="F2052" s="42" t="str">
        <f>IF(ISNUMBER(SEARCH("96-well",Import!$B$10)),Sheet1!O2051,Sheet1!P2051)</f>
        <v>C9</v>
      </c>
      <c r="I2052" s="31"/>
    </row>
    <row r="2053" spans="1:9" x14ac:dyDescent="0.25">
      <c r="A2053" s="29" t="str">
        <f>IF(PickedColonies!J2053=0, "NA",INDEX(Table5[Strain name],(MATCH(PickedColonies!C2053,Table6[Barcode of agar-filled omnitray plate],0)+PickedColonies!J2053-1)))</f>
        <v>NA</v>
      </c>
      <c r="B2053" s="29" t="str">
        <f>IF(PickedColonies!J2053=0, "NA", INDEX(Table1[Modifications],(MATCH(PickedColonies!C2053,Table6[Barcode of agar-filled omnitray plate],0)+PickedColonies!J2053-1)))</f>
        <v>NA</v>
      </c>
      <c r="D2053" s="29" t="str">
        <f>IF(PickedColonies!J2053=0, "NA", INDEX(Table4[],(MATCH(PickedColonies!C2053,Table6[Barcode of agar-filled omnitray plate],0)+PickedColonies!J2053-1)))</f>
        <v>NA</v>
      </c>
      <c r="F2053" s="42" t="str">
        <f>IF(ISNUMBER(SEARCH("96-well",Import!$B$10)),Sheet1!O2052,Sheet1!P2052)</f>
        <v>D9</v>
      </c>
      <c r="I2053" s="31"/>
    </row>
    <row r="2054" spans="1:9" x14ac:dyDescent="0.25">
      <c r="A2054" s="29" t="str">
        <f>IF(PickedColonies!J2054=0, "NA",INDEX(Table5[Strain name],(MATCH(PickedColonies!C2054,Table6[Barcode of agar-filled omnitray plate],0)+PickedColonies!J2054-1)))</f>
        <v>NA</v>
      </c>
      <c r="B2054" s="29" t="str">
        <f>IF(PickedColonies!J2054=0, "NA", INDEX(Table1[Modifications],(MATCH(PickedColonies!C2054,Table6[Barcode of agar-filled omnitray plate],0)+PickedColonies!J2054-1)))</f>
        <v>NA</v>
      </c>
      <c r="D2054" s="29" t="str">
        <f>IF(PickedColonies!J2054=0, "NA", INDEX(Table4[],(MATCH(PickedColonies!C2054,Table6[Barcode of agar-filled omnitray plate],0)+PickedColonies!J2054-1)))</f>
        <v>NA</v>
      </c>
      <c r="F2054" s="42" t="str">
        <f>IF(ISNUMBER(SEARCH("96-well",Import!$B$10)),Sheet1!O2053,Sheet1!P2053)</f>
        <v>E9</v>
      </c>
      <c r="I2054" s="31"/>
    </row>
    <row r="2055" spans="1:9" x14ac:dyDescent="0.25">
      <c r="A2055" s="29" t="str">
        <f>IF(PickedColonies!J2055=0, "NA",INDEX(Table5[Strain name],(MATCH(PickedColonies!C2055,Table6[Barcode of agar-filled omnitray plate],0)+PickedColonies!J2055-1)))</f>
        <v>NA</v>
      </c>
      <c r="B2055" s="29" t="str">
        <f>IF(PickedColonies!J2055=0, "NA", INDEX(Table1[Modifications],(MATCH(PickedColonies!C2055,Table6[Barcode of agar-filled omnitray plate],0)+PickedColonies!J2055-1)))</f>
        <v>NA</v>
      </c>
      <c r="D2055" s="29" t="str">
        <f>IF(PickedColonies!J2055=0, "NA", INDEX(Table4[],(MATCH(PickedColonies!C2055,Table6[Barcode of agar-filled omnitray plate],0)+PickedColonies!J2055-1)))</f>
        <v>NA</v>
      </c>
      <c r="F2055" s="42" t="str">
        <f>IF(ISNUMBER(SEARCH("96-well",Import!$B$10)),Sheet1!O2054,Sheet1!P2054)</f>
        <v>F9</v>
      </c>
      <c r="I2055" s="31"/>
    </row>
    <row r="2056" spans="1:9" x14ac:dyDescent="0.25">
      <c r="A2056" s="29" t="str">
        <f>IF(PickedColonies!J2056=0, "NA",INDEX(Table5[Strain name],(MATCH(PickedColonies!C2056,Table6[Barcode of agar-filled omnitray plate],0)+PickedColonies!J2056-1)))</f>
        <v>NA</v>
      </c>
      <c r="B2056" s="29" t="str">
        <f>IF(PickedColonies!J2056=0, "NA", INDEX(Table1[Modifications],(MATCH(PickedColonies!C2056,Table6[Barcode of agar-filled omnitray plate],0)+PickedColonies!J2056-1)))</f>
        <v>NA</v>
      </c>
      <c r="D2056" s="29" t="str">
        <f>IF(PickedColonies!J2056=0, "NA", INDEX(Table4[],(MATCH(PickedColonies!C2056,Table6[Barcode of agar-filled omnitray plate],0)+PickedColonies!J2056-1)))</f>
        <v>NA</v>
      </c>
      <c r="F2056" s="42" t="str">
        <f>IF(ISNUMBER(SEARCH("96-well",Import!$B$10)),Sheet1!O2055,Sheet1!P2055)</f>
        <v>G9</v>
      </c>
      <c r="I2056" s="31"/>
    </row>
    <row r="2057" spans="1:9" x14ac:dyDescent="0.25">
      <c r="A2057" s="29" t="str">
        <f>IF(PickedColonies!J2057=0, "NA",INDEX(Table5[Strain name],(MATCH(PickedColonies!C2057,Table6[Barcode of agar-filled omnitray plate],0)+PickedColonies!J2057-1)))</f>
        <v>NA</v>
      </c>
      <c r="B2057" s="29" t="str">
        <f>IF(PickedColonies!J2057=0, "NA", INDEX(Table1[Modifications],(MATCH(PickedColonies!C2057,Table6[Barcode of agar-filled omnitray plate],0)+PickedColonies!J2057-1)))</f>
        <v>NA</v>
      </c>
      <c r="D2057" s="29" t="str">
        <f>IF(PickedColonies!J2057=0, "NA", INDEX(Table4[],(MATCH(PickedColonies!C2057,Table6[Barcode of agar-filled omnitray plate],0)+PickedColonies!J2057-1)))</f>
        <v>NA</v>
      </c>
      <c r="F2057" s="42" t="str">
        <f>IF(ISNUMBER(SEARCH("96-well",Import!$B$10)),Sheet1!O2056,Sheet1!P2056)</f>
        <v>H9</v>
      </c>
      <c r="I2057" s="31"/>
    </row>
    <row r="2058" spans="1:9" x14ac:dyDescent="0.25">
      <c r="A2058" s="29" t="str">
        <f>IF(PickedColonies!J2058=0, "NA",INDEX(Table5[Strain name],(MATCH(PickedColonies!C2058,Table6[Barcode of agar-filled omnitray plate],0)+PickedColonies!J2058-1)))</f>
        <v>NA</v>
      </c>
      <c r="B2058" s="29" t="str">
        <f>IF(PickedColonies!J2058=0, "NA", INDEX(Table1[Modifications],(MATCH(PickedColonies!C2058,Table6[Barcode of agar-filled omnitray plate],0)+PickedColonies!J2058-1)))</f>
        <v>NA</v>
      </c>
      <c r="D2058" s="29" t="str">
        <f>IF(PickedColonies!J2058=0, "NA", INDEX(Table4[],(MATCH(PickedColonies!C2058,Table6[Barcode of agar-filled omnitray plate],0)+PickedColonies!J2058-1)))</f>
        <v>NA</v>
      </c>
      <c r="F2058" s="42" t="str">
        <f>IF(ISNUMBER(SEARCH("96-well",Import!$B$10)),Sheet1!O2057,Sheet1!P2057)</f>
        <v>I9</v>
      </c>
      <c r="I2058" s="31"/>
    </row>
    <row r="2059" spans="1:9" x14ac:dyDescent="0.25">
      <c r="A2059" s="29" t="str">
        <f>IF(PickedColonies!J2059=0, "NA",INDEX(Table5[Strain name],(MATCH(PickedColonies!C2059,Table6[Barcode of agar-filled omnitray plate],0)+PickedColonies!J2059-1)))</f>
        <v>NA</v>
      </c>
      <c r="B2059" s="29" t="str">
        <f>IF(PickedColonies!J2059=0, "NA", INDEX(Table1[Modifications],(MATCH(PickedColonies!C2059,Table6[Barcode of agar-filled omnitray plate],0)+PickedColonies!J2059-1)))</f>
        <v>NA</v>
      </c>
      <c r="D2059" s="29" t="str">
        <f>IF(PickedColonies!J2059=0, "NA", INDEX(Table4[],(MATCH(PickedColonies!C2059,Table6[Barcode of agar-filled omnitray plate],0)+PickedColonies!J2059-1)))</f>
        <v>NA</v>
      </c>
      <c r="F2059" s="42" t="str">
        <f>IF(ISNUMBER(SEARCH("96-well",Import!$B$10)),Sheet1!O2058,Sheet1!P2058)</f>
        <v>J9</v>
      </c>
      <c r="I2059" s="31"/>
    </row>
    <row r="2060" spans="1:9" x14ac:dyDescent="0.25">
      <c r="A2060" s="29" t="str">
        <f>IF(PickedColonies!J2060=0, "NA",INDEX(Table5[Strain name],(MATCH(PickedColonies!C2060,Table6[Barcode of agar-filled omnitray plate],0)+PickedColonies!J2060-1)))</f>
        <v>NA</v>
      </c>
      <c r="B2060" s="29" t="str">
        <f>IF(PickedColonies!J2060=0, "NA", INDEX(Table1[Modifications],(MATCH(PickedColonies!C2060,Table6[Barcode of agar-filled omnitray plate],0)+PickedColonies!J2060-1)))</f>
        <v>NA</v>
      </c>
      <c r="D2060" s="29" t="str">
        <f>IF(PickedColonies!J2060=0, "NA", INDEX(Table4[],(MATCH(PickedColonies!C2060,Table6[Barcode of agar-filled omnitray plate],0)+PickedColonies!J2060-1)))</f>
        <v>NA</v>
      </c>
      <c r="F2060" s="42" t="str">
        <f>IF(ISNUMBER(SEARCH("96-well",Import!$B$10)),Sheet1!O2059,Sheet1!P2059)</f>
        <v>K9</v>
      </c>
      <c r="I2060" s="31"/>
    </row>
    <row r="2061" spans="1:9" x14ac:dyDescent="0.25">
      <c r="A2061" s="29" t="str">
        <f>IF(PickedColonies!J2061=0, "NA",INDEX(Table5[Strain name],(MATCH(PickedColonies!C2061,Table6[Barcode of agar-filled omnitray plate],0)+PickedColonies!J2061-1)))</f>
        <v>NA</v>
      </c>
      <c r="B2061" s="29" t="str">
        <f>IF(PickedColonies!J2061=0, "NA", INDEX(Table1[Modifications],(MATCH(PickedColonies!C2061,Table6[Barcode of agar-filled omnitray plate],0)+PickedColonies!J2061-1)))</f>
        <v>NA</v>
      </c>
      <c r="D2061" s="29" t="str">
        <f>IF(PickedColonies!J2061=0, "NA", INDEX(Table4[],(MATCH(PickedColonies!C2061,Table6[Barcode of agar-filled omnitray plate],0)+PickedColonies!J2061-1)))</f>
        <v>NA</v>
      </c>
      <c r="F2061" s="42" t="str">
        <f>IF(ISNUMBER(SEARCH("96-well",Import!$B$10)),Sheet1!O2060,Sheet1!P2060)</f>
        <v>L9</v>
      </c>
      <c r="I2061" s="31"/>
    </row>
    <row r="2062" spans="1:9" x14ac:dyDescent="0.25">
      <c r="A2062" s="29" t="str">
        <f>IF(PickedColonies!J2062=0, "NA",INDEX(Table5[Strain name],(MATCH(PickedColonies!C2062,Table6[Barcode of agar-filled omnitray plate],0)+PickedColonies!J2062-1)))</f>
        <v>NA</v>
      </c>
      <c r="B2062" s="29" t="str">
        <f>IF(PickedColonies!J2062=0, "NA", INDEX(Table1[Modifications],(MATCH(PickedColonies!C2062,Table6[Barcode of agar-filled omnitray plate],0)+PickedColonies!J2062-1)))</f>
        <v>NA</v>
      </c>
      <c r="D2062" s="29" t="str">
        <f>IF(PickedColonies!J2062=0, "NA", INDEX(Table4[],(MATCH(PickedColonies!C2062,Table6[Barcode of agar-filled omnitray plate],0)+PickedColonies!J2062-1)))</f>
        <v>NA</v>
      </c>
      <c r="F2062" s="42" t="str">
        <f>IF(ISNUMBER(SEARCH("96-well",Import!$B$10)),Sheet1!O2061,Sheet1!P2061)</f>
        <v>M9</v>
      </c>
      <c r="I2062" s="31"/>
    </row>
    <row r="2063" spans="1:9" x14ac:dyDescent="0.25">
      <c r="A2063" s="29" t="str">
        <f>IF(PickedColonies!J2063=0, "NA",INDEX(Table5[Strain name],(MATCH(PickedColonies!C2063,Table6[Barcode of agar-filled omnitray plate],0)+PickedColonies!J2063-1)))</f>
        <v>NA</v>
      </c>
      <c r="B2063" s="29" t="str">
        <f>IF(PickedColonies!J2063=0, "NA", INDEX(Table1[Modifications],(MATCH(PickedColonies!C2063,Table6[Barcode of agar-filled omnitray plate],0)+PickedColonies!J2063-1)))</f>
        <v>NA</v>
      </c>
      <c r="D2063" s="29" t="str">
        <f>IF(PickedColonies!J2063=0, "NA", INDEX(Table4[],(MATCH(PickedColonies!C2063,Table6[Barcode of agar-filled omnitray plate],0)+PickedColonies!J2063-1)))</f>
        <v>NA</v>
      </c>
      <c r="F2063" s="42" t="str">
        <f>IF(ISNUMBER(SEARCH("96-well",Import!$B$10)),Sheet1!O2062,Sheet1!P2062)</f>
        <v>N9</v>
      </c>
      <c r="I2063" s="31"/>
    </row>
    <row r="2064" spans="1:9" x14ac:dyDescent="0.25">
      <c r="A2064" s="29" t="str">
        <f>IF(PickedColonies!J2064=0, "NA",INDEX(Table5[Strain name],(MATCH(PickedColonies!C2064,Table6[Barcode of agar-filled omnitray plate],0)+PickedColonies!J2064-1)))</f>
        <v>NA</v>
      </c>
      <c r="B2064" s="29" t="str">
        <f>IF(PickedColonies!J2064=0, "NA", INDEX(Table1[Modifications],(MATCH(PickedColonies!C2064,Table6[Barcode of agar-filled omnitray plate],0)+PickedColonies!J2064-1)))</f>
        <v>NA</v>
      </c>
      <c r="D2064" s="29" t="str">
        <f>IF(PickedColonies!J2064=0, "NA", INDEX(Table4[],(MATCH(PickedColonies!C2064,Table6[Barcode of agar-filled omnitray plate],0)+PickedColonies!J2064-1)))</f>
        <v>NA</v>
      </c>
      <c r="F2064" s="42" t="str">
        <f>IF(ISNUMBER(SEARCH("96-well",Import!$B$10)),Sheet1!O2063,Sheet1!P2063)</f>
        <v>O9</v>
      </c>
      <c r="I2064" s="31"/>
    </row>
    <row r="2065" spans="1:9" x14ac:dyDescent="0.25">
      <c r="A2065" s="29" t="str">
        <f>IF(PickedColonies!J2065=0, "NA",INDEX(Table5[Strain name],(MATCH(PickedColonies!C2065,Table6[Barcode of agar-filled omnitray plate],0)+PickedColonies!J2065-1)))</f>
        <v>NA</v>
      </c>
      <c r="B2065" s="29" t="str">
        <f>IF(PickedColonies!J2065=0, "NA", INDEX(Table1[Modifications],(MATCH(PickedColonies!C2065,Table6[Barcode of agar-filled omnitray plate],0)+PickedColonies!J2065-1)))</f>
        <v>NA</v>
      </c>
      <c r="D2065" s="29" t="str">
        <f>IF(PickedColonies!J2065=0, "NA", INDEX(Table4[],(MATCH(PickedColonies!C2065,Table6[Barcode of agar-filled omnitray plate],0)+PickedColonies!J2065-1)))</f>
        <v>NA</v>
      </c>
      <c r="F2065" s="42" t="str">
        <f>IF(ISNUMBER(SEARCH("96-well",Import!$B$10)),Sheet1!O2064,Sheet1!P2064)</f>
        <v>P9</v>
      </c>
      <c r="I2065" s="31"/>
    </row>
    <row r="2066" spans="1:9" x14ac:dyDescent="0.25">
      <c r="A2066" s="29" t="str">
        <f>IF(PickedColonies!J2066=0, "NA",INDEX(Table5[Strain name],(MATCH(PickedColonies!C2066,Table6[Barcode of agar-filled omnitray plate],0)+PickedColonies!J2066-1)))</f>
        <v>NA</v>
      </c>
      <c r="B2066" s="29" t="str">
        <f>IF(PickedColonies!J2066=0, "NA", INDEX(Table1[Modifications],(MATCH(PickedColonies!C2066,Table6[Barcode of agar-filled omnitray plate],0)+PickedColonies!J2066-1)))</f>
        <v>NA</v>
      </c>
      <c r="D2066" s="29" t="str">
        <f>IF(PickedColonies!J2066=0, "NA", INDEX(Table4[],(MATCH(PickedColonies!C2066,Table6[Barcode of agar-filled omnitray plate],0)+PickedColonies!J2066-1)))</f>
        <v>NA</v>
      </c>
      <c r="F2066" s="42" t="str">
        <f>IF(ISNUMBER(SEARCH("96-well",Import!$B$10)),Sheet1!O2065,Sheet1!P2065)</f>
        <v>A10</v>
      </c>
      <c r="I2066" s="31"/>
    </row>
    <row r="2067" spans="1:9" x14ac:dyDescent="0.25">
      <c r="A2067" s="29" t="str">
        <f>IF(PickedColonies!J2067=0, "NA",INDEX(Table5[Strain name],(MATCH(PickedColonies!C2067,Table6[Barcode of agar-filled omnitray plate],0)+PickedColonies!J2067-1)))</f>
        <v>NA</v>
      </c>
      <c r="B2067" s="29" t="str">
        <f>IF(PickedColonies!J2067=0, "NA", INDEX(Table1[Modifications],(MATCH(PickedColonies!C2067,Table6[Barcode of agar-filled omnitray plate],0)+PickedColonies!J2067-1)))</f>
        <v>NA</v>
      </c>
      <c r="D2067" s="29" t="str">
        <f>IF(PickedColonies!J2067=0, "NA", INDEX(Table4[],(MATCH(PickedColonies!C2067,Table6[Barcode of agar-filled omnitray plate],0)+PickedColonies!J2067-1)))</f>
        <v>NA</v>
      </c>
      <c r="F2067" s="42" t="str">
        <f>IF(ISNUMBER(SEARCH("96-well",Import!$B$10)),Sheet1!O2066,Sheet1!P2066)</f>
        <v>B10</v>
      </c>
      <c r="I2067" s="31"/>
    </row>
    <row r="2068" spans="1:9" x14ac:dyDescent="0.25">
      <c r="A2068" s="29" t="str">
        <f>IF(PickedColonies!J2068=0, "NA",INDEX(Table5[Strain name],(MATCH(PickedColonies!C2068,Table6[Barcode of agar-filled omnitray plate],0)+PickedColonies!J2068-1)))</f>
        <v>NA</v>
      </c>
      <c r="B2068" s="29" t="str">
        <f>IF(PickedColonies!J2068=0, "NA", INDEX(Table1[Modifications],(MATCH(PickedColonies!C2068,Table6[Barcode of agar-filled omnitray plate],0)+PickedColonies!J2068-1)))</f>
        <v>NA</v>
      </c>
      <c r="D2068" s="29" t="str">
        <f>IF(PickedColonies!J2068=0, "NA", INDEX(Table4[],(MATCH(PickedColonies!C2068,Table6[Barcode of agar-filled omnitray plate],0)+PickedColonies!J2068-1)))</f>
        <v>NA</v>
      </c>
      <c r="F2068" s="42" t="str">
        <f>IF(ISNUMBER(SEARCH("96-well",Import!$B$10)),Sheet1!O2067,Sheet1!P2067)</f>
        <v>C10</v>
      </c>
      <c r="I2068" s="31"/>
    </row>
    <row r="2069" spans="1:9" x14ac:dyDescent="0.25">
      <c r="A2069" s="29" t="str">
        <f>IF(PickedColonies!J2069=0, "NA",INDEX(Table5[Strain name],(MATCH(PickedColonies!C2069,Table6[Barcode of agar-filled omnitray plate],0)+PickedColonies!J2069-1)))</f>
        <v>NA</v>
      </c>
      <c r="B2069" s="29" t="str">
        <f>IF(PickedColonies!J2069=0, "NA", INDEX(Table1[Modifications],(MATCH(PickedColonies!C2069,Table6[Barcode of agar-filled omnitray plate],0)+PickedColonies!J2069-1)))</f>
        <v>NA</v>
      </c>
      <c r="D2069" s="29" t="str">
        <f>IF(PickedColonies!J2069=0, "NA", INDEX(Table4[],(MATCH(PickedColonies!C2069,Table6[Barcode of agar-filled omnitray plate],0)+PickedColonies!J2069-1)))</f>
        <v>NA</v>
      </c>
      <c r="F2069" s="42" t="str">
        <f>IF(ISNUMBER(SEARCH("96-well",Import!$B$10)),Sheet1!O2068,Sheet1!P2068)</f>
        <v>D10</v>
      </c>
      <c r="I2069" s="31"/>
    </row>
    <row r="2070" spans="1:9" x14ac:dyDescent="0.25">
      <c r="A2070" s="29" t="str">
        <f>IF(PickedColonies!J2070=0, "NA",INDEX(Table5[Strain name],(MATCH(PickedColonies!C2070,Table6[Barcode of agar-filled omnitray plate],0)+PickedColonies!J2070-1)))</f>
        <v>NA</v>
      </c>
      <c r="B2070" s="29" t="str">
        <f>IF(PickedColonies!J2070=0, "NA", INDEX(Table1[Modifications],(MATCH(PickedColonies!C2070,Table6[Barcode of agar-filled omnitray plate],0)+PickedColonies!J2070-1)))</f>
        <v>NA</v>
      </c>
      <c r="D2070" s="29" t="str">
        <f>IF(PickedColonies!J2070=0, "NA", INDEX(Table4[],(MATCH(PickedColonies!C2070,Table6[Barcode of agar-filled omnitray plate],0)+PickedColonies!J2070-1)))</f>
        <v>NA</v>
      </c>
      <c r="F2070" s="42" t="str">
        <f>IF(ISNUMBER(SEARCH("96-well",Import!$B$10)),Sheet1!O2069,Sheet1!P2069)</f>
        <v>E10</v>
      </c>
      <c r="I2070" s="31"/>
    </row>
    <row r="2071" spans="1:9" x14ac:dyDescent="0.25">
      <c r="A2071" s="29" t="str">
        <f>IF(PickedColonies!J2071=0, "NA",INDEX(Table5[Strain name],(MATCH(PickedColonies!C2071,Table6[Barcode of agar-filled omnitray plate],0)+PickedColonies!J2071-1)))</f>
        <v>NA</v>
      </c>
      <c r="B2071" s="29" t="str">
        <f>IF(PickedColonies!J2071=0, "NA", INDEX(Table1[Modifications],(MATCH(PickedColonies!C2071,Table6[Barcode of agar-filled omnitray plate],0)+PickedColonies!J2071-1)))</f>
        <v>NA</v>
      </c>
      <c r="D2071" s="29" t="str">
        <f>IF(PickedColonies!J2071=0, "NA", INDEX(Table4[],(MATCH(PickedColonies!C2071,Table6[Barcode of agar-filled omnitray plate],0)+PickedColonies!J2071-1)))</f>
        <v>NA</v>
      </c>
      <c r="F2071" s="42" t="str">
        <f>IF(ISNUMBER(SEARCH("96-well",Import!$B$10)),Sheet1!O2070,Sheet1!P2070)</f>
        <v>F10</v>
      </c>
      <c r="I2071" s="31"/>
    </row>
    <row r="2072" spans="1:9" x14ac:dyDescent="0.25">
      <c r="A2072" s="29" t="str">
        <f>IF(PickedColonies!J2072=0, "NA",INDEX(Table5[Strain name],(MATCH(PickedColonies!C2072,Table6[Barcode of agar-filled omnitray plate],0)+PickedColonies!J2072-1)))</f>
        <v>NA</v>
      </c>
      <c r="B2072" s="29" t="str">
        <f>IF(PickedColonies!J2072=0, "NA", INDEX(Table1[Modifications],(MATCH(PickedColonies!C2072,Table6[Barcode of agar-filled omnitray plate],0)+PickedColonies!J2072-1)))</f>
        <v>NA</v>
      </c>
      <c r="D2072" s="29" t="str">
        <f>IF(PickedColonies!J2072=0, "NA", INDEX(Table4[],(MATCH(PickedColonies!C2072,Table6[Barcode of agar-filled omnitray plate],0)+PickedColonies!J2072-1)))</f>
        <v>NA</v>
      </c>
      <c r="F2072" s="42" t="str">
        <f>IF(ISNUMBER(SEARCH("96-well",Import!$B$10)),Sheet1!O2071,Sheet1!P2071)</f>
        <v>G10</v>
      </c>
      <c r="I2072" s="31"/>
    </row>
    <row r="2073" spans="1:9" x14ac:dyDescent="0.25">
      <c r="A2073" s="29" t="str">
        <f>IF(PickedColonies!J2073=0, "NA",INDEX(Table5[Strain name],(MATCH(PickedColonies!C2073,Table6[Barcode of agar-filled omnitray plate],0)+PickedColonies!J2073-1)))</f>
        <v>NA</v>
      </c>
      <c r="B2073" s="29" t="str">
        <f>IF(PickedColonies!J2073=0, "NA", INDEX(Table1[Modifications],(MATCH(PickedColonies!C2073,Table6[Barcode of agar-filled omnitray plate],0)+PickedColonies!J2073-1)))</f>
        <v>NA</v>
      </c>
      <c r="D2073" s="29" t="str">
        <f>IF(PickedColonies!J2073=0, "NA", INDEX(Table4[],(MATCH(PickedColonies!C2073,Table6[Barcode of agar-filled omnitray plate],0)+PickedColonies!J2073-1)))</f>
        <v>NA</v>
      </c>
      <c r="F2073" s="42" t="str">
        <f>IF(ISNUMBER(SEARCH("96-well",Import!$B$10)),Sheet1!O2072,Sheet1!P2072)</f>
        <v>H10</v>
      </c>
      <c r="I2073" s="31"/>
    </row>
    <row r="2074" spans="1:9" x14ac:dyDescent="0.25">
      <c r="A2074" s="29" t="str">
        <f>IF(PickedColonies!J2074=0, "NA",INDEX(Table5[Strain name],(MATCH(PickedColonies!C2074,Table6[Barcode of agar-filled omnitray plate],0)+PickedColonies!J2074-1)))</f>
        <v>NA</v>
      </c>
      <c r="B2074" s="29" t="str">
        <f>IF(PickedColonies!J2074=0, "NA", INDEX(Table1[Modifications],(MATCH(PickedColonies!C2074,Table6[Barcode of agar-filled omnitray plate],0)+PickedColonies!J2074-1)))</f>
        <v>NA</v>
      </c>
      <c r="D2074" s="29" t="str">
        <f>IF(PickedColonies!J2074=0, "NA", INDEX(Table4[],(MATCH(PickedColonies!C2074,Table6[Barcode of agar-filled omnitray plate],0)+PickedColonies!J2074-1)))</f>
        <v>NA</v>
      </c>
      <c r="F2074" s="42" t="str">
        <f>IF(ISNUMBER(SEARCH("96-well",Import!$B$10)),Sheet1!O2073,Sheet1!P2073)</f>
        <v>I10</v>
      </c>
      <c r="I2074" s="31"/>
    </row>
    <row r="2075" spans="1:9" x14ac:dyDescent="0.25">
      <c r="A2075" s="29" t="str">
        <f>IF(PickedColonies!J2075=0, "NA",INDEX(Table5[Strain name],(MATCH(PickedColonies!C2075,Table6[Barcode of agar-filled omnitray plate],0)+PickedColonies!J2075-1)))</f>
        <v>NA</v>
      </c>
      <c r="B2075" s="29" t="str">
        <f>IF(PickedColonies!J2075=0, "NA", INDEX(Table1[Modifications],(MATCH(PickedColonies!C2075,Table6[Barcode of agar-filled omnitray plate],0)+PickedColonies!J2075-1)))</f>
        <v>NA</v>
      </c>
      <c r="D2075" s="29" t="str">
        <f>IF(PickedColonies!J2075=0, "NA", INDEX(Table4[],(MATCH(PickedColonies!C2075,Table6[Barcode of agar-filled omnitray plate],0)+PickedColonies!J2075-1)))</f>
        <v>NA</v>
      </c>
      <c r="F2075" s="42" t="str">
        <f>IF(ISNUMBER(SEARCH("96-well",Import!$B$10)),Sheet1!O2074,Sheet1!P2074)</f>
        <v>J10</v>
      </c>
      <c r="I2075" s="31"/>
    </row>
    <row r="2076" spans="1:9" x14ac:dyDescent="0.25">
      <c r="A2076" s="29" t="str">
        <f>IF(PickedColonies!J2076=0, "NA",INDEX(Table5[Strain name],(MATCH(PickedColonies!C2076,Table6[Barcode of agar-filled omnitray plate],0)+PickedColonies!J2076-1)))</f>
        <v>NA</v>
      </c>
      <c r="B2076" s="29" t="str">
        <f>IF(PickedColonies!J2076=0, "NA", INDEX(Table1[Modifications],(MATCH(PickedColonies!C2076,Table6[Barcode of agar-filled omnitray plate],0)+PickedColonies!J2076-1)))</f>
        <v>NA</v>
      </c>
      <c r="D2076" s="29" t="str">
        <f>IF(PickedColonies!J2076=0, "NA", INDEX(Table4[],(MATCH(PickedColonies!C2076,Table6[Barcode of agar-filled omnitray plate],0)+PickedColonies!J2076-1)))</f>
        <v>NA</v>
      </c>
      <c r="F2076" s="42" t="str">
        <f>IF(ISNUMBER(SEARCH("96-well",Import!$B$10)),Sheet1!O2075,Sheet1!P2075)</f>
        <v>K10</v>
      </c>
      <c r="I2076" s="31"/>
    </row>
    <row r="2077" spans="1:9" x14ac:dyDescent="0.25">
      <c r="A2077" s="29" t="str">
        <f>IF(PickedColonies!J2077=0, "NA",INDEX(Table5[Strain name],(MATCH(PickedColonies!C2077,Table6[Barcode of agar-filled omnitray plate],0)+PickedColonies!J2077-1)))</f>
        <v>NA</v>
      </c>
      <c r="B2077" s="29" t="str">
        <f>IF(PickedColonies!J2077=0, "NA", INDEX(Table1[Modifications],(MATCH(PickedColonies!C2077,Table6[Barcode of agar-filled omnitray plate],0)+PickedColonies!J2077-1)))</f>
        <v>NA</v>
      </c>
      <c r="D2077" s="29" t="str">
        <f>IF(PickedColonies!J2077=0, "NA", INDEX(Table4[],(MATCH(PickedColonies!C2077,Table6[Barcode of agar-filled omnitray plate],0)+PickedColonies!J2077-1)))</f>
        <v>NA</v>
      </c>
      <c r="F2077" s="42" t="str">
        <f>IF(ISNUMBER(SEARCH("96-well",Import!$B$10)),Sheet1!O2076,Sheet1!P2076)</f>
        <v>L10</v>
      </c>
      <c r="I2077" s="31"/>
    </row>
    <row r="2078" spans="1:9" x14ac:dyDescent="0.25">
      <c r="A2078" s="29" t="str">
        <f>IF(PickedColonies!J2078=0, "NA",INDEX(Table5[Strain name],(MATCH(PickedColonies!C2078,Table6[Barcode of agar-filled omnitray plate],0)+PickedColonies!J2078-1)))</f>
        <v>NA</v>
      </c>
      <c r="B2078" s="29" t="str">
        <f>IF(PickedColonies!J2078=0, "NA", INDEX(Table1[Modifications],(MATCH(PickedColonies!C2078,Table6[Barcode of agar-filled omnitray plate],0)+PickedColonies!J2078-1)))</f>
        <v>NA</v>
      </c>
      <c r="D2078" s="29" t="str">
        <f>IF(PickedColonies!J2078=0, "NA", INDEX(Table4[],(MATCH(PickedColonies!C2078,Table6[Barcode of agar-filled omnitray plate],0)+PickedColonies!J2078-1)))</f>
        <v>NA</v>
      </c>
      <c r="F2078" s="42" t="str">
        <f>IF(ISNUMBER(SEARCH("96-well",Import!$B$10)),Sheet1!O2077,Sheet1!P2077)</f>
        <v>M10</v>
      </c>
      <c r="I2078" s="31"/>
    </row>
    <row r="2079" spans="1:9" x14ac:dyDescent="0.25">
      <c r="A2079" s="29" t="str">
        <f>IF(PickedColonies!J2079=0, "NA",INDEX(Table5[Strain name],(MATCH(PickedColonies!C2079,Table6[Barcode of agar-filled omnitray plate],0)+PickedColonies!J2079-1)))</f>
        <v>NA</v>
      </c>
      <c r="B2079" s="29" t="str">
        <f>IF(PickedColonies!J2079=0, "NA", INDEX(Table1[Modifications],(MATCH(PickedColonies!C2079,Table6[Barcode of agar-filled omnitray plate],0)+PickedColonies!J2079-1)))</f>
        <v>NA</v>
      </c>
      <c r="D2079" s="29" t="str">
        <f>IF(PickedColonies!J2079=0, "NA", INDEX(Table4[],(MATCH(PickedColonies!C2079,Table6[Barcode of agar-filled omnitray plate],0)+PickedColonies!J2079-1)))</f>
        <v>NA</v>
      </c>
      <c r="F2079" s="42" t="str">
        <f>IF(ISNUMBER(SEARCH("96-well",Import!$B$10)),Sheet1!O2078,Sheet1!P2078)</f>
        <v>N10</v>
      </c>
      <c r="I2079" s="31"/>
    </row>
    <row r="2080" spans="1:9" x14ac:dyDescent="0.25">
      <c r="A2080" s="29" t="str">
        <f>IF(PickedColonies!J2080=0, "NA",INDEX(Table5[Strain name],(MATCH(PickedColonies!C2080,Table6[Barcode of agar-filled omnitray plate],0)+PickedColonies!J2080-1)))</f>
        <v>NA</v>
      </c>
      <c r="B2080" s="29" t="str">
        <f>IF(PickedColonies!J2080=0, "NA", INDEX(Table1[Modifications],(MATCH(PickedColonies!C2080,Table6[Barcode of agar-filled omnitray plate],0)+PickedColonies!J2080-1)))</f>
        <v>NA</v>
      </c>
      <c r="D2080" s="29" t="str">
        <f>IF(PickedColonies!J2080=0, "NA", INDEX(Table4[],(MATCH(PickedColonies!C2080,Table6[Barcode of agar-filled omnitray plate],0)+PickedColonies!J2080-1)))</f>
        <v>NA</v>
      </c>
      <c r="F2080" s="42" t="str">
        <f>IF(ISNUMBER(SEARCH("96-well",Import!$B$10)),Sheet1!O2079,Sheet1!P2079)</f>
        <v>O10</v>
      </c>
      <c r="I2080" s="31"/>
    </row>
    <row r="2081" spans="1:9" x14ac:dyDescent="0.25">
      <c r="A2081" s="29" t="str">
        <f>IF(PickedColonies!J2081=0, "NA",INDEX(Table5[Strain name],(MATCH(PickedColonies!C2081,Table6[Barcode of agar-filled omnitray plate],0)+PickedColonies!J2081-1)))</f>
        <v>NA</v>
      </c>
      <c r="B2081" s="29" t="str">
        <f>IF(PickedColonies!J2081=0, "NA", INDEX(Table1[Modifications],(MATCH(PickedColonies!C2081,Table6[Barcode of agar-filled omnitray plate],0)+PickedColonies!J2081-1)))</f>
        <v>NA</v>
      </c>
      <c r="D2081" s="29" t="str">
        <f>IF(PickedColonies!J2081=0, "NA", INDEX(Table4[],(MATCH(PickedColonies!C2081,Table6[Barcode of agar-filled omnitray plate],0)+PickedColonies!J2081-1)))</f>
        <v>NA</v>
      </c>
      <c r="F2081" s="42" t="str">
        <f>IF(ISNUMBER(SEARCH("96-well",Import!$B$10)),Sheet1!O2080,Sheet1!P2080)</f>
        <v>P10</v>
      </c>
      <c r="I2081" s="31"/>
    </row>
    <row r="2082" spans="1:9" x14ac:dyDescent="0.25">
      <c r="A2082" s="29" t="str">
        <f>IF(PickedColonies!J2082=0, "NA",INDEX(Table5[Strain name],(MATCH(PickedColonies!C2082,Table6[Barcode of agar-filled omnitray plate],0)+PickedColonies!J2082-1)))</f>
        <v>NA</v>
      </c>
      <c r="B2082" s="29" t="str">
        <f>IF(PickedColonies!J2082=0, "NA", INDEX(Table1[Modifications],(MATCH(PickedColonies!C2082,Table6[Barcode of agar-filled omnitray plate],0)+PickedColonies!J2082-1)))</f>
        <v>NA</v>
      </c>
      <c r="D2082" s="29" t="str">
        <f>IF(PickedColonies!J2082=0, "NA", INDEX(Table4[],(MATCH(PickedColonies!C2082,Table6[Barcode of agar-filled omnitray plate],0)+PickedColonies!J2082-1)))</f>
        <v>NA</v>
      </c>
      <c r="F2082" s="42" t="str">
        <f>IF(ISNUMBER(SEARCH("96-well",Import!$B$10)),Sheet1!O2081,Sheet1!P2081)</f>
        <v>A11</v>
      </c>
      <c r="I2082" s="31"/>
    </row>
    <row r="2083" spans="1:9" x14ac:dyDescent="0.25">
      <c r="A2083" s="29" t="str">
        <f>IF(PickedColonies!J2083=0, "NA",INDEX(Table5[Strain name],(MATCH(PickedColonies!C2083,Table6[Barcode of agar-filled omnitray plate],0)+PickedColonies!J2083-1)))</f>
        <v>NA</v>
      </c>
      <c r="B2083" s="29" t="str">
        <f>IF(PickedColonies!J2083=0, "NA", INDEX(Table1[Modifications],(MATCH(PickedColonies!C2083,Table6[Barcode of agar-filled omnitray plate],0)+PickedColonies!J2083-1)))</f>
        <v>NA</v>
      </c>
      <c r="D2083" s="29" t="str">
        <f>IF(PickedColonies!J2083=0, "NA", INDEX(Table4[],(MATCH(PickedColonies!C2083,Table6[Barcode of agar-filled omnitray plate],0)+PickedColonies!J2083-1)))</f>
        <v>NA</v>
      </c>
      <c r="F2083" s="42" t="str">
        <f>IF(ISNUMBER(SEARCH("96-well",Import!$B$10)),Sheet1!O2082,Sheet1!P2082)</f>
        <v>B11</v>
      </c>
      <c r="I2083" s="31"/>
    </row>
    <row r="2084" spans="1:9" x14ac:dyDescent="0.25">
      <c r="A2084" s="29" t="str">
        <f>IF(PickedColonies!J2084=0, "NA",INDEX(Table5[Strain name],(MATCH(PickedColonies!C2084,Table6[Barcode of agar-filled omnitray plate],0)+PickedColonies!J2084-1)))</f>
        <v>NA</v>
      </c>
      <c r="B2084" s="29" t="str">
        <f>IF(PickedColonies!J2084=0, "NA", INDEX(Table1[Modifications],(MATCH(PickedColonies!C2084,Table6[Barcode of agar-filled omnitray plate],0)+PickedColonies!J2084-1)))</f>
        <v>NA</v>
      </c>
      <c r="D2084" s="29" t="str">
        <f>IF(PickedColonies!J2084=0, "NA", INDEX(Table4[],(MATCH(PickedColonies!C2084,Table6[Barcode of agar-filled omnitray plate],0)+PickedColonies!J2084-1)))</f>
        <v>NA</v>
      </c>
      <c r="F2084" s="42" t="str">
        <f>IF(ISNUMBER(SEARCH("96-well",Import!$B$10)),Sheet1!O2083,Sheet1!P2083)</f>
        <v>C11</v>
      </c>
      <c r="I2084" s="31"/>
    </row>
    <row r="2085" spans="1:9" x14ac:dyDescent="0.25">
      <c r="A2085" s="29" t="str">
        <f>IF(PickedColonies!J2085=0, "NA",INDEX(Table5[Strain name],(MATCH(PickedColonies!C2085,Table6[Barcode of agar-filled omnitray plate],0)+PickedColonies!J2085-1)))</f>
        <v>NA</v>
      </c>
      <c r="B2085" s="29" t="str">
        <f>IF(PickedColonies!J2085=0, "NA", INDEX(Table1[Modifications],(MATCH(PickedColonies!C2085,Table6[Barcode of agar-filled omnitray plate],0)+PickedColonies!J2085-1)))</f>
        <v>NA</v>
      </c>
      <c r="D2085" s="29" t="str">
        <f>IF(PickedColonies!J2085=0, "NA", INDEX(Table4[],(MATCH(PickedColonies!C2085,Table6[Barcode of agar-filled omnitray plate],0)+PickedColonies!J2085-1)))</f>
        <v>NA</v>
      </c>
      <c r="F2085" s="42" t="str">
        <f>IF(ISNUMBER(SEARCH("96-well",Import!$B$10)),Sheet1!O2084,Sheet1!P2084)</f>
        <v>D11</v>
      </c>
      <c r="I2085" s="31"/>
    </row>
    <row r="2086" spans="1:9" x14ac:dyDescent="0.25">
      <c r="A2086" s="29" t="str">
        <f>IF(PickedColonies!J2086=0, "NA",INDEX(Table5[Strain name],(MATCH(PickedColonies!C2086,Table6[Barcode of agar-filled omnitray plate],0)+PickedColonies!J2086-1)))</f>
        <v>NA</v>
      </c>
      <c r="B2086" s="29" t="str">
        <f>IF(PickedColonies!J2086=0, "NA", INDEX(Table1[Modifications],(MATCH(PickedColonies!C2086,Table6[Barcode of agar-filled omnitray plate],0)+PickedColonies!J2086-1)))</f>
        <v>NA</v>
      </c>
      <c r="D2086" s="29" t="str">
        <f>IF(PickedColonies!J2086=0, "NA", INDEX(Table4[],(MATCH(PickedColonies!C2086,Table6[Barcode of agar-filled omnitray plate],0)+PickedColonies!J2086-1)))</f>
        <v>NA</v>
      </c>
      <c r="F2086" s="42" t="str">
        <f>IF(ISNUMBER(SEARCH("96-well",Import!$B$10)),Sheet1!O2085,Sheet1!P2085)</f>
        <v>E11</v>
      </c>
      <c r="I2086" s="31"/>
    </row>
    <row r="2087" spans="1:9" x14ac:dyDescent="0.25">
      <c r="A2087" s="29" t="str">
        <f>IF(PickedColonies!J2087=0, "NA",INDEX(Table5[Strain name],(MATCH(PickedColonies!C2087,Table6[Barcode of agar-filled omnitray plate],0)+PickedColonies!J2087-1)))</f>
        <v>NA</v>
      </c>
      <c r="B2087" s="29" t="str">
        <f>IF(PickedColonies!J2087=0, "NA", INDEX(Table1[Modifications],(MATCH(PickedColonies!C2087,Table6[Barcode of agar-filled omnitray plate],0)+PickedColonies!J2087-1)))</f>
        <v>NA</v>
      </c>
      <c r="D2087" s="29" t="str">
        <f>IF(PickedColonies!J2087=0, "NA", INDEX(Table4[],(MATCH(PickedColonies!C2087,Table6[Barcode of agar-filled omnitray plate],0)+PickedColonies!J2087-1)))</f>
        <v>NA</v>
      </c>
      <c r="F2087" s="42" t="str">
        <f>IF(ISNUMBER(SEARCH("96-well",Import!$B$10)),Sheet1!O2086,Sheet1!P2086)</f>
        <v>F11</v>
      </c>
      <c r="I2087" s="31"/>
    </row>
    <row r="2088" spans="1:9" x14ac:dyDescent="0.25">
      <c r="A2088" s="29" t="str">
        <f>IF(PickedColonies!J2088=0, "NA",INDEX(Table5[Strain name],(MATCH(PickedColonies!C2088,Table6[Barcode of agar-filled omnitray plate],0)+PickedColonies!J2088-1)))</f>
        <v>NA</v>
      </c>
      <c r="B2088" s="29" t="str">
        <f>IF(PickedColonies!J2088=0, "NA", INDEX(Table1[Modifications],(MATCH(PickedColonies!C2088,Table6[Barcode of agar-filled omnitray plate],0)+PickedColonies!J2088-1)))</f>
        <v>NA</v>
      </c>
      <c r="D2088" s="29" t="str">
        <f>IF(PickedColonies!J2088=0, "NA", INDEX(Table4[],(MATCH(PickedColonies!C2088,Table6[Barcode of agar-filled omnitray plate],0)+PickedColonies!J2088-1)))</f>
        <v>NA</v>
      </c>
      <c r="F2088" s="42" t="str">
        <f>IF(ISNUMBER(SEARCH("96-well",Import!$B$10)),Sheet1!O2087,Sheet1!P2087)</f>
        <v>G11</v>
      </c>
      <c r="I2088" s="31"/>
    </row>
    <row r="2089" spans="1:9" x14ac:dyDescent="0.25">
      <c r="A2089" s="29" t="str">
        <f>IF(PickedColonies!J2089=0, "NA",INDEX(Table5[Strain name],(MATCH(PickedColonies!C2089,Table6[Barcode of agar-filled omnitray plate],0)+PickedColonies!J2089-1)))</f>
        <v>NA</v>
      </c>
      <c r="B2089" s="29" t="str">
        <f>IF(PickedColonies!J2089=0, "NA", INDEX(Table1[Modifications],(MATCH(PickedColonies!C2089,Table6[Barcode of agar-filled omnitray plate],0)+PickedColonies!J2089-1)))</f>
        <v>NA</v>
      </c>
      <c r="D2089" s="29" t="str">
        <f>IF(PickedColonies!J2089=0, "NA", INDEX(Table4[],(MATCH(PickedColonies!C2089,Table6[Barcode of agar-filled omnitray plate],0)+PickedColonies!J2089-1)))</f>
        <v>NA</v>
      </c>
      <c r="F2089" s="42" t="str">
        <f>IF(ISNUMBER(SEARCH("96-well",Import!$B$10)),Sheet1!O2088,Sheet1!P2088)</f>
        <v>H11</v>
      </c>
      <c r="I2089" s="31"/>
    </row>
    <row r="2090" spans="1:9" x14ac:dyDescent="0.25">
      <c r="A2090" s="29" t="str">
        <f>IF(PickedColonies!J2090=0, "NA",INDEX(Table5[Strain name],(MATCH(PickedColonies!C2090,Table6[Barcode of agar-filled omnitray plate],0)+PickedColonies!J2090-1)))</f>
        <v>NA</v>
      </c>
      <c r="B2090" s="29" t="str">
        <f>IF(PickedColonies!J2090=0, "NA", INDEX(Table1[Modifications],(MATCH(PickedColonies!C2090,Table6[Barcode of agar-filled omnitray plate],0)+PickedColonies!J2090-1)))</f>
        <v>NA</v>
      </c>
      <c r="D2090" s="29" t="str">
        <f>IF(PickedColonies!J2090=0, "NA", INDEX(Table4[],(MATCH(PickedColonies!C2090,Table6[Barcode of agar-filled omnitray plate],0)+PickedColonies!J2090-1)))</f>
        <v>NA</v>
      </c>
      <c r="F2090" s="42" t="str">
        <f>IF(ISNUMBER(SEARCH("96-well",Import!$B$10)),Sheet1!O2089,Sheet1!P2089)</f>
        <v>I11</v>
      </c>
      <c r="I2090" s="31"/>
    </row>
    <row r="2091" spans="1:9" x14ac:dyDescent="0.25">
      <c r="A2091" s="29" t="str">
        <f>IF(PickedColonies!J2091=0, "NA",INDEX(Table5[Strain name],(MATCH(PickedColonies!C2091,Table6[Barcode of agar-filled omnitray plate],0)+PickedColonies!J2091-1)))</f>
        <v>NA</v>
      </c>
      <c r="B2091" s="29" t="str">
        <f>IF(PickedColonies!J2091=0, "NA", INDEX(Table1[Modifications],(MATCH(PickedColonies!C2091,Table6[Barcode of agar-filled omnitray plate],0)+PickedColonies!J2091-1)))</f>
        <v>NA</v>
      </c>
      <c r="D2091" s="29" t="str">
        <f>IF(PickedColonies!J2091=0, "NA", INDEX(Table4[],(MATCH(PickedColonies!C2091,Table6[Barcode of agar-filled omnitray plate],0)+PickedColonies!J2091-1)))</f>
        <v>NA</v>
      </c>
      <c r="F2091" s="42" t="str">
        <f>IF(ISNUMBER(SEARCH("96-well",Import!$B$10)),Sheet1!O2090,Sheet1!P2090)</f>
        <v>J11</v>
      </c>
      <c r="I2091" s="31"/>
    </row>
    <row r="2092" spans="1:9" x14ac:dyDescent="0.25">
      <c r="A2092" s="29" t="str">
        <f>IF(PickedColonies!J2092=0, "NA",INDEX(Table5[Strain name],(MATCH(PickedColonies!C2092,Table6[Barcode of agar-filled omnitray plate],0)+PickedColonies!J2092-1)))</f>
        <v>NA</v>
      </c>
      <c r="B2092" s="29" t="str">
        <f>IF(PickedColonies!J2092=0, "NA", INDEX(Table1[Modifications],(MATCH(PickedColonies!C2092,Table6[Barcode of agar-filled omnitray plate],0)+PickedColonies!J2092-1)))</f>
        <v>NA</v>
      </c>
      <c r="D2092" s="29" t="str">
        <f>IF(PickedColonies!J2092=0, "NA", INDEX(Table4[],(MATCH(PickedColonies!C2092,Table6[Barcode of agar-filled omnitray plate],0)+PickedColonies!J2092-1)))</f>
        <v>NA</v>
      </c>
      <c r="F2092" s="42" t="str">
        <f>IF(ISNUMBER(SEARCH("96-well",Import!$B$10)),Sheet1!O2091,Sheet1!P2091)</f>
        <v>K11</v>
      </c>
      <c r="I2092" s="31"/>
    </row>
    <row r="2093" spans="1:9" x14ac:dyDescent="0.25">
      <c r="A2093" s="29" t="str">
        <f>IF(PickedColonies!J2093=0, "NA",INDEX(Table5[Strain name],(MATCH(PickedColonies!C2093,Table6[Barcode of agar-filled omnitray plate],0)+PickedColonies!J2093-1)))</f>
        <v>NA</v>
      </c>
      <c r="B2093" s="29" t="str">
        <f>IF(PickedColonies!J2093=0, "NA", INDEX(Table1[Modifications],(MATCH(PickedColonies!C2093,Table6[Barcode of agar-filled omnitray plate],0)+PickedColonies!J2093-1)))</f>
        <v>NA</v>
      </c>
      <c r="D2093" s="29" t="str">
        <f>IF(PickedColonies!J2093=0, "NA", INDEX(Table4[],(MATCH(PickedColonies!C2093,Table6[Barcode of agar-filled omnitray plate],0)+PickedColonies!J2093-1)))</f>
        <v>NA</v>
      </c>
      <c r="F2093" s="42" t="str">
        <f>IF(ISNUMBER(SEARCH("96-well",Import!$B$10)),Sheet1!O2092,Sheet1!P2092)</f>
        <v>L11</v>
      </c>
      <c r="I2093" s="31"/>
    </row>
    <row r="2094" spans="1:9" x14ac:dyDescent="0.25">
      <c r="A2094" s="29" t="str">
        <f>IF(PickedColonies!J2094=0, "NA",INDEX(Table5[Strain name],(MATCH(PickedColonies!C2094,Table6[Barcode of agar-filled omnitray plate],0)+PickedColonies!J2094-1)))</f>
        <v>NA</v>
      </c>
      <c r="B2094" s="29" t="str">
        <f>IF(PickedColonies!J2094=0, "NA", INDEX(Table1[Modifications],(MATCH(PickedColonies!C2094,Table6[Barcode of agar-filled omnitray plate],0)+PickedColonies!J2094-1)))</f>
        <v>NA</v>
      </c>
      <c r="D2094" s="29" t="str">
        <f>IF(PickedColonies!J2094=0, "NA", INDEX(Table4[],(MATCH(PickedColonies!C2094,Table6[Barcode of agar-filled omnitray plate],0)+PickedColonies!J2094-1)))</f>
        <v>NA</v>
      </c>
      <c r="F2094" s="42" t="str">
        <f>IF(ISNUMBER(SEARCH("96-well",Import!$B$10)),Sheet1!O2093,Sheet1!P2093)</f>
        <v>M11</v>
      </c>
      <c r="I2094" s="31"/>
    </row>
    <row r="2095" spans="1:9" x14ac:dyDescent="0.25">
      <c r="A2095" s="29" t="str">
        <f>IF(PickedColonies!J2095=0, "NA",INDEX(Table5[Strain name],(MATCH(PickedColonies!C2095,Table6[Barcode of agar-filled omnitray plate],0)+PickedColonies!J2095-1)))</f>
        <v>NA</v>
      </c>
      <c r="B2095" s="29" t="str">
        <f>IF(PickedColonies!J2095=0, "NA", INDEX(Table1[Modifications],(MATCH(PickedColonies!C2095,Table6[Barcode of agar-filled omnitray plate],0)+PickedColonies!J2095-1)))</f>
        <v>NA</v>
      </c>
      <c r="D2095" s="29" t="str">
        <f>IF(PickedColonies!J2095=0, "NA", INDEX(Table4[],(MATCH(PickedColonies!C2095,Table6[Barcode of agar-filled omnitray plate],0)+PickedColonies!J2095-1)))</f>
        <v>NA</v>
      </c>
      <c r="F2095" s="42" t="str">
        <f>IF(ISNUMBER(SEARCH("96-well",Import!$B$10)),Sheet1!O2094,Sheet1!P2094)</f>
        <v>N11</v>
      </c>
      <c r="I2095" s="31"/>
    </row>
    <row r="2096" spans="1:9" x14ac:dyDescent="0.25">
      <c r="A2096" s="29" t="str">
        <f>IF(PickedColonies!J2096=0, "NA",INDEX(Table5[Strain name],(MATCH(PickedColonies!C2096,Table6[Barcode of agar-filled omnitray plate],0)+PickedColonies!J2096-1)))</f>
        <v>NA</v>
      </c>
      <c r="B2096" s="29" t="str">
        <f>IF(PickedColonies!J2096=0, "NA", INDEX(Table1[Modifications],(MATCH(PickedColonies!C2096,Table6[Barcode of agar-filled omnitray plate],0)+PickedColonies!J2096-1)))</f>
        <v>NA</v>
      </c>
      <c r="D2096" s="29" t="str">
        <f>IF(PickedColonies!J2096=0, "NA", INDEX(Table4[],(MATCH(PickedColonies!C2096,Table6[Barcode of agar-filled omnitray plate],0)+PickedColonies!J2096-1)))</f>
        <v>NA</v>
      </c>
      <c r="F2096" s="42" t="str">
        <f>IF(ISNUMBER(SEARCH("96-well",Import!$B$10)),Sheet1!O2095,Sheet1!P2095)</f>
        <v>O11</v>
      </c>
      <c r="I2096" s="31"/>
    </row>
    <row r="2097" spans="1:9" x14ac:dyDescent="0.25">
      <c r="A2097" s="29" t="str">
        <f>IF(PickedColonies!J2097=0, "NA",INDEX(Table5[Strain name],(MATCH(PickedColonies!C2097,Table6[Barcode of agar-filled omnitray plate],0)+PickedColonies!J2097-1)))</f>
        <v>NA</v>
      </c>
      <c r="B2097" s="29" t="str">
        <f>IF(PickedColonies!J2097=0, "NA", INDEX(Table1[Modifications],(MATCH(PickedColonies!C2097,Table6[Barcode of agar-filled omnitray plate],0)+PickedColonies!J2097-1)))</f>
        <v>NA</v>
      </c>
      <c r="D2097" s="29" t="str">
        <f>IF(PickedColonies!J2097=0, "NA", INDEX(Table4[],(MATCH(PickedColonies!C2097,Table6[Barcode of agar-filled omnitray plate],0)+PickedColonies!J2097-1)))</f>
        <v>NA</v>
      </c>
      <c r="F2097" s="42" t="str">
        <f>IF(ISNUMBER(SEARCH("96-well",Import!$B$10)),Sheet1!O2096,Sheet1!P2096)</f>
        <v>P11</v>
      </c>
      <c r="I2097" s="31"/>
    </row>
    <row r="2098" spans="1:9" x14ac:dyDescent="0.25">
      <c r="A2098" s="29" t="str">
        <f>IF(PickedColonies!J2098=0, "NA",INDEX(Table5[Strain name],(MATCH(PickedColonies!C2098,Table6[Barcode of agar-filled omnitray plate],0)+PickedColonies!J2098-1)))</f>
        <v>NA</v>
      </c>
      <c r="B2098" s="29" t="str">
        <f>IF(PickedColonies!J2098=0, "NA", INDEX(Table1[Modifications],(MATCH(PickedColonies!C2098,Table6[Barcode of agar-filled omnitray plate],0)+PickedColonies!J2098-1)))</f>
        <v>NA</v>
      </c>
      <c r="D2098" s="29" t="str">
        <f>IF(PickedColonies!J2098=0, "NA", INDEX(Table4[],(MATCH(PickedColonies!C2098,Table6[Barcode of agar-filled omnitray plate],0)+PickedColonies!J2098-1)))</f>
        <v>NA</v>
      </c>
      <c r="F2098" s="42" t="str">
        <f>IF(ISNUMBER(SEARCH("96-well",Import!$B$10)),Sheet1!O2097,Sheet1!P2097)</f>
        <v>A12</v>
      </c>
      <c r="I2098" s="31"/>
    </row>
    <row r="2099" spans="1:9" x14ac:dyDescent="0.25">
      <c r="A2099" s="29" t="str">
        <f>IF(PickedColonies!J2099=0, "NA",INDEX(Table5[Strain name],(MATCH(PickedColonies!C2099,Table6[Barcode of agar-filled omnitray plate],0)+PickedColonies!J2099-1)))</f>
        <v>NA</v>
      </c>
      <c r="B2099" s="29" t="str">
        <f>IF(PickedColonies!J2099=0, "NA", INDEX(Table1[Modifications],(MATCH(PickedColonies!C2099,Table6[Barcode of agar-filled omnitray plate],0)+PickedColonies!J2099-1)))</f>
        <v>NA</v>
      </c>
      <c r="D2099" s="29" t="str">
        <f>IF(PickedColonies!J2099=0, "NA", INDEX(Table4[],(MATCH(PickedColonies!C2099,Table6[Barcode of agar-filled omnitray plate],0)+PickedColonies!J2099-1)))</f>
        <v>NA</v>
      </c>
      <c r="F2099" s="42" t="str">
        <f>IF(ISNUMBER(SEARCH("96-well",Import!$B$10)),Sheet1!O2098,Sheet1!P2098)</f>
        <v>B12</v>
      </c>
      <c r="I2099" s="31"/>
    </row>
    <row r="2100" spans="1:9" x14ac:dyDescent="0.25">
      <c r="A2100" s="29" t="str">
        <f>IF(PickedColonies!J2100=0, "NA",INDEX(Table5[Strain name],(MATCH(PickedColonies!C2100,Table6[Barcode of agar-filled omnitray plate],0)+PickedColonies!J2100-1)))</f>
        <v>NA</v>
      </c>
      <c r="B2100" s="29" t="str">
        <f>IF(PickedColonies!J2100=0, "NA", INDEX(Table1[Modifications],(MATCH(PickedColonies!C2100,Table6[Barcode of agar-filled omnitray plate],0)+PickedColonies!J2100-1)))</f>
        <v>NA</v>
      </c>
      <c r="D2100" s="29" t="str">
        <f>IF(PickedColonies!J2100=0, "NA", INDEX(Table4[],(MATCH(PickedColonies!C2100,Table6[Barcode of agar-filled omnitray plate],0)+PickedColonies!J2100-1)))</f>
        <v>NA</v>
      </c>
      <c r="F2100" s="42" t="str">
        <f>IF(ISNUMBER(SEARCH("96-well",Import!$B$10)),Sheet1!O2099,Sheet1!P2099)</f>
        <v>C12</v>
      </c>
      <c r="I2100" s="31"/>
    </row>
    <row r="2101" spans="1:9" x14ac:dyDescent="0.25">
      <c r="A2101" s="29" t="str">
        <f>IF(PickedColonies!J2101=0, "NA",INDEX(Table5[Strain name],(MATCH(PickedColonies!C2101,Table6[Barcode of agar-filled omnitray plate],0)+PickedColonies!J2101-1)))</f>
        <v>NA</v>
      </c>
      <c r="B2101" s="29" t="str">
        <f>IF(PickedColonies!J2101=0, "NA", INDEX(Table1[Modifications],(MATCH(PickedColonies!C2101,Table6[Barcode of agar-filled omnitray plate],0)+PickedColonies!J2101-1)))</f>
        <v>NA</v>
      </c>
      <c r="D2101" s="29" t="str">
        <f>IF(PickedColonies!J2101=0, "NA", INDEX(Table4[],(MATCH(PickedColonies!C2101,Table6[Barcode of agar-filled omnitray plate],0)+PickedColonies!J2101-1)))</f>
        <v>NA</v>
      </c>
      <c r="F2101" s="42" t="str">
        <f>IF(ISNUMBER(SEARCH("96-well",Import!$B$10)),Sheet1!O2100,Sheet1!P2100)</f>
        <v>D12</v>
      </c>
      <c r="I2101" s="31"/>
    </row>
    <row r="2102" spans="1:9" x14ac:dyDescent="0.25">
      <c r="A2102" s="29" t="str">
        <f>IF(PickedColonies!J2102=0, "NA",INDEX(Table5[Strain name],(MATCH(PickedColonies!C2102,Table6[Barcode of agar-filled omnitray plate],0)+PickedColonies!J2102-1)))</f>
        <v>NA</v>
      </c>
      <c r="B2102" s="29" t="str">
        <f>IF(PickedColonies!J2102=0, "NA", INDEX(Table1[Modifications],(MATCH(PickedColonies!C2102,Table6[Barcode of agar-filled omnitray plate],0)+PickedColonies!J2102-1)))</f>
        <v>NA</v>
      </c>
      <c r="D2102" s="29" t="str">
        <f>IF(PickedColonies!J2102=0, "NA", INDEX(Table4[],(MATCH(PickedColonies!C2102,Table6[Barcode of agar-filled omnitray plate],0)+PickedColonies!J2102-1)))</f>
        <v>NA</v>
      </c>
      <c r="F2102" s="42" t="str">
        <f>IF(ISNUMBER(SEARCH("96-well",Import!$B$10)),Sheet1!O2101,Sheet1!P2101)</f>
        <v>E12</v>
      </c>
      <c r="I2102" s="31"/>
    </row>
    <row r="2103" spans="1:9" x14ac:dyDescent="0.25">
      <c r="A2103" s="29" t="str">
        <f>IF(PickedColonies!J2103=0, "NA",INDEX(Table5[Strain name],(MATCH(PickedColonies!C2103,Table6[Barcode of agar-filled omnitray plate],0)+PickedColonies!J2103-1)))</f>
        <v>NA</v>
      </c>
      <c r="B2103" s="29" t="str">
        <f>IF(PickedColonies!J2103=0, "NA", INDEX(Table1[Modifications],(MATCH(PickedColonies!C2103,Table6[Barcode of agar-filled omnitray plate],0)+PickedColonies!J2103-1)))</f>
        <v>NA</v>
      </c>
      <c r="D2103" s="29" t="str">
        <f>IF(PickedColonies!J2103=0, "NA", INDEX(Table4[],(MATCH(PickedColonies!C2103,Table6[Barcode of agar-filled omnitray plate],0)+PickedColonies!J2103-1)))</f>
        <v>NA</v>
      </c>
      <c r="F2103" s="42" t="str">
        <f>IF(ISNUMBER(SEARCH("96-well",Import!$B$10)),Sheet1!O2102,Sheet1!P2102)</f>
        <v>F12</v>
      </c>
      <c r="I2103" s="31"/>
    </row>
    <row r="2104" spans="1:9" x14ac:dyDescent="0.25">
      <c r="A2104" s="29" t="str">
        <f>IF(PickedColonies!J2104=0, "NA",INDEX(Table5[Strain name],(MATCH(PickedColonies!C2104,Table6[Barcode of agar-filled omnitray plate],0)+PickedColonies!J2104-1)))</f>
        <v>NA</v>
      </c>
      <c r="B2104" s="29" t="str">
        <f>IF(PickedColonies!J2104=0, "NA", INDEX(Table1[Modifications],(MATCH(PickedColonies!C2104,Table6[Barcode of agar-filled omnitray plate],0)+PickedColonies!J2104-1)))</f>
        <v>NA</v>
      </c>
      <c r="D2104" s="29" t="str">
        <f>IF(PickedColonies!J2104=0, "NA", INDEX(Table4[],(MATCH(PickedColonies!C2104,Table6[Barcode of agar-filled omnitray plate],0)+PickedColonies!J2104-1)))</f>
        <v>NA</v>
      </c>
      <c r="F2104" s="42" t="str">
        <f>IF(ISNUMBER(SEARCH("96-well",Import!$B$10)),Sheet1!O2103,Sheet1!P2103)</f>
        <v>G12</v>
      </c>
      <c r="I2104" s="31"/>
    </row>
    <row r="2105" spans="1:9" x14ac:dyDescent="0.25">
      <c r="A2105" s="29" t="str">
        <f>IF(PickedColonies!J2105=0, "NA",INDEX(Table5[Strain name],(MATCH(PickedColonies!C2105,Table6[Barcode of agar-filled omnitray plate],0)+PickedColonies!J2105-1)))</f>
        <v>NA</v>
      </c>
      <c r="B2105" s="29" t="str">
        <f>IF(PickedColonies!J2105=0, "NA", INDEX(Table1[Modifications],(MATCH(PickedColonies!C2105,Table6[Barcode of agar-filled omnitray plate],0)+PickedColonies!J2105-1)))</f>
        <v>NA</v>
      </c>
      <c r="D2105" s="29" t="str">
        <f>IF(PickedColonies!J2105=0, "NA", INDEX(Table4[],(MATCH(PickedColonies!C2105,Table6[Barcode of agar-filled omnitray plate],0)+PickedColonies!J2105-1)))</f>
        <v>NA</v>
      </c>
      <c r="F2105" s="42" t="str">
        <f>IF(ISNUMBER(SEARCH("96-well",Import!$B$10)),Sheet1!O2104,Sheet1!P2104)</f>
        <v>H12</v>
      </c>
      <c r="I2105" s="31"/>
    </row>
    <row r="2106" spans="1:9" x14ac:dyDescent="0.25">
      <c r="A2106" s="29" t="str">
        <f>IF(PickedColonies!J2106=0, "NA",INDEX(Table5[Strain name],(MATCH(PickedColonies!C2106,Table6[Barcode of agar-filled omnitray plate],0)+PickedColonies!J2106-1)))</f>
        <v>NA</v>
      </c>
      <c r="B2106" s="29" t="str">
        <f>IF(PickedColonies!J2106=0, "NA", INDEX(Table1[Modifications],(MATCH(PickedColonies!C2106,Table6[Barcode of agar-filled omnitray plate],0)+PickedColonies!J2106-1)))</f>
        <v>NA</v>
      </c>
      <c r="D2106" s="29" t="str">
        <f>IF(PickedColonies!J2106=0, "NA", INDEX(Table4[],(MATCH(PickedColonies!C2106,Table6[Barcode of agar-filled omnitray plate],0)+PickedColonies!J2106-1)))</f>
        <v>NA</v>
      </c>
      <c r="F2106" s="42" t="str">
        <f>IF(ISNUMBER(SEARCH("96-well",Import!$B$10)),Sheet1!O2105,Sheet1!P2105)</f>
        <v>I12</v>
      </c>
      <c r="I2106" s="31"/>
    </row>
    <row r="2107" spans="1:9" x14ac:dyDescent="0.25">
      <c r="A2107" s="29" t="str">
        <f>IF(PickedColonies!J2107=0, "NA",INDEX(Table5[Strain name],(MATCH(PickedColonies!C2107,Table6[Barcode of agar-filled omnitray plate],0)+PickedColonies!J2107-1)))</f>
        <v>NA</v>
      </c>
      <c r="B2107" s="29" t="str">
        <f>IF(PickedColonies!J2107=0, "NA", INDEX(Table1[Modifications],(MATCH(PickedColonies!C2107,Table6[Barcode of agar-filled omnitray plate],0)+PickedColonies!J2107-1)))</f>
        <v>NA</v>
      </c>
      <c r="D2107" s="29" t="str">
        <f>IF(PickedColonies!J2107=0, "NA", INDEX(Table4[],(MATCH(PickedColonies!C2107,Table6[Barcode of agar-filled omnitray plate],0)+PickedColonies!J2107-1)))</f>
        <v>NA</v>
      </c>
      <c r="F2107" s="42" t="str">
        <f>IF(ISNUMBER(SEARCH("96-well",Import!$B$10)),Sheet1!O2106,Sheet1!P2106)</f>
        <v>J12</v>
      </c>
      <c r="I2107" s="31"/>
    </row>
    <row r="2108" spans="1:9" x14ac:dyDescent="0.25">
      <c r="A2108" s="29" t="str">
        <f>IF(PickedColonies!J2108=0, "NA",INDEX(Table5[Strain name],(MATCH(PickedColonies!C2108,Table6[Barcode of agar-filled omnitray plate],0)+PickedColonies!J2108-1)))</f>
        <v>NA</v>
      </c>
      <c r="B2108" s="29" t="str">
        <f>IF(PickedColonies!J2108=0, "NA", INDEX(Table1[Modifications],(MATCH(PickedColonies!C2108,Table6[Barcode of agar-filled omnitray plate],0)+PickedColonies!J2108-1)))</f>
        <v>NA</v>
      </c>
      <c r="D2108" s="29" t="str">
        <f>IF(PickedColonies!J2108=0, "NA", INDEX(Table4[],(MATCH(PickedColonies!C2108,Table6[Barcode of agar-filled omnitray plate],0)+PickedColonies!J2108-1)))</f>
        <v>NA</v>
      </c>
      <c r="F2108" s="42" t="str">
        <f>IF(ISNUMBER(SEARCH("96-well",Import!$B$10)),Sheet1!O2107,Sheet1!P2107)</f>
        <v>K12</v>
      </c>
      <c r="I2108" s="31"/>
    </row>
    <row r="2109" spans="1:9" x14ac:dyDescent="0.25">
      <c r="A2109" s="29" t="str">
        <f>IF(PickedColonies!J2109=0, "NA",INDEX(Table5[Strain name],(MATCH(PickedColonies!C2109,Table6[Barcode of agar-filled omnitray plate],0)+PickedColonies!J2109-1)))</f>
        <v>NA</v>
      </c>
      <c r="B2109" s="29" t="str">
        <f>IF(PickedColonies!J2109=0, "NA", INDEX(Table1[Modifications],(MATCH(PickedColonies!C2109,Table6[Barcode of agar-filled omnitray plate],0)+PickedColonies!J2109-1)))</f>
        <v>NA</v>
      </c>
      <c r="D2109" s="29" t="str">
        <f>IF(PickedColonies!J2109=0, "NA", INDEX(Table4[],(MATCH(PickedColonies!C2109,Table6[Barcode of agar-filled omnitray plate],0)+PickedColonies!J2109-1)))</f>
        <v>NA</v>
      </c>
      <c r="F2109" s="42" t="str">
        <f>IF(ISNUMBER(SEARCH("96-well",Import!$B$10)),Sheet1!O2108,Sheet1!P2108)</f>
        <v>L12</v>
      </c>
      <c r="I2109" s="31"/>
    </row>
    <row r="2110" spans="1:9" x14ac:dyDescent="0.25">
      <c r="A2110" s="29" t="str">
        <f>IF(PickedColonies!J2110=0, "NA",INDEX(Table5[Strain name],(MATCH(PickedColonies!C2110,Table6[Barcode of agar-filled omnitray plate],0)+PickedColonies!J2110-1)))</f>
        <v>NA</v>
      </c>
      <c r="B2110" s="29" t="str">
        <f>IF(PickedColonies!J2110=0, "NA", INDEX(Table1[Modifications],(MATCH(PickedColonies!C2110,Table6[Barcode of agar-filled omnitray plate],0)+PickedColonies!J2110-1)))</f>
        <v>NA</v>
      </c>
      <c r="D2110" s="29" t="str">
        <f>IF(PickedColonies!J2110=0, "NA", INDEX(Table4[],(MATCH(PickedColonies!C2110,Table6[Barcode of agar-filled omnitray plate],0)+PickedColonies!J2110-1)))</f>
        <v>NA</v>
      </c>
      <c r="F2110" s="42" t="str">
        <f>IF(ISNUMBER(SEARCH("96-well",Import!$B$10)),Sheet1!O2109,Sheet1!P2109)</f>
        <v>M12</v>
      </c>
      <c r="I2110" s="31"/>
    </row>
    <row r="2111" spans="1:9" x14ac:dyDescent="0.25">
      <c r="A2111" s="29" t="str">
        <f>IF(PickedColonies!J2111=0, "NA",INDEX(Table5[Strain name],(MATCH(PickedColonies!C2111,Table6[Barcode of agar-filled omnitray plate],0)+PickedColonies!J2111-1)))</f>
        <v>NA</v>
      </c>
      <c r="B2111" s="29" t="str">
        <f>IF(PickedColonies!J2111=0, "NA", INDEX(Table1[Modifications],(MATCH(PickedColonies!C2111,Table6[Barcode of agar-filled omnitray plate],0)+PickedColonies!J2111-1)))</f>
        <v>NA</v>
      </c>
      <c r="D2111" s="29" t="str">
        <f>IF(PickedColonies!J2111=0, "NA", INDEX(Table4[],(MATCH(PickedColonies!C2111,Table6[Barcode of agar-filled omnitray plate],0)+PickedColonies!J2111-1)))</f>
        <v>NA</v>
      </c>
      <c r="F2111" s="42" t="str">
        <f>IF(ISNUMBER(SEARCH("96-well",Import!$B$10)),Sheet1!O2110,Sheet1!P2110)</f>
        <v>N12</v>
      </c>
      <c r="I2111" s="31"/>
    </row>
    <row r="2112" spans="1:9" x14ac:dyDescent="0.25">
      <c r="A2112" s="29" t="str">
        <f>IF(PickedColonies!J2112=0, "NA",INDEX(Table5[Strain name],(MATCH(PickedColonies!C2112,Table6[Barcode of agar-filled omnitray plate],0)+PickedColonies!J2112-1)))</f>
        <v>NA</v>
      </c>
      <c r="B2112" s="29" t="str">
        <f>IF(PickedColonies!J2112=0, "NA", INDEX(Table1[Modifications],(MATCH(PickedColonies!C2112,Table6[Barcode of agar-filled omnitray plate],0)+PickedColonies!J2112-1)))</f>
        <v>NA</v>
      </c>
      <c r="D2112" s="29" t="str">
        <f>IF(PickedColonies!J2112=0, "NA", INDEX(Table4[],(MATCH(PickedColonies!C2112,Table6[Barcode of agar-filled omnitray plate],0)+PickedColonies!J2112-1)))</f>
        <v>NA</v>
      </c>
      <c r="F2112" s="42" t="str">
        <f>IF(ISNUMBER(SEARCH("96-well",Import!$B$10)),Sheet1!O2111,Sheet1!P2111)</f>
        <v>O12</v>
      </c>
      <c r="I2112" s="31"/>
    </row>
    <row r="2113" spans="1:9" x14ac:dyDescent="0.25">
      <c r="A2113" s="29" t="str">
        <f>IF(PickedColonies!J2113=0, "NA",INDEX(Table5[Strain name],(MATCH(PickedColonies!C2113,Table6[Barcode of agar-filled omnitray plate],0)+PickedColonies!J2113-1)))</f>
        <v>NA</v>
      </c>
      <c r="B2113" s="29" t="str">
        <f>IF(PickedColonies!J2113=0, "NA", INDEX(Table1[Modifications],(MATCH(PickedColonies!C2113,Table6[Barcode of agar-filled omnitray plate],0)+PickedColonies!J2113-1)))</f>
        <v>NA</v>
      </c>
      <c r="D2113" s="29" t="str">
        <f>IF(PickedColonies!J2113=0, "NA", INDEX(Table4[],(MATCH(PickedColonies!C2113,Table6[Barcode of agar-filled omnitray plate],0)+PickedColonies!J2113-1)))</f>
        <v>NA</v>
      </c>
      <c r="F2113" s="42" t="str">
        <f>IF(ISNUMBER(SEARCH("96-well",Import!$B$10)),Sheet1!O2112,Sheet1!P2112)</f>
        <v>P12</v>
      </c>
      <c r="I2113" s="31"/>
    </row>
    <row r="2114" spans="1:9" x14ac:dyDescent="0.25">
      <c r="A2114" s="29" t="str">
        <f>IF(PickedColonies!J2114=0, "NA",INDEX(Table5[Strain name],(MATCH(PickedColonies!C2114,Table6[Barcode of agar-filled omnitray plate],0)+PickedColonies!J2114-1)))</f>
        <v>NA</v>
      </c>
      <c r="B2114" s="29" t="str">
        <f>IF(PickedColonies!J2114=0, "NA", INDEX(Table1[Modifications],(MATCH(PickedColonies!C2114,Table6[Barcode of agar-filled omnitray plate],0)+PickedColonies!J2114-1)))</f>
        <v>NA</v>
      </c>
      <c r="D2114" s="29" t="str">
        <f>IF(PickedColonies!J2114=0, "NA", INDEX(Table4[],(MATCH(PickedColonies!C2114,Table6[Barcode of agar-filled omnitray plate],0)+PickedColonies!J2114-1)))</f>
        <v>NA</v>
      </c>
      <c r="F2114" s="42" t="str">
        <f>IF(ISNUMBER(SEARCH("96-well",Import!$B$10)),Sheet1!O2113,Sheet1!P2113)</f>
        <v>A13</v>
      </c>
      <c r="I2114" s="31"/>
    </row>
    <row r="2115" spans="1:9" x14ac:dyDescent="0.25">
      <c r="A2115" s="29" t="str">
        <f>IF(PickedColonies!J2115=0, "NA",INDEX(Table5[Strain name],(MATCH(PickedColonies!C2115,Table6[Barcode of agar-filled omnitray plate],0)+PickedColonies!J2115-1)))</f>
        <v>NA</v>
      </c>
      <c r="B2115" s="29" t="str">
        <f>IF(PickedColonies!J2115=0, "NA", INDEX(Table1[Modifications],(MATCH(PickedColonies!C2115,Table6[Barcode of agar-filled omnitray plate],0)+PickedColonies!J2115-1)))</f>
        <v>NA</v>
      </c>
      <c r="D2115" s="29" t="str">
        <f>IF(PickedColonies!J2115=0, "NA", INDEX(Table4[],(MATCH(PickedColonies!C2115,Table6[Barcode of agar-filled omnitray plate],0)+PickedColonies!J2115-1)))</f>
        <v>NA</v>
      </c>
      <c r="F2115" s="42" t="str">
        <f>IF(ISNUMBER(SEARCH("96-well",Import!$B$10)),Sheet1!O2114,Sheet1!P2114)</f>
        <v>B13</v>
      </c>
      <c r="I2115" s="31"/>
    </row>
    <row r="2116" spans="1:9" x14ac:dyDescent="0.25">
      <c r="A2116" s="29" t="str">
        <f>IF(PickedColonies!J2116=0, "NA",INDEX(Table5[Strain name],(MATCH(PickedColonies!C2116,Table6[Barcode of agar-filled omnitray plate],0)+PickedColonies!J2116-1)))</f>
        <v>NA</v>
      </c>
      <c r="B2116" s="29" t="str">
        <f>IF(PickedColonies!J2116=0, "NA", INDEX(Table1[Modifications],(MATCH(PickedColonies!C2116,Table6[Barcode of agar-filled omnitray plate],0)+PickedColonies!J2116-1)))</f>
        <v>NA</v>
      </c>
      <c r="D2116" s="29" t="str">
        <f>IF(PickedColonies!J2116=0, "NA", INDEX(Table4[],(MATCH(PickedColonies!C2116,Table6[Barcode of agar-filled omnitray plate],0)+PickedColonies!J2116-1)))</f>
        <v>NA</v>
      </c>
      <c r="F2116" s="42" t="str">
        <f>IF(ISNUMBER(SEARCH("96-well",Import!$B$10)),Sheet1!O2115,Sheet1!P2115)</f>
        <v>C13</v>
      </c>
      <c r="I2116" s="31"/>
    </row>
    <row r="2117" spans="1:9" x14ac:dyDescent="0.25">
      <c r="A2117" s="29" t="str">
        <f>IF(PickedColonies!J2117=0, "NA",INDEX(Table5[Strain name],(MATCH(PickedColonies!C2117,Table6[Barcode of agar-filled omnitray plate],0)+PickedColonies!J2117-1)))</f>
        <v>NA</v>
      </c>
      <c r="B2117" s="29" t="str">
        <f>IF(PickedColonies!J2117=0, "NA", INDEX(Table1[Modifications],(MATCH(PickedColonies!C2117,Table6[Barcode of agar-filled omnitray plate],0)+PickedColonies!J2117-1)))</f>
        <v>NA</v>
      </c>
      <c r="D2117" s="29" t="str">
        <f>IF(PickedColonies!J2117=0, "NA", INDEX(Table4[],(MATCH(PickedColonies!C2117,Table6[Barcode of agar-filled omnitray plate],0)+PickedColonies!J2117-1)))</f>
        <v>NA</v>
      </c>
      <c r="F2117" s="42" t="str">
        <f>IF(ISNUMBER(SEARCH("96-well",Import!$B$10)),Sheet1!O2116,Sheet1!P2116)</f>
        <v>D13</v>
      </c>
      <c r="I2117" s="31"/>
    </row>
    <row r="2118" spans="1:9" x14ac:dyDescent="0.25">
      <c r="A2118" s="29" t="str">
        <f>IF(PickedColonies!J2118=0, "NA",INDEX(Table5[Strain name],(MATCH(PickedColonies!C2118,Table6[Barcode of agar-filled omnitray plate],0)+PickedColonies!J2118-1)))</f>
        <v>NA</v>
      </c>
      <c r="B2118" s="29" t="str">
        <f>IF(PickedColonies!J2118=0, "NA", INDEX(Table1[Modifications],(MATCH(PickedColonies!C2118,Table6[Barcode of agar-filled omnitray plate],0)+PickedColonies!J2118-1)))</f>
        <v>NA</v>
      </c>
      <c r="D2118" s="29" t="str">
        <f>IF(PickedColonies!J2118=0, "NA", INDEX(Table4[],(MATCH(PickedColonies!C2118,Table6[Barcode of agar-filled omnitray plate],0)+PickedColonies!J2118-1)))</f>
        <v>NA</v>
      </c>
      <c r="F2118" s="42" t="str">
        <f>IF(ISNUMBER(SEARCH("96-well",Import!$B$10)),Sheet1!O2117,Sheet1!P2117)</f>
        <v>E13</v>
      </c>
      <c r="I2118" s="31"/>
    </row>
    <row r="2119" spans="1:9" x14ac:dyDescent="0.25">
      <c r="A2119" s="29" t="str">
        <f>IF(PickedColonies!J2119=0, "NA",INDEX(Table5[Strain name],(MATCH(PickedColonies!C2119,Table6[Barcode of agar-filled omnitray plate],0)+PickedColonies!J2119-1)))</f>
        <v>NA</v>
      </c>
      <c r="B2119" s="29" t="str">
        <f>IF(PickedColonies!J2119=0, "NA", INDEX(Table1[Modifications],(MATCH(PickedColonies!C2119,Table6[Barcode of agar-filled omnitray plate],0)+PickedColonies!J2119-1)))</f>
        <v>NA</v>
      </c>
      <c r="D2119" s="29" t="str">
        <f>IF(PickedColonies!J2119=0, "NA", INDEX(Table4[],(MATCH(PickedColonies!C2119,Table6[Barcode of agar-filled omnitray plate],0)+PickedColonies!J2119-1)))</f>
        <v>NA</v>
      </c>
      <c r="F2119" s="42" t="str">
        <f>IF(ISNUMBER(SEARCH("96-well",Import!$B$10)),Sheet1!O2118,Sheet1!P2118)</f>
        <v>F13</v>
      </c>
      <c r="I2119" s="31"/>
    </row>
    <row r="2120" spans="1:9" x14ac:dyDescent="0.25">
      <c r="A2120" s="29" t="str">
        <f>IF(PickedColonies!J2120=0, "NA",INDEX(Table5[Strain name],(MATCH(PickedColonies!C2120,Table6[Barcode of agar-filled omnitray plate],0)+PickedColonies!J2120-1)))</f>
        <v>NA</v>
      </c>
      <c r="B2120" s="29" t="str">
        <f>IF(PickedColonies!J2120=0, "NA", INDEX(Table1[Modifications],(MATCH(PickedColonies!C2120,Table6[Barcode of agar-filled omnitray plate],0)+PickedColonies!J2120-1)))</f>
        <v>NA</v>
      </c>
      <c r="D2120" s="29" t="str">
        <f>IF(PickedColonies!J2120=0, "NA", INDEX(Table4[],(MATCH(PickedColonies!C2120,Table6[Barcode of agar-filled omnitray plate],0)+PickedColonies!J2120-1)))</f>
        <v>NA</v>
      </c>
      <c r="F2120" s="42" t="str">
        <f>IF(ISNUMBER(SEARCH("96-well",Import!$B$10)),Sheet1!O2119,Sheet1!P2119)</f>
        <v>G13</v>
      </c>
      <c r="I2120" s="31"/>
    </row>
    <row r="2121" spans="1:9" x14ac:dyDescent="0.25">
      <c r="A2121" s="29" t="str">
        <f>IF(PickedColonies!J2121=0, "NA",INDEX(Table5[Strain name],(MATCH(PickedColonies!C2121,Table6[Barcode of agar-filled omnitray plate],0)+PickedColonies!J2121-1)))</f>
        <v>NA</v>
      </c>
      <c r="B2121" s="29" t="str">
        <f>IF(PickedColonies!J2121=0, "NA", INDEX(Table1[Modifications],(MATCH(PickedColonies!C2121,Table6[Barcode of agar-filled omnitray plate],0)+PickedColonies!J2121-1)))</f>
        <v>NA</v>
      </c>
      <c r="D2121" s="29" t="str">
        <f>IF(PickedColonies!J2121=0, "NA", INDEX(Table4[],(MATCH(PickedColonies!C2121,Table6[Barcode of agar-filled omnitray plate],0)+PickedColonies!J2121-1)))</f>
        <v>NA</v>
      </c>
      <c r="F2121" s="42" t="str">
        <f>IF(ISNUMBER(SEARCH("96-well",Import!$B$10)),Sheet1!O2120,Sheet1!P2120)</f>
        <v>H13</v>
      </c>
      <c r="I2121" s="31"/>
    </row>
    <row r="2122" spans="1:9" x14ac:dyDescent="0.25">
      <c r="A2122" s="29" t="str">
        <f>IF(PickedColonies!J2122=0, "NA",INDEX(Table5[Strain name],(MATCH(PickedColonies!C2122,Table6[Barcode of agar-filled omnitray plate],0)+PickedColonies!J2122-1)))</f>
        <v>NA</v>
      </c>
      <c r="B2122" s="29" t="str">
        <f>IF(PickedColonies!J2122=0, "NA", INDEX(Table1[Modifications],(MATCH(PickedColonies!C2122,Table6[Barcode of agar-filled omnitray plate],0)+PickedColonies!J2122-1)))</f>
        <v>NA</v>
      </c>
      <c r="D2122" s="29" t="str">
        <f>IF(PickedColonies!J2122=0, "NA", INDEX(Table4[],(MATCH(PickedColonies!C2122,Table6[Barcode of agar-filled omnitray plate],0)+PickedColonies!J2122-1)))</f>
        <v>NA</v>
      </c>
      <c r="F2122" s="42" t="str">
        <f>IF(ISNUMBER(SEARCH("96-well",Import!$B$10)),Sheet1!O2121,Sheet1!P2121)</f>
        <v>I13</v>
      </c>
      <c r="I2122" s="31"/>
    </row>
    <row r="2123" spans="1:9" x14ac:dyDescent="0.25">
      <c r="A2123" s="29" t="str">
        <f>IF(PickedColonies!J2123=0, "NA",INDEX(Table5[Strain name],(MATCH(PickedColonies!C2123,Table6[Barcode of agar-filled omnitray plate],0)+PickedColonies!J2123-1)))</f>
        <v>NA</v>
      </c>
      <c r="B2123" s="29" t="str">
        <f>IF(PickedColonies!J2123=0, "NA", INDEX(Table1[Modifications],(MATCH(PickedColonies!C2123,Table6[Barcode of agar-filled omnitray plate],0)+PickedColonies!J2123-1)))</f>
        <v>NA</v>
      </c>
      <c r="D2123" s="29" t="str">
        <f>IF(PickedColonies!J2123=0, "NA", INDEX(Table4[],(MATCH(PickedColonies!C2123,Table6[Barcode of agar-filled omnitray plate],0)+PickedColonies!J2123-1)))</f>
        <v>NA</v>
      </c>
      <c r="F2123" s="42" t="str">
        <f>IF(ISNUMBER(SEARCH("96-well",Import!$B$10)),Sheet1!O2122,Sheet1!P2122)</f>
        <v>J13</v>
      </c>
      <c r="I2123" s="31"/>
    </row>
    <row r="2124" spans="1:9" x14ac:dyDescent="0.25">
      <c r="A2124" s="29" t="str">
        <f>IF(PickedColonies!J2124=0, "NA",INDEX(Table5[Strain name],(MATCH(PickedColonies!C2124,Table6[Barcode of agar-filled omnitray plate],0)+PickedColonies!J2124-1)))</f>
        <v>NA</v>
      </c>
      <c r="B2124" s="29" t="str">
        <f>IF(PickedColonies!J2124=0, "NA", INDEX(Table1[Modifications],(MATCH(PickedColonies!C2124,Table6[Barcode of agar-filled omnitray plate],0)+PickedColonies!J2124-1)))</f>
        <v>NA</v>
      </c>
      <c r="D2124" s="29" t="str">
        <f>IF(PickedColonies!J2124=0, "NA", INDEX(Table4[],(MATCH(PickedColonies!C2124,Table6[Barcode of agar-filled omnitray plate],0)+PickedColonies!J2124-1)))</f>
        <v>NA</v>
      </c>
      <c r="F2124" s="42" t="str">
        <f>IF(ISNUMBER(SEARCH("96-well",Import!$B$10)),Sheet1!O2123,Sheet1!P2123)</f>
        <v>K13</v>
      </c>
      <c r="I2124" s="31"/>
    </row>
    <row r="2125" spans="1:9" x14ac:dyDescent="0.25">
      <c r="A2125" s="29" t="str">
        <f>IF(PickedColonies!J2125=0, "NA",INDEX(Table5[Strain name],(MATCH(PickedColonies!C2125,Table6[Barcode of agar-filled omnitray plate],0)+PickedColonies!J2125-1)))</f>
        <v>NA</v>
      </c>
      <c r="B2125" s="29" t="str">
        <f>IF(PickedColonies!J2125=0, "NA", INDEX(Table1[Modifications],(MATCH(PickedColonies!C2125,Table6[Barcode of agar-filled omnitray plate],0)+PickedColonies!J2125-1)))</f>
        <v>NA</v>
      </c>
      <c r="D2125" s="29" t="str">
        <f>IF(PickedColonies!J2125=0, "NA", INDEX(Table4[],(MATCH(PickedColonies!C2125,Table6[Barcode of agar-filled omnitray plate],0)+PickedColonies!J2125-1)))</f>
        <v>NA</v>
      </c>
      <c r="F2125" s="42" t="str">
        <f>IF(ISNUMBER(SEARCH("96-well",Import!$B$10)),Sheet1!O2124,Sheet1!P2124)</f>
        <v>L13</v>
      </c>
      <c r="I2125" s="31"/>
    </row>
    <row r="2126" spans="1:9" x14ac:dyDescent="0.25">
      <c r="A2126" s="29" t="str">
        <f>IF(PickedColonies!J2126=0, "NA",INDEX(Table5[Strain name],(MATCH(PickedColonies!C2126,Table6[Barcode of agar-filled omnitray plate],0)+PickedColonies!J2126-1)))</f>
        <v>NA</v>
      </c>
      <c r="B2126" s="29" t="str">
        <f>IF(PickedColonies!J2126=0, "NA", INDEX(Table1[Modifications],(MATCH(PickedColonies!C2126,Table6[Barcode of agar-filled omnitray plate],0)+PickedColonies!J2126-1)))</f>
        <v>NA</v>
      </c>
      <c r="D2126" s="29" t="str">
        <f>IF(PickedColonies!J2126=0, "NA", INDEX(Table4[],(MATCH(PickedColonies!C2126,Table6[Barcode of agar-filled omnitray plate],0)+PickedColonies!J2126-1)))</f>
        <v>NA</v>
      </c>
      <c r="F2126" s="42" t="str">
        <f>IF(ISNUMBER(SEARCH("96-well",Import!$B$10)),Sheet1!O2125,Sheet1!P2125)</f>
        <v>M13</v>
      </c>
      <c r="I2126" s="31"/>
    </row>
    <row r="2127" spans="1:9" x14ac:dyDescent="0.25">
      <c r="A2127" s="29" t="str">
        <f>IF(PickedColonies!J2127=0, "NA",INDEX(Table5[Strain name],(MATCH(PickedColonies!C2127,Table6[Barcode of agar-filled omnitray plate],0)+PickedColonies!J2127-1)))</f>
        <v>NA</v>
      </c>
      <c r="B2127" s="29" t="str">
        <f>IF(PickedColonies!J2127=0, "NA", INDEX(Table1[Modifications],(MATCH(PickedColonies!C2127,Table6[Barcode of agar-filled omnitray plate],0)+PickedColonies!J2127-1)))</f>
        <v>NA</v>
      </c>
      <c r="D2127" s="29" t="str">
        <f>IF(PickedColonies!J2127=0, "NA", INDEX(Table4[],(MATCH(PickedColonies!C2127,Table6[Barcode of agar-filled omnitray plate],0)+PickedColonies!J2127-1)))</f>
        <v>NA</v>
      </c>
      <c r="F2127" s="42" t="str">
        <f>IF(ISNUMBER(SEARCH("96-well",Import!$B$10)),Sheet1!O2126,Sheet1!P2126)</f>
        <v>N13</v>
      </c>
      <c r="I2127" s="31"/>
    </row>
    <row r="2128" spans="1:9" x14ac:dyDescent="0.25">
      <c r="A2128" s="29" t="str">
        <f>IF(PickedColonies!J2128=0, "NA",INDEX(Table5[Strain name],(MATCH(PickedColonies!C2128,Table6[Barcode of agar-filled omnitray plate],0)+PickedColonies!J2128-1)))</f>
        <v>NA</v>
      </c>
      <c r="B2128" s="29" t="str">
        <f>IF(PickedColonies!J2128=0, "NA", INDEX(Table1[Modifications],(MATCH(PickedColonies!C2128,Table6[Barcode of agar-filled omnitray plate],0)+PickedColonies!J2128-1)))</f>
        <v>NA</v>
      </c>
      <c r="D2128" s="29" t="str">
        <f>IF(PickedColonies!J2128=0, "NA", INDEX(Table4[],(MATCH(PickedColonies!C2128,Table6[Barcode of agar-filled omnitray plate],0)+PickedColonies!J2128-1)))</f>
        <v>NA</v>
      </c>
      <c r="F2128" s="42" t="str">
        <f>IF(ISNUMBER(SEARCH("96-well",Import!$B$10)),Sheet1!O2127,Sheet1!P2127)</f>
        <v>O13</v>
      </c>
      <c r="I2128" s="31"/>
    </row>
    <row r="2129" spans="1:9" x14ac:dyDescent="0.25">
      <c r="A2129" s="29" t="str">
        <f>IF(PickedColonies!J2129=0, "NA",INDEX(Table5[Strain name],(MATCH(PickedColonies!C2129,Table6[Barcode of agar-filled omnitray plate],0)+PickedColonies!J2129-1)))</f>
        <v>NA</v>
      </c>
      <c r="B2129" s="29" t="str">
        <f>IF(PickedColonies!J2129=0, "NA", INDEX(Table1[Modifications],(MATCH(PickedColonies!C2129,Table6[Barcode of agar-filled omnitray plate],0)+PickedColonies!J2129-1)))</f>
        <v>NA</v>
      </c>
      <c r="D2129" s="29" t="str">
        <f>IF(PickedColonies!J2129=0, "NA", INDEX(Table4[],(MATCH(PickedColonies!C2129,Table6[Barcode of agar-filled omnitray plate],0)+PickedColonies!J2129-1)))</f>
        <v>NA</v>
      </c>
      <c r="F2129" s="42" t="str">
        <f>IF(ISNUMBER(SEARCH("96-well",Import!$B$10)),Sheet1!O2128,Sheet1!P2128)</f>
        <v>P13</v>
      </c>
      <c r="I2129" s="31"/>
    </row>
    <row r="2130" spans="1:9" x14ac:dyDescent="0.25">
      <c r="A2130" s="29" t="str">
        <f>IF(PickedColonies!J2130=0, "NA",INDEX(Table5[Strain name],(MATCH(PickedColonies!C2130,Table6[Barcode of agar-filled omnitray plate],0)+PickedColonies!J2130-1)))</f>
        <v>NA</v>
      </c>
      <c r="B2130" s="29" t="str">
        <f>IF(PickedColonies!J2130=0, "NA", INDEX(Table1[Modifications],(MATCH(PickedColonies!C2130,Table6[Barcode of agar-filled omnitray plate],0)+PickedColonies!J2130-1)))</f>
        <v>NA</v>
      </c>
      <c r="D2130" s="29" t="str">
        <f>IF(PickedColonies!J2130=0, "NA", INDEX(Table4[],(MATCH(PickedColonies!C2130,Table6[Barcode of agar-filled omnitray plate],0)+PickedColonies!J2130-1)))</f>
        <v>NA</v>
      </c>
      <c r="F2130" s="42" t="str">
        <f>IF(ISNUMBER(SEARCH("96-well",Import!$B$10)),Sheet1!O2129,Sheet1!P2129)</f>
        <v>A14</v>
      </c>
      <c r="I2130" s="31"/>
    </row>
    <row r="2131" spans="1:9" x14ac:dyDescent="0.25">
      <c r="A2131" s="29" t="str">
        <f>IF(PickedColonies!J2131=0, "NA",INDEX(Table5[Strain name],(MATCH(PickedColonies!C2131,Table6[Barcode of agar-filled omnitray plate],0)+PickedColonies!J2131-1)))</f>
        <v>NA</v>
      </c>
      <c r="B2131" s="29" t="str">
        <f>IF(PickedColonies!J2131=0, "NA", INDEX(Table1[Modifications],(MATCH(PickedColonies!C2131,Table6[Barcode of agar-filled omnitray plate],0)+PickedColonies!J2131-1)))</f>
        <v>NA</v>
      </c>
      <c r="D2131" s="29" t="str">
        <f>IF(PickedColonies!J2131=0, "NA", INDEX(Table4[],(MATCH(PickedColonies!C2131,Table6[Barcode of agar-filled omnitray plate],0)+PickedColonies!J2131-1)))</f>
        <v>NA</v>
      </c>
      <c r="F2131" s="42" t="str">
        <f>IF(ISNUMBER(SEARCH("96-well",Import!$B$10)),Sheet1!O2130,Sheet1!P2130)</f>
        <v>B14</v>
      </c>
      <c r="I2131" s="31"/>
    </row>
    <row r="2132" spans="1:9" x14ac:dyDescent="0.25">
      <c r="A2132" s="29" t="str">
        <f>IF(PickedColonies!J2132=0, "NA",INDEX(Table5[Strain name],(MATCH(PickedColonies!C2132,Table6[Barcode of agar-filled omnitray plate],0)+PickedColonies!J2132-1)))</f>
        <v>NA</v>
      </c>
      <c r="B2132" s="29" t="str">
        <f>IF(PickedColonies!J2132=0, "NA", INDEX(Table1[Modifications],(MATCH(PickedColonies!C2132,Table6[Barcode of agar-filled omnitray plate],0)+PickedColonies!J2132-1)))</f>
        <v>NA</v>
      </c>
      <c r="D2132" s="29" t="str">
        <f>IF(PickedColonies!J2132=0, "NA", INDEX(Table4[],(MATCH(PickedColonies!C2132,Table6[Barcode of agar-filled omnitray plate],0)+PickedColonies!J2132-1)))</f>
        <v>NA</v>
      </c>
      <c r="F2132" s="42" t="str">
        <f>IF(ISNUMBER(SEARCH("96-well",Import!$B$10)),Sheet1!O2131,Sheet1!P2131)</f>
        <v>C14</v>
      </c>
      <c r="I2132" s="31"/>
    </row>
    <row r="2133" spans="1:9" x14ac:dyDescent="0.25">
      <c r="A2133" s="29" t="str">
        <f>IF(PickedColonies!J2133=0, "NA",INDEX(Table5[Strain name],(MATCH(PickedColonies!C2133,Table6[Barcode of agar-filled omnitray plate],0)+PickedColonies!J2133-1)))</f>
        <v>NA</v>
      </c>
      <c r="B2133" s="29" t="str">
        <f>IF(PickedColonies!J2133=0, "NA", INDEX(Table1[Modifications],(MATCH(PickedColonies!C2133,Table6[Barcode of agar-filled omnitray plate],0)+PickedColonies!J2133-1)))</f>
        <v>NA</v>
      </c>
      <c r="D2133" s="29" t="str">
        <f>IF(PickedColonies!J2133=0, "NA", INDEX(Table4[],(MATCH(PickedColonies!C2133,Table6[Barcode of agar-filled omnitray plate],0)+PickedColonies!J2133-1)))</f>
        <v>NA</v>
      </c>
      <c r="F2133" s="42" t="str">
        <f>IF(ISNUMBER(SEARCH("96-well",Import!$B$10)),Sheet1!O2132,Sheet1!P2132)</f>
        <v>D14</v>
      </c>
      <c r="I2133" s="31"/>
    </row>
    <row r="2134" spans="1:9" x14ac:dyDescent="0.25">
      <c r="A2134" s="29" t="str">
        <f>IF(PickedColonies!J2134=0, "NA",INDEX(Table5[Strain name],(MATCH(PickedColonies!C2134,Table6[Barcode of agar-filled omnitray plate],0)+PickedColonies!J2134-1)))</f>
        <v>NA</v>
      </c>
      <c r="B2134" s="29" t="str">
        <f>IF(PickedColonies!J2134=0, "NA", INDEX(Table1[Modifications],(MATCH(PickedColonies!C2134,Table6[Barcode of agar-filled omnitray plate],0)+PickedColonies!J2134-1)))</f>
        <v>NA</v>
      </c>
      <c r="D2134" s="29" t="str">
        <f>IF(PickedColonies!J2134=0, "NA", INDEX(Table4[],(MATCH(PickedColonies!C2134,Table6[Barcode of agar-filled omnitray plate],0)+PickedColonies!J2134-1)))</f>
        <v>NA</v>
      </c>
      <c r="F2134" s="42" t="str">
        <f>IF(ISNUMBER(SEARCH("96-well",Import!$B$10)),Sheet1!O2133,Sheet1!P2133)</f>
        <v>E14</v>
      </c>
      <c r="I2134" s="31"/>
    </row>
    <row r="2135" spans="1:9" x14ac:dyDescent="0.25">
      <c r="A2135" s="29" t="str">
        <f>IF(PickedColonies!J2135=0, "NA",INDEX(Table5[Strain name],(MATCH(PickedColonies!C2135,Table6[Barcode of agar-filled omnitray plate],0)+PickedColonies!J2135-1)))</f>
        <v>NA</v>
      </c>
      <c r="B2135" s="29" t="str">
        <f>IF(PickedColonies!J2135=0, "NA", INDEX(Table1[Modifications],(MATCH(PickedColonies!C2135,Table6[Barcode of agar-filled omnitray plate],0)+PickedColonies!J2135-1)))</f>
        <v>NA</v>
      </c>
      <c r="D2135" s="29" t="str">
        <f>IF(PickedColonies!J2135=0, "NA", INDEX(Table4[],(MATCH(PickedColonies!C2135,Table6[Barcode of agar-filled omnitray plate],0)+PickedColonies!J2135-1)))</f>
        <v>NA</v>
      </c>
      <c r="F2135" s="42" t="str">
        <f>IF(ISNUMBER(SEARCH("96-well",Import!$B$10)),Sheet1!O2134,Sheet1!P2134)</f>
        <v>F14</v>
      </c>
      <c r="I2135" s="31"/>
    </row>
    <row r="2136" spans="1:9" x14ac:dyDescent="0.25">
      <c r="A2136" s="29" t="str">
        <f>IF(PickedColonies!J2136=0, "NA",INDEX(Table5[Strain name],(MATCH(PickedColonies!C2136,Table6[Barcode of agar-filled omnitray plate],0)+PickedColonies!J2136-1)))</f>
        <v>NA</v>
      </c>
      <c r="B2136" s="29" t="str">
        <f>IF(PickedColonies!J2136=0, "NA", INDEX(Table1[Modifications],(MATCH(PickedColonies!C2136,Table6[Barcode of agar-filled omnitray plate],0)+PickedColonies!J2136-1)))</f>
        <v>NA</v>
      </c>
      <c r="D2136" s="29" t="str">
        <f>IF(PickedColonies!J2136=0, "NA", INDEX(Table4[],(MATCH(PickedColonies!C2136,Table6[Barcode of agar-filled omnitray plate],0)+PickedColonies!J2136-1)))</f>
        <v>NA</v>
      </c>
      <c r="F2136" s="42" t="str">
        <f>IF(ISNUMBER(SEARCH("96-well",Import!$B$10)),Sheet1!O2135,Sheet1!P2135)</f>
        <v>G14</v>
      </c>
      <c r="I2136" s="31"/>
    </row>
    <row r="2137" spans="1:9" x14ac:dyDescent="0.25">
      <c r="A2137" s="29" t="str">
        <f>IF(PickedColonies!J2137=0, "NA",INDEX(Table5[Strain name],(MATCH(PickedColonies!C2137,Table6[Barcode of agar-filled omnitray plate],0)+PickedColonies!J2137-1)))</f>
        <v>NA</v>
      </c>
      <c r="B2137" s="29" t="str">
        <f>IF(PickedColonies!J2137=0, "NA", INDEX(Table1[Modifications],(MATCH(PickedColonies!C2137,Table6[Barcode of agar-filled omnitray plate],0)+PickedColonies!J2137-1)))</f>
        <v>NA</v>
      </c>
      <c r="D2137" s="29" t="str">
        <f>IF(PickedColonies!J2137=0, "NA", INDEX(Table4[],(MATCH(PickedColonies!C2137,Table6[Barcode of agar-filled omnitray plate],0)+PickedColonies!J2137-1)))</f>
        <v>NA</v>
      </c>
      <c r="F2137" s="42" t="str">
        <f>IF(ISNUMBER(SEARCH("96-well",Import!$B$10)),Sheet1!O2136,Sheet1!P2136)</f>
        <v>H14</v>
      </c>
      <c r="I2137" s="31"/>
    </row>
    <row r="2138" spans="1:9" x14ac:dyDescent="0.25">
      <c r="A2138" s="29" t="str">
        <f>IF(PickedColonies!J2138=0, "NA",INDEX(Table5[Strain name],(MATCH(PickedColonies!C2138,Table6[Barcode of agar-filled omnitray plate],0)+PickedColonies!J2138-1)))</f>
        <v>NA</v>
      </c>
      <c r="B2138" s="29" t="str">
        <f>IF(PickedColonies!J2138=0, "NA", INDEX(Table1[Modifications],(MATCH(PickedColonies!C2138,Table6[Barcode of agar-filled omnitray plate],0)+PickedColonies!J2138-1)))</f>
        <v>NA</v>
      </c>
      <c r="D2138" s="29" t="str">
        <f>IF(PickedColonies!J2138=0, "NA", INDEX(Table4[],(MATCH(PickedColonies!C2138,Table6[Barcode of agar-filled omnitray plate],0)+PickedColonies!J2138-1)))</f>
        <v>NA</v>
      </c>
      <c r="F2138" s="42" t="str">
        <f>IF(ISNUMBER(SEARCH("96-well",Import!$B$10)),Sheet1!O2137,Sheet1!P2137)</f>
        <v>I14</v>
      </c>
      <c r="I2138" s="31"/>
    </row>
    <row r="2139" spans="1:9" x14ac:dyDescent="0.25">
      <c r="A2139" s="29" t="str">
        <f>IF(PickedColonies!J2139=0, "NA",INDEX(Table5[Strain name],(MATCH(PickedColonies!C2139,Table6[Barcode of agar-filled omnitray plate],0)+PickedColonies!J2139-1)))</f>
        <v>NA</v>
      </c>
      <c r="B2139" s="29" t="str">
        <f>IF(PickedColonies!J2139=0, "NA", INDEX(Table1[Modifications],(MATCH(PickedColonies!C2139,Table6[Barcode of agar-filled omnitray plate],0)+PickedColonies!J2139-1)))</f>
        <v>NA</v>
      </c>
      <c r="D2139" s="29" t="str">
        <f>IF(PickedColonies!J2139=0, "NA", INDEX(Table4[],(MATCH(PickedColonies!C2139,Table6[Barcode of agar-filled omnitray plate],0)+PickedColonies!J2139-1)))</f>
        <v>NA</v>
      </c>
      <c r="F2139" s="42" t="str">
        <f>IF(ISNUMBER(SEARCH("96-well",Import!$B$10)),Sheet1!O2138,Sheet1!P2138)</f>
        <v>J14</v>
      </c>
      <c r="I2139" s="31"/>
    </row>
    <row r="2140" spans="1:9" x14ac:dyDescent="0.25">
      <c r="A2140" s="29" t="str">
        <f>IF(PickedColonies!J2140=0, "NA",INDEX(Table5[Strain name],(MATCH(PickedColonies!C2140,Table6[Barcode of agar-filled omnitray plate],0)+PickedColonies!J2140-1)))</f>
        <v>NA</v>
      </c>
      <c r="B2140" s="29" t="str">
        <f>IF(PickedColonies!J2140=0, "NA", INDEX(Table1[Modifications],(MATCH(PickedColonies!C2140,Table6[Barcode of agar-filled omnitray plate],0)+PickedColonies!J2140-1)))</f>
        <v>NA</v>
      </c>
      <c r="D2140" s="29" t="str">
        <f>IF(PickedColonies!J2140=0, "NA", INDEX(Table4[],(MATCH(PickedColonies!C2140,Table6[Barcode of agar-filled omnitray plate],0)+PickedColonies!J2140-1)))</f>
        <v>NA</v>
      </c>
      <c r="F2140" s="42" t="str">
        <f>IF(ISNUMBER(SEARCH("96-well",Import!$B$10)),Sheet1!O2139,Sheet1!P2139)</f>
        <v>K14</v>
      </c>
      <c r="I2140" s="31"/>
    </row>
    <row r="2141" spans="1:9" x14ac:dyDescent="0.25">
      <c r="A2141" s="29" t="str">
        <f>IF(PickedColonies!J2141=0, "NA",INDEX(Table5[Strain name],(MATCH(PickedColonies!C2141,Table6[Barcode of agar-filled omnitray plate],0)+PickedColonies!J2141-1)))</f>
        <v>NA</v>
      </c>
      <c r="B2141" s="29" t="str">
        <f>IF(PickedColonies!J2141=0, "NA", INDEX(Table1[Modifications],(MATCH(PickedColonies!C2141,Table6[Barcode of agar-filled omnitray plate],0)+PickedColonies!J2141-1)))</f>
        <v>NA</v>
      </c>
      <c r="D2141" s="29" t="str">
        <f>IF(PickedColonies!J2141=0, "NA", INDEX(Table4[],(MATCH(PickedColonies!C2141,Table6[Barcode of agar-filled omnitray plate],0)+PickedColonies!J2141-1)))</f>
        <v>NA</v>
      </c>
      <c r="F2141" s="42" t="str">
        <f>IF(ISNUMBER(SEARCH("96-well",Import!$B$10)),Sheet1!O2140,Sheet1!P2140)</f>
        <v>L14</v>
      </c>
      <c r="I2141" s="31"/>
    </row>
    <row r="2142" spans="1:9" x14ac:dyDescent="0.25">
      <c r="A2142" s="29" t="str">
        <f>IF(PickedColonies!J2142=0, "NA",INDEX(Table5[Strain name],(MATCH(PickedColonies!C2142,Table6[Barcode of agar-filled omnitray plate],0)+PickedColonies!J2142-1)))</f>
        <v>NA</v>
      </c>
      <c r="B2142" s="29" t="str">
        <f>IF(PickedColonies!J2142=0, "NA", INDEX(Table1[Modifications],(MATCH(PickedColonies!C2142,Table6[Barcode of agar-filled omnitray plate],0)+PickedColonies!J2142-1)))</f>
        <v>NA</v>
      </c>
      <c r="D2142" s="29" t="str">
        <f>IF(PickedColonies!J2142=0, "NA", INDEX(Table4[],(MATCH(PickedColonies!C2142,Table6[Barcode of agar-filled omnitray plate],0)+PickedColonies!J2142-1)))</f>
        <v>NA</v>
      </c>
      <c r="F2142" s="42" t="str">
        <f>IF(ISNUMBER(SEARCH("96-well",Import!$B$10)),Sheet1!O2141,Sheet1!P2141)</f>
        <v>M14</v>
      </c>
      <c r="I2142" s="31"/>
    </row>
    <row r="2143" spans="1:9" x14ac:dyDescent="0.25">
      <c r="A2143" s="29" t="str">
        <f>IF(PickedColonies!J2143=0, "NA",INDEX(Table5[Strain name],(MATCH(PickedColonies!C2143,Table6[Barcode of agar-filled omnitray plate],0)+PickedColonies!J2143-1)))</f>
        <v>NA</v>
      </c>
      <c r="B2143" s="29" t="str">
        <f>IF(PickedColonies!J2143=0, "NA", INDEX(Table1[Modifications],(MATCH(PickedColonies!C2143,Table6[Barcode of agar-filled omnitray plate],0)+PickedColonies!J2143-1)))</f>
        <v>NA</v>
      </c>
      <c r="D2143" s="29" t="str">
        <f>IF(PickedColonies!J2143=0, "NA", INDEX(Table4[],(MATCH(PickedColonies!C2143,Table6[Barcode of agar-filled omnitray plate],0)+PickedColonies!J2143-1)))</f>
        <v>NA</v>
      </c>
      <c r="F2143" s="42" t="str">
        <f>IF(ISNUMBER(SEARCH("96-well",Import!$B$10)),Sheet1!O2142,Sheet1!P2142)</f>
        <v>N14</v>
      </c>
      <c r="I2143" s="31"/>
    </row>
    <row r="2144" spans="1:9" x14ac:dyDescent="0.25">
      <c r="A2144" s="29" t="str">
        <f>IF(PickedColonies!J2144=0, "NA",INDEX(Table5[Strain name],(MATCH(PickedColonies!C2144,Table6[Barcode of agar-filled omnitray plate],0)+PickedColonies!J2144-1)))</f>
        <v>NA</v>
      </c>
      <c r="B2144" s="29" t="str">
        <f>IF(PickedColonies!J2144=0, "NA", INDEX(Table1[Modifications],(MATCH(PickedColonies!C2144,Table6[Barcode of agar-filled omnitray plate],0)+PickedColonies!J2144-1)))</f>
        <v>NA</v>
      </c>
      <c r="D2144" s="29" t="str">
        <f>IF(PickedColonies!J2144=0, "NA", INDEX(Table4[],(MATCH(PickedColonies!C2144,Table6[Barcode of agar-filled omnitray plate],0)+PickedColonies!J2144-1)))</f>
        <v>NA</v>
      </c>
      <c r="F2144" s="42" t="str">
        <f>IF(ISNUMBER(SEARCH("96-well",Import!$B$10)),Sheet1!O2143,Sheet1!P2143)</f>
        <v>O14</v>
      </c>
      <c r="I2144" s="31"/>
    </row>
    <row r="2145" spans="1:9" x14ac:dyDescent="0.25">
      <c r="A2145" s="29" t="str">
        <f>IF(PickedColonies!J2145=0, "NA",INDEX(Table5[Strain name],(MATCH(PickedColonies!C2145,Table6[Barcode of agar-filled omnitray plate],0)+PickedColonies!J2145-1)))</f>
        <v>NA</v>
      </c>
      <c r="B2145" s="29" t="str">
        <f>IF(PickedColonies!J2145=0, "NA", INDEX(Table1[Modifications],(MATCH(PickedColonies!C2145,Table6[Barcode of agar-filled omnitray plate],0)+PickedColonies!J2145-1)))</f>
        <v>NA</v>
      </c>
      <c r="D2145" s="29" t="str">
        <f>IF(PickedColonies!J2145=0, "NA", INDEX(Table4[],(MATCH(PickedColonies!C2145,Table6[Barcode of agar-filled omnitray plate],0)+PickedColonies!J2145-1)))</f>
        <v>NA</v>
      </c>
      <c r="F2145" s="42" t="str">
        <f>IF(ISNUMBER(SEARCH("96-well",Import!$B$10)),Sheet1!O2144,Sheet1!P2144)</f>
        <v>P14</v>
      </c>
      <c r="I2145" s="31"/>
    </row>
    <row r="2146" spans="1:9" x14ac:dyDescent="0.25">
      <c r="A2146" s="29" t="str">
        <f>IF(PickedColonies!J2146=0, "NA",INDEX(Table5[Strain name],(MATCH(PickedColonies!C2146,Table6[Barcode of agar-filled omnitray plate],0)+PickedColonies!J2146-1)))</f>
        <v>NA</v>
      </c>
      <c r="B2146" s="29" t="str">
        <f>IF(PickedColonies!J2146=0, "NA", INDEX(Table1[Modifications],(MATCH(PickedColonies!C2146,Table6[Barcode of agar-filled omnitray plate],0)+PickedColonies!J2146-1)))</f>
        <v>NA</v>
      </c>
      <c r="D2146" s="29" t="str">
        <f>IF(PickedColonies!J2146=0, "NA", INDEX(Table4[],(MATCH(PickedColonies!C2146,Table6[Barcode of agar-filled omnitray plate],0)+PickedColonies!J2146-1)))</f>
        <v>NA</v>
      </c>
      <c r="F2146" s="42" t="str">
        <f>IF(ISNUMBER(SEARCH("96-well",Import!$B$10)),Sheet1!O2145,Sheet1!P2145)</f>
        <v>A15</v>
      </c>
      <c r="I2146" s="31"/>
    </row>
    <row r="2147" spans="1:9" x14ac:dyDescent="0.25">
      <c r="A2147" s="29" t="str">
        <f>IF(PickedColonies!J2147=0, "NA",INDEX(Table5[Strain name],(MATCH(PickedColonies!C2147,Table6[Barcode of agar-filled omnitray plate],0)+PickedColonies!J2147-1)))</f>
        <v>NA</v>
      </c>
      <c r="B2147" s="29" t="str">
        <f>IF(PickedColonies!J2147=0, "NA", INDEX(Table1[Modifications],(MATCH(PickedColonies!C2147,Table6[Barcode of agar-filled omnitray plate],0)+PickedColonies!J2147-1)))</f>
        <v>NA</v>
      </c>
      <c r="D2147" s="29" t="str">
        <f>IF(PickedColonies!J2147=0, "NA", INDEX(Table4[],(MATCH(PickedColonies!C2147,Table6[Barcode of agar-filled omnitray plate],0)+PickedColonies!J2147-1)))</f>
        <v>NA</v>
      </c>
      <c r="F2147" s="42" t="str">
        <f>IF(ISNUMBER(SEARCH("96-well",Import!$B$10)),Sheet1!O2146,Sheet1!P2146)</f>
        <v>B15</v>
      </c>
      <c r="I2147" s="31"/>
    </row>
    <row r="2148" spans="1:9" x14ac:dyDescent="0.25">
      <c r="A2148" s="29" t="str">
        <f>IF(PickedColonies!J2148=0, "NA",INDEX(Table5[Strain name],(MATCH(PickedColonies!C2148,Table6[Barcode of agar-filled omnitray plate],0)+PickedColonies!J2148-1)))</f>
        <v>NA</v>
      </c>
      <c r="B2148" s="29" t="str">
        <f>IF(PickedColonies!J2148=0, "NA", INDEX(Table1[Modifications],(MATCH(PickedColonies!C2148,Table6[Barcode of agar-filled omnitray plate],0)+PickedColonies!J2148-1)))</f>
        <v>NA</v>
      </c>
      <c r="D2148" s="29" t="str">
        <f>IF(PickedColonies!J2148=0, "NA", INDEX(Table4[],(MATCH(PickedColonies!C2148,Table6[Barcode of agar-filled omnitray plate],0)+PickedColonies!J2148-1)))</f>
        <v>NA</v>
      </c>
      <c r="F2148" s="42" t="str">
        <f>IF(ISNUMBER(SEARCH("96-well",Import!$B$10)),Sheet1!O2147,Sheet1!P2147)</f>
        <v>C15</v>
      </c>
      <c r="I2148" s="31"/>
    </row>
    <row r="2149" spans="1:9" x14ac:dyDescent="0.25">
      <c r="A2149" s="29" t="str">
        <f>IF(PickedColonies!J2149=0, "NA",INDEX(Table5[Strain name],(MATCH(PickedColonies!C2149,Table6[Barcode of agar-filled omnitray plate],0)+PickedColonies!J2149-1)))</f>
        <v>NA</v>
      </c>
      <c r="B2149" s="29" t="str">
        <f>IF(PickedColonies!J2149=0, "NA", INDEX(Table1[Modifications],(MATCH(PickedColonies!C2149,Table6[Barcode of agar-filled omnitray plate],0)+PickedColonies!J2149-1)))</f>
        <v>NA</v>
      </c>
      <c r="D2149" s="29" t="str">
        <f>IF(PickedColonies!J2149=0, "NA", INDEX(Table4[],(MATCH(PickedColonies!C2149,Table6[Barcode of agar-filled omnitray plate],0)+PickedColonies!J2149-1)))</f>
        <v>NA</v>
      </c>
      <c r="F2149" s="42" t="str">
        <f>IF(ISNUMBER(SEARCH("96-well",Import!$B$10)),Sheet1!O2148,Sheet1!P2148)</f>
        <v>D15</v>
      </c>
      <c r="I2149" s="31"/>
    </row>
    <row r="2150" spans="1:9" x14ac:dyDescent="0.25">
      <c r="A2150" s="29" t="str">
        <f>IF(PickedColonies!J2150=0, "NA",INDEX(Table5[Strain name],(MATCH(PickedColonies!C2150,Table6[Barcode of agar-filled omnitray plate],0)+PickedColonies!J2150-1)))</f>
        <v>NA</v>
      </c>
      <c r="B2150" s="29" t="str">
        <f>IF(PickedColonies!J2150=0, "NA", INDEX(Table1[Modifications],(MATCH(PickedColonies!C2150,Table6[Barcode of agar-filled omnitray plate],0)+PickedColonies!J2150-1)))</f>
        <v>NA</v>
      </c>
      <c r="D2150" s="29" t="str">
        <f>IF(PickedColonies!J2150=0, "NA", INDEX(Table4[],(MATCH(PickedColonies!C2150,Table6[Barcode of agar-filled omnitray plate],0)+PickedColonies!J2150-1)))</f>
        <v>NA</v>
      </c>
      <c r="F2150" s="42" t="str">
        <f>IF(ISNUMBER(SEARCH("96-well",Import!$B$10)),Sheet1!O2149,Sheet1!P2149)</f>
        <v>E15</v>
      </c>
      <c r="I2150" s="31"/>
    </row>
    <row r="2151" spans="1:9" x14ac:dyDescent="0.25">
      <c r="A2151" s="29" t="str">
        <f>IF(PickedColonies!J2151=0, "NA",INDEX(Table5[Strain name],(MATCH(PickedColonies!C2151,Table6[Barcode of agar-filled omnitray plate],0)+PickedColonies!J2151-1)))</f>
        <v>NA</v>
      </c>
      <c r="B2151" s="29" t="str">
        <f>IF(PickedColonies!J2151=0, "NA", INDEX(Table1[Modifications],(MATCH(PickedColonies!C2151,Table6[Barcode of agar-filled omnitray plate],0)+PickedColonies!J2151-1)))</f>
        <v>NA</v>
      </c>
      <c r="D2151" s="29" t="str">
        <f>IF(PickedColonies!J2151=0, "NA", INDEX(Table4[],(MATCH(PickedColonies!C2151,Table6[Barcode of agar-filled omnitray plate],0)+PickedColonies!J2151-1)))</f>
        <v>NA</v>
      </c>
      <c r="F2151" s="42" t="str">
        <f>IF(ISNUMBER(SEARCH("96-well",Import!$B$10)),Sheet1!O2150,Sheet1!P2150)</f>
        <v>F15</v>
      </c>
      <c r="I2151" s="31"/>
    </row>
    <row r="2152" spans="1:9" x14ac:dyDescent="0.25">
      <c r="A2152" s="29" t="str">
        <f>IF(PickedColonies!J2152=0, "NA",INDEX(Table5[Strain name],(MATCH(PickedColonies!C2152,Table6[Barcode of agar-filled omnitray plate],0)+PickedColonies!J2152-1)))</f>
        <v>NA</v>
      </c>
      <c r="B2152" s="29" t="str">
        <f>IF(PickedColonies!J2152=0, "NA", INDEX(Table1[Modifications],(MATCH(PickedColonies!C2152,Table6[Barcode of agar-filled omnitray plate],0)+PickedColonies!J2152-1)))</f>
        <v>NA</v>
      </c>
      <c r="D2152" s="29" t="str">
        <f>IF(PickedColonies!J2152=0, "NA", INDEX(Table4[],(MATCH(PickedColonies!C2152,Table6[Barcode of agar-filled omnitray plate],0)+PickedColonies!J2152-1)))</f>
        <v>NA</v>
      </c>
      <c r="F2152" s="42" t="str">
        <f>IF(ISNUMBER(SEARCH("96-well",Import!$B$10)),Sheet1!O2151,Sheet1!P2151)</f>
        <v>G15</v>
      </c>
      <c r="I2152" s="31"/>
    </row>
    <row r="2153" spans="1:9" x14ac:dyDescent="0.25">
      <c r="A2153" s="29" t="str">
        <f>IF(PickedColonies!J2153=0, "NA",INDEX(Table5[Strain name],(MATCH(PickedColonies!C2153,Table6[Barcode of agar-filled omnitray plate],0)+PickedColonies!J2153-1)))</f>
        <v>NA</v>
      </c>
      <c r="B2153" s="29" t="str">
        <f>IF(PickedColonies!J2153=0, "NA", INDEX(Table1[Modifications],(MATCH(PickedColonies!C2153,Table6[Barcode of agar-filled omnitray plate],0)+PickedColonies!J2153-1)))</f>
        <v>NA</v>
      </c>
      <c r="D2153" s="29" t="str">
        <f>IF(PickedColonies!J2153=0, "NA", INDEX(Table4[],(MATCH(PickedColonies!C2153,Table6[Barcode of agar-filled omnitray plate],0)+PickedColonies!J2153-1)))</f>
        <v>NA</v>
      </c>
      <c r="F2153" s="42" t="str">
        <f>IF(ISNUMBER(SEARCH("96-well",Import!$B$10)),Sheet1!O2152,Sheet1!P2152)</f>
        <v>H15</v>
      </c>
      <c r="I2153" s="31"/>
    </row>
    <row r="2154" spans="1:9" x14ac:dyDescent="0.25">
      <c r="A2154" s="29" t="str">
        <f>IF(PickedColonies!J2154=0, "NA",INDEX(Table5[Strain name],(MATCH(PickedColonies!C2154,Table6[Barcode of agar-filled omnitray plate],0)+PickedColonies!J2154-1)))</f>
        <v>NA</v>
      </c>
      <c r="B2154" s="29" t="str">
        <f>IF(PickedColonies!J2154=0, "NA", INDEX(Table1[Modifications],(MATCH(PickedColonies!C2154,Table6[Barcode of agar-filled omnitray plate],0)+PickedColonies!J2154-1)))</f>
        <v>NA</v>
      </c>
      <c r="D2154" s="29" t="str">
        <f>IF(PickedColonies!J2154=0, "NA", INDEX(Table4[],(MATCH(PickedColonies!C2154,Table6[Barcode of agar-filled omnitray plate],0)+PickedColonies!J2154-1)))</f>
        <v>NA</v>
      </c>
      <c r="F2154" s="42" t="str">
        <f>IF(ISNUMBER(SEARCH("96-well",Import!$B$10)),Sheet1!O2153,Sheet1!P2153)</f>
        <v>I15</v>
      </c>
      <c r="I2154" s="31"/>
    </row>
    <row r="2155" spans="1:9" x14ac:dyDescent="0.25">
      <c r="A2155" s="29" t="str">
        <f>IF(PickedColonies!J2155=0, "NA",INDEX(Table5[Strain name],(MATCH(PickedColonies!C2155,Table6[Barcode of agar-filled omnitray plate],0)+PickedColonies!J2155-1)))</f>
        <v>NA</v>
      </c>
      <c r="B2155" s="29" t="str">
        <f>IF(PickedColonies!J2155=0, "NA", INDEX(Table1[Modifications],(MATCH(PickedColonies!C2155,Table6[Barcode of agar-filled omnitray plate],0)+PickedColonies!J2155-1)))</f>
        <v>NA</v>
      </c>
      <c r="D2155" s="29" t="str">
        <f>IF(PickedColonies!J2155=0, "NA", INDEX(Table4[],(MATCH(PickedColonies!C2155,Table6[Barcode of agar-filled omnitray plate],0)+PickedColonies!J2155-1)))</f>
        <v>NA</v>
      </c>
      <c r="F2155" s="42" t="str">
        <f>IF(ISNUMBER(SEARCH("96-well",Import!$B$10)),Sheet1!O2154,Sheet1!P2154)</f>
        <v>J15</v>
      </c>
      <c r="I2155" s="31"/>
    </row>
    <row r="2156" spans="1:9" x14ac:dyDescent="0.25">
      <c r="A2156" s="29" t="str">
        <f>IF(PickedColonies!J2156=0, "NA",INDEX(Table5[Strain name],(MATCH(PickedColonies!C2156,Table6[Barcode of agar-filled omnitray plate],0)+PickedColonies!J2156-1)))</f>
        <v>NA</v>
      </c>
      <c r="B2156" s="29" t="str">
        <f>IF(PickedColonies!J2156=0, "NA", INDEX(Table1[Modifications],(MATCH(PickedColonies!C2156,Table6[Barcode of agar-filled omnitray plate],0)+PickedColonies!J2156-1)))</f>
        <v>NA</v>
      </c>
      <c r="D2156" s="29" t="str">
        <f>IF(PickedColonies!J2156=0, "NA", INDEX(Table4[],(MATCH(PickedColonies!C2156,Table6[Barcode of agar-filled omnitray plate],0)+PickedColonies!J2156-1)))</f>
        <v>NA</v>
      </c>
      <c r="F2156" s="42" t="str">
        <f>IF(ISNUMBER(SEARCH("96-well",Import!$B$10)),Sheet1!O2155,Sheet1!P2155)</f>
        <v>K15</v>
      </c>
      <c r="I2156" s="31"/>
    </row>
    <row r="2157" spans="1:9" x14ac:dyDescent="0.25">
      <c r="A2157" s="29" t="str">
        <f>IF(PickedColonies!J2157=0, "NA",INDEX(Table5[Strain name],(MATCH(PickedColonies!C2157,Table6[Barcode of agar-filled omnitray plate],0)+PickedColonies!J2157-1)))</f>
        <v>NA</v>
      </c>
      <c r="B2157" s="29" t="str">
        <f>IF(PickedColonies!J2157=0, "NA", INDEX(Table1[Modifications],(MATCH(PickedColonies!C2157,Table6[Barcode of agar-filled omnitray plate],0)+PickedColonies!J2157-1)))</f>
        <v>NA</v>
      </c>
      <c r="D2157" s="29" t="str">
        <f>IF(PickedColonies!J2157=0, "NA", INDEX(Table4[],(MATCH(PickedColonies!C2157,Table6[Barcode of agar-filled omnitray plate],0)+PickedColonies!J2157-1)))</f>
        <v>NA</v>
      </c>
      <c r="F2157" s="42" t="str">
        <f>IF(ISNUMBER(SEARCH("96-well",Import!$B$10)),Sheet1!O2156,Sheet1!P2156)</f>
        <v>L15</v>
      </c>
      <c r="I2157" s="31"/>
    </row>
    <row r="2158" spans="1:9" x14ac:dyDescent="0.25">
      <c r="A2158" s="29" t="str">
        <f>IF(PickedColonies!J2158=0, "NA",INDEX(Table5[Strain name],(MATCH(PickedColonies!C2158,Table6[Barcode of agar-filled omnitray plate],0)+PickedColonies!J2158-1)))</f>
        <v>NA</v>
      </c>
      <c r="B2158" s="29" t="str">
        <f>IF(PickedColonies!J2158=0, "NA", INDEX(Table1[Modifications],(MATCH(PickedColonies!C2158,Table6[Barcode of agar-filled omnitray plate],0)+PickedColonies!J2158-1)))</f>
        <v>NA</v>
      </c>
      <c r="D2158" s="29" t="str">
        <f>IF(PickedColonies!J2158=0, "NA", INDEX(Table4[],(MATCH(PickedColonies!C2158,Table6[Barcode of agar-filled omnitray plate],0)+PickedColonies!J2158-1)))</f>
        <v>NA</v>
      </c>
      <c r="F2158" s="42" t="str">
        <f>IF(ISNUMBER(SEARCH("96-well",Import!$B$10)),Sheet1!O2157,Sheet1!P2157)</f>
        <v>M15</v>
      </c>
      <c r="I2158" s="31"/>
    </row>
    <row r="2159" spans="1:9" x14ac:dyDescent="0.25">
      <c r="A2159" s="29" t="str">
        <f>IF(PickedColonies!J2159=0, "NA",INDEX(Table5[Strain name],(MATCH(PickedColonies!C2159,Table6[Barcode of agar-filled omnitray plate],0)+PickedColonies!J2159-1)))</f>
        <v>NA</v>
      </c>
      <c r="B2159" s="29" t="str">
        <f>IF(PickedColonies!J2159=0, "NA", INDEX(Table1[Modifications],(MATCH(PickedColonies!C2159,Table6[Barcode of agar-filled omnitray plate],0)+PickedColonies!J2159-1)))</f>
        <v>NA</v>
      </c>
      <c r="D2159" s="29" t="str">
        <f>IF(PickedColonies!J2159=0, "NA", INDEX(Table4[],(MATCH(PickedColonies!C2159,Table6[Barcode of agar-filled omnitray plate],0)+PickedColonies!J2159-1)))</f>
        <v>NA</v>
      </c>
      <c r="F2159" s="42" t="str">
        <f>IF(ISNUMBER(SEARCH("96-well",Import!$B$10)),Sheet1!O2158,Sheet1!P2158)</f>
        <v>N15</v>
      </c>
      <c r="I2159" s="31"/>
    </row>
    <row r="2160" spans="1:9" x14ac:dyDescent="0.25">
      <c r="A2160" s="29" t="str">
        <f>IF(PickedColonies!J2160=0, "NA",INDEX(Table5[Strain name],(MATCH(PickedColonies!C2160,Table6[Barcode of agar-filled omnitray plate],0)+PickedColonies!J2160-1)))</f>
        <v>NA</v>
      </c>
      <c r="B2160" s="29" t="str">
        <f>IF(PickedColonies!J2160=0, "NA", INDEX(Table1[Modifications],(MATCH(PickedColonies!C2160,Table6[Barcode of agar-filled omnitray plate],0)+PickedColonies!J2160-1)))</f>
        <v>NA</v>
      </c>
      <c r="D2160" s="29" t="str">
        <f>IF(PickedColonies!J2160=0, "NA", INDEX(Table4[],(MATCH(PickedColonies!C2160,Table6[Barcode of agar-filled omnitray plate],0)+PickedColonies!J2160-1)))</f>
        <v>NA</v>
      </c>
      <c r="F2160" s="42" t="str">
        <f>IF(ISNUMBER(SEARCH("96-well",Import!$B$10)),Sheet1!O2159,Sheet1!P2159)</f>
        <v>O15</v>
      </c>
      <c r="I2160" s="31"/>
    </row>
    <row r="2161" spans="1:9" x14ac:dyDescent="0.25">
      <c r="A2161" s="29" t="str">
        <f>IF(PickedColonies!J2161=0, "NA",INDEX(Table5[Strain name],(MATCH(PickedColonies!C2161,Table6[Barcode of agar-filled omnitray plate],0)+PickedColonies!J2161-1)))</f>
        <v>NA</v>
      </c>
      <c r="B2161" s="29" t="str">
        <f>IF(PickedColonies!J2161=0, "NA", INDEX(Table1[Modifications],(MATCH(PickedColonies!C2161,Table6[Barcode of agar-filled omnitray plate],0)+PickedColonies!J2161-1)))</f>
        <v>NA</v>
      </c>
      <c r="D2161" s="29" t="str">
        <f>IF(PickedColonies!J2161=0, "NA", INDEX(Table4[],(MATCH(PickedColonies!C2161,Table6[Barcode of agar-filled omnitray plate],0)+PickedColonies!J2161-1)))</f>
        <v>NA</v>
      </c>
      <c r="F2161" s="42" t="str">
        <f>IF(ISNUMBER(SEARCH("96-well",Import!$B$10)),Sheet1!O2160,Sheet1!P2160)</f>
        <v>P15</v>
      </c>
      <c r="I2161" s="31"/>
    </row>
    <row r="2162" spans="1:9" x14ac:dyDescent="0.25">
      <c r="A2162" s="29" t="str">
        <f>IF(PickedColonies!J2162=0, "NA",INDEX(Table5[Strain name],(MATCH(PickedColonies!C2162,Table6[Barcode of agar-filled omnitray plate],0)+PickedColonies!J2162-1)))</f>
        <v>NA</v>
      </c>
      <c r="B2162" s="29" t="str">
        <f>IF(PickedColonies!J2162=0, "NA", INDEX(Table1[Modifications],(MATCH(PickedColonies!C2162,Table6[Barcode of agar-filled omnitray plate],0)+PickedColonies!J2162-1)))</f>
        <v>NA</v>
      </c>
      <c r="D2162" s="29" t="str">
        <f>IF(PickedColonies!J2162=0, "NA", INDEX(Table4[],(MATCH(PickedColonies!C2162,Table6[Barcode of agar-filled omnitray plate],0)+PickedColonies!J2162-1)))</f>
        <v>NA</v>
      </c>
      <c r="F2162" s="42" t="str">
        <f>IF(ISNUMBER(SEARCH("96-well",Import!$B$10)),Sheet1!O2161,Sheet1!P2161)</f>
        <v>A16</v>
      </c>
      <c r="I2162" s="31"/>
    </row>
    <row r="2163" spans="1:9" x14ac:dyDescent="0.25">
      <c r="A2163" s="29" t="str">
        <f>IF(PickedColonies!J2163=0, "NA",INDEX(Table5[Strain name],(MATCH(PickedColonies!C2163,Table6[Barcode of agar-filled omnitray plate],0)+PickedColonies!J2163-1)))</f>
        <v>NA</v>
      </c>
      <c r="B2163" s="29" t="str">
        <f>IF(PickedColonies!J2163=0, "NA", INDEX(Table1[Modifications],(MATCH(PickedColonies!C2163,Table6[Barcode of agar-filled omnitray plate],0)+PickedColonies!J2163-1)))</f>
        <v>NA</v>
      </c>
      <c r="D2163" s="29" t="str">
        <f>IF(PickedColonies!J2163=0, "NA", INDEX(Table4[],(MATCH(PickedColonies!C2163,Table6[Barcode of agar-filled omnitray plate],0)+PickedColonies!J2163-1)))</f>
        <v>NA</v>
      </c>
      <c r="F2163" s="42" t="str">
        <f>IF(ISNUMBER(SEARCH("96-well",Import!$B$10)),Sheet1!O2162,Sheet1!P2162)</f>
        <v>B16</v>
      </c>
      <c r="I2163" s="31"/>
    </row>
    <row r="2164" spans="1:9" x14ac:dyDescent="0.25">
      <c r="A2164" s="29" t="str">
        <f>IF(PickedColonies!J2164=0, "NA",INDEX(Table5[Strain name],(MATCH(PickedColonies!C2164,Table6[Barcode of agar-filled omnitray plate],0)+PickedColonies!J2164-1)))</f>
        <v>NA</v>
      </c>
      <c r="B2164" s="29" t="str">
        <f>IF(PickedColonies!J2164=0, "NA", INDEX(Table1[Modifications],(MATCH(PickedColonies!C2164,Table6[Barcode of agar-filled omnitray plate],0)+PickedColonies!J2164-1)))</f>
        <v>NA</v>
      </c>
      <c r="D2164" s="29" t="str">
        <f>IF(PickedColonies!J2164=0, "NA", INDEX(Table4[],(MATCH(PickedColonies!C2164,Table6[Barcode of agar-filled omnitray plate],0)+PickedColonies!J2164-1)))</f>
        <v>NA</v>
      </c>
      <c r="F2164" s="42" t="str">
        <f>IF(ISNUMBER(SEARCH("96-well",Import!$B$10)),Sheet1!O2163,Sheet1!P2163)</f>
        <v>C16</v>
      </c>
      <c r="I2164" s="31"/>
    </row>
    <row r="2165" spans="1:9" x14ac:dyDescent="0.25">
      <c r="A2165" s="29" t="str">
        <f>IF(PickedColonies!J2165=0, "NA",INDEX(Table5[Strain name],(MATCH(PickedColonies!C2165,Table6[Barcode of agar-filled omnitray plate],0)+PickedColonies!J2165-1)))</f>
        <v>NA</v>
      </c>
      <c r="B2165" s="29" t="str">
        <f>IF(PickedColonies!J2165=0, "NA", INDEX(Table1[Modifications],(MATCH(PickedColonies!C2165,Table6[Barcode of agar-filled omnitray plate],0)+PickedColonies!J2165-1)))</f>
        <v>NA</v>
      </c>
      <c r="D2165" s="29" t="str">
        <f>IF(PickedColonies!J2165=0, "NA", INDEX(Table4[],(MATCH(PickedColonies!C2165,Table6[Barcode of agar-filled omnitray plate],0)+PickedColonies!J2165-1)))</f>
        <v>NA</v>
      </c>
      <c r="F2165" s="42" t="str">
        <f>IF(ISNUMBER(SEARCH("96-well",Import!$B$10)),Sheet1!O2164,Sheet1!P2164)</f>
        <v>D16</v>
      </c>
      <c r="I2165" s="31"/>
    </row>
    <row r="2166" spans="1:9" x14ac:dyDescent="0.25">
      <c r="A2166" s="29" t="str">
        <f>IF(PickedColonies!J2166=0, "NA",INDEX(Table5[Strain name],(MATCH(PickedColonies!C2166,Table6[Barcode of agar-filled omnitray plate],0)+PickedColonies!J2166-1)))</f>
        <v>NA</v>
      </c>
      <c r="B2166" s="29" t="str">
        <f>IF(PickedColonies!J2166=0, "NA", INDEX(Table1[Modifications],(MATCH(PickedColonies!C2166,Table6[Barcode of agar-filled omnitray plate],0)+PickedColonies!J2166-1)))</f>
        <v>NA</v>
      </c>
      <c r="D2166" s="29" t="str">
        <f>IF(PickedColonies!J2166=0, "NA", INDEX(Table4[],(MATCH(PickedColonies!C2166,Table6[Barcode of agar-filled omnitray plate],0)+PickedColonies!J2166-1)))</f>
        <v>NA</v>
      </c>
      <c r="F2166" s="42" t="str">
        <f>IF(ISNUMBER(SEARCH("96-well",Import!$B$10)),Sheet1!O2165,Sheet1!P2165)</f>
        <v>E16</v>
      </c>
      <c r="I2166" s="31"/>
    </row>
    <row r="2167" spans="1:9" x14ac:dyDescent="0.25">
      <c r="A2167" s="29" t="str">
        <f>IF(PickedColonies!J2167=0, "NA",INDEX(Table5[Strain name],(MATCH(PickedColonies!C2167,Table6[Barcode of agar-filled omnitray plate],0)+PickedColonies!J2167-1)))</f>
        <v>NA</v>
      </c>
      <c r="B2167" s="29" t="str">
        <f>IF(PickedColonies!J2167=0, "NA", INDEX(Table1[Modifications],(MATCH(PickedColonies!C2167,Table6[Barcode of agar-filled omnitray plate],0)+PickedColonies!J2167-1)))</f>
        <v>NA</v>
      </c>
      <c r="D2167" s="29" t="str">
        <f>IF(PickedColonies!J2167=0, "NA", INDEX(Table4[],(MATCH(PickedColonies!C2167,Table6[Barcode of agar-filled omnitray plate],0)+PickedColonies!J2167-1)))</f>
        <v>NA</v>
      </c>
      <c r="F2167" s="42" t="str">
        <f>IF(ISNUMBER(SEARCH("96-well",Import!$B$10)),Sheet1!O2166,Sheet1!P2166)</f>
        <v>F16</v>
      </c>
      <c r="I2167" s="31"/>
    </row>
    <row r="2168" spans="1:9" x14ac:dyDescent="0.25">
      <c r="A2168" s="29" t="str">
        <f>IF(PickedColonies!J2168=0, "NA",INDEX(Table5[Strain name],(MATCH(PickedColonies!C2168,Table6[Barcode of agar-filled omnitray plate],0)+PickedColonies!J2168-1)))</f>
        <v>NA</v>
      </c>
      <c r="B2168" s="29" t="str">
        <f>IF(PickedColonies!J2168=0, "NA", INDEX(Table1[Modifications],(MATCH(PickedColonies!C2168,Table6[Barcode of agar-filled omnitray plate],0)+PickedColonies!J2168-1)))</f>
        <v>NA</v>
      </c>
      <c r="D2168" s="29" t="str">
        <f>IF(PickedColonies!J2168=0, "NA", INDEX(Table4[],(MATCH(PickedColonies!C2168,Table6[Barcode of agar-filled omnitray plate],0)+PickedColonies!J2168-1)))</f>
        <v>NA</v>
      </c>
      <c r="F2168" s="42" t="str">
        <f>IF(ISNUMBER(SEARCH("96-well",Import!$B$10)),Sheet1!O2167,Sheet1!P2167)</f>
        <v>G16</v>
      </c>
      <c r="I2168" s="31"/>
    </row>
    <row r="2169" spans="1:9" x14ac:dyDescent="0.25">
      <c r="A2169" s="29" t="str">
        <f>IF(PickedColonies!J2169=0, "NA",INDEX(Table5[Strain name],(MATCH(PickedColonies!C2169,Table6[Barcode of agar-filled omnitray plate],0)+PickedColonies!J2169-1)))</f>
        <v>NA</v>
      </c>
      <c r="B2169" s="29" t="str">
        <f>IF(PickedColonies!J2169=0, "NA", INDEX(Table1[Modifications],(MATCH(PickedColonies!C2169,Table6[Barcode of agar-filled omnitray plate],0)+PickedColonies!J2169-1)))</f>
        <v>NA</v>
      </c>
      <c r="D2169" s="29" t="str">
        <f>IF(PickedColonies!J2169=0, "NA", INDEX(Table4[],(MATCH(PickedColonies!C2169,Table6[Barcode of agar-filled omnitray plate],0)+PickedColonies!J2169-1)))</f>
        <v>NA</v>
      </c>
      <c r="F2169" s="42" t="str">
        <f>IF(ISNUMBER(SEARCH("96-well",Import!$B$10)),Sheet1!O2168,Sheet1!P2168)</f>
        <v>H16</v>
      </c>
      <c r="I2169" s="31"/>
    </row>
    <row r="2170" spans="1:9" x14ac:dyDescent="0.25">
      <c r="A2170" s="29" t="str">
        <f>IF(PickedColonies!J2170=0, "NA",INDEX(Table5[Strain name],(MATCH(PickedColonies!C2170,Table6[Barcode of agar-filled omnitray plate],0)+PickedColonies!J2170-1)))</f>
        <v>NA</v>
      </c>
      <c r="B2170" s="29" t="str">
        <f>IF(PickedColonies!J2170=0, "NA", INDEX(Table1[Modifications],(MATCH(PickedColonies!C2170,Table6[Barcode of agar-filled omnitray plate],0)+PickedColonies!J2170-1)))</f>
        <v>NA</v>
      </c>
      <c r="D2170" s="29" t="str">
        <f>IF(PickedColonies!J2170=0, "NA", INDEX(Table4[],(MATCH(PickedColonies!C2170,Table6[Barcode of agar-filled omnitray plate],0)+PickedColonies!J2170-1)))</f>
        <v>NA</v>
      </c>
      <c r="F2170" s="42" t="str">
        <f>IF(ISNUMBER(SEARCH("96-well",Import!$B$10)),Sheet1!O2169,Sheet1!P2169)</f>
        <v>I16</v>
      </c>
      <c r="I2170" s="31"/>
    </row>
    <row r="2171" spans="1:9" x14ac:dyDescent="0.25">
      <c r="A2171" s="29" t="str">
        <f>IF(PickedColonies!J2171=0, "NA",INDEX(Table5[Strain name],(MATCH(PickedColonies!C2171,Table6[Barcode of agar-filled omnitray plate],0)+PickedColonies!J2171-1)))</f>
        <v>NA</v>
      </c>
      <c r="B2171" s="29" t="str">
        <f>IF(PickedColonies!J2171=0, "NA", INDEX(Table1[Modifications],(MATCH(PickedColonies!C2171,Table6[Barcode of agar-filled omnitray plate],0)+PickedColonies!J2171-1)))</f>
        <v>NA</v>
      </c>
      <c r="D2171" s="29" t="str">
        <f>IF(PickedColonies!J2171=0, "NA", INDEX(Table4[],(MATCH(PickedColonies!C2171,Table6[Barcode of agar-filled omnitray plate],0)+PickedColonies!J2171-1)))</f>
        <v>NA</v>
      </c>
      <c r="F2171" s="42" t="str">
        <f>IF(ISNUMBER(SEARCH("96-well",Import!$B$10)),Sheet1!O2170,Sheet1!P2170)</f>
        <v>J16</v>
      </c>
      <c r="I2171" s="31"/>
    </row>
    <row r="2172" spans="1:9" x14ac:dyDescent="0.25">
      <c r="A2172" s="29" t="str">
        <f>IF(PickedColonies!J2172=0, "NA",INDEX(Table5[Strain name],(MATCH(PickedColonies!C2172,Table6[Barcode of agar-filled omnitray plate],0)+PickedColonies!J2172-1)))</f>
        <v>NA</v>
      </c>
      <c r="B2172" s="29" t="str">
        <f>IF(PickedColonies!J2172=0, "NA", INDEX(Table1[Modifications],(MATCH(PickedColonies!C2172,Table6[Barcode of agar-filled omnitray plate],0)+PickedColonies!J2172-1)))</f>
        <v>NA</v>
      </c>
      <c r="D2172" s="29" t="str">
        <f>IF(PickedColonies!J2172=0, "NA", INDEX(Table4[],(MATCH(PickedColonies!C2172,Table6[Barcode of agar-filled omnitray plate],0)+PickedColonies!J2172-1)))</f>
        <v>NA</v>
      </c>
      <c r="F2172" s="42" t="str">
        <f>IF(ISNUMBER(SEARCH("96-well",Import!$B$10)),Sheet1!O2171,Sheet1!P2171)</f>
        <v>K16</v>
      </c>
      <c r="I2172" s="31"/>
    </row>
    <row r="2173" spans="1:9" x14ac:dyDescent="0.25">
      <c r="A2173" s="29" t="str">
        <f>IF(PickedColonies!J2173=0, "NA",INDEX(Table5[Strain name],(MATCH(PickedColonies!C2173,Table6[Barcode of agar-filled omnitray plate],0)+PickedColonies!J2173-1)))</f>
        <v>NA</v>
      </c>
      <c r="B2173" s="29" t="str">
        <f>IF(PickedColonies!J2173=0, "NA", INDEX(Table1[Modifications],(MATCH(PickedColonies!C2173,Table6[Barcode of agar-filled omnitray plate],0)+PickedColonies!J2173-1)))</f>
        <v>NA</v>
      </c>
      <c r="D2173" s="29" t="str">
        <f>IF(PickedColonies!J2173=0, "NA", INDEX(Table4[],(MATCH(PickedColonies!C2173,Table6[Barcode of agar-filled omnitray plate],0)+PickedColonies!J2173-1)))</f>
        <v>NA</v>
      </c>
      <c r="F2173" s="42" t="str">
        <f>IF(ISNUMBER(SEARCH("96-well",Import!$B$10)),Sheet1!O2172,Sheet1!P2172)</f>
        <v>L16</v>
      </c>
      <c r="I2173" s="31"/>
    </row>
    <row r="2174" spans="1:9" x14ac:dyDescent="0.25">
      <c r="A2174" s="29" t="str">
        <f>IF(PickedColonies!J2174=0, "NA",INDEX(Table5[Strain name],(MATCH(PickedColonies!C2174,Table6[Barcode of agar-filled omnitray plate],0)+PickedColonies!J2174-1)))</f>
        <v>NA</v>
      </c>
      <c r="B2174" s="29" t="str">
        <f>IF(PickedColonies!J2174=0, "NA", INDEX(Table1[Modifications],(MATCH(PickedColonies!C2174,Table6[Barcode of agar-filled omnitray plate],0)+PickedColonies!J2174-1)))</f>
        <v>NA</v>
      </c>
      <c r="D2174" s="29" t="str">
        <f>IF(PickedColonies!J2174=0, "NA", INDEX(Table4[],(MATCH(PickedColonies!C2174,Table6[Barcode of agar-filled omnitray plate],0)+PickedColonies!J2174-1)))</f>
        <v>NA</v>
      </c>
      <c r="F2174" s="42" t="str">
        <f>IF(ISNUMBER(SEARCH("96-well",Import!$B$10)),Sheet1!O2173,Sheet1!P2173)</f>
        <v>M16</v>
      </c>
      <c r="I2174" s="31"/>
    </row>
    <row r="2175" spans="1:9" x14ac:dyDescent="0.25">
      <c r="A2175" s="29" t="str">
        <f>IF(PickedColonies!J2175=0, "NA",INDEX(Table5[Strain name],(MATCH(PickedColonies!C2175,Table6[Barcode of agar-filled omnitray plate],0)+PickedColonies!J2175-1)))</f>
        <v>NA</v>
      </c>
      <c r="B2175" s="29" t="str">
        <f>IF(PickedColonies!J2175=0, "NA", INDEX(Table1[Modifications],(MATCH(PickedColonies!C2175,Table6[Barcode of agar-filled omnitray plate],0)+PickedColonies!J2175-1)))</f>
        <v>NA</v>
      </c>
      <c r="D2175" s="29" t="str">
        <f>IF(PickedColonies!J2175=0, "NA", INDEX(Table4[],(MATCH(PickedColonies!C2175,Table6[Barcode of agar-filled omnitray plate],0)+PickedColonies!J2175-1)))</f>
        <v>NA</v>
      </c>
      <c r="F2175" s="42" t="str">
        <f>IF(ISNUMBER(SEARCH("96-well",Import!$B$10)),Sheet1!O2174,Sheet1!P2174)</f>
        <v>N16</v>
      </c>
      <c r="I2175" s="31"/>
    </row>
    <row r="2176" spans="1:9" x14ac:dyDescent="0.25">
      <c r="A2176" s="29" t="str">
        <f>IF(PickedColonies!J2176=0, "NA",INDEX(Table5[Strain name],(MATCH(PickedColonies!C2176,Table6[Barcode of agar-filled omnitray plate],0)+PickedColonies!J2176-1)))</f>
        <v>NA</v>
      </c>
      <c r="B2176" s="29" t="str">
        <f>IF(PickedColonies!J2176=0, "NA", INDEX(Table1[Modifications],(MATCH(PickedColonies!C2176,Table6[Barcode of agar-filled omnitray plate],0)+PickedColonies!J2176-1)))</f>
        <v>NA</v>
      </c>
      <c r="D2176" s="29" t="str">
        <f>IF(PickedColonies!J2176=0, "NA", INDEX(Table4[],(MATCH(PickedColonies!C2176,Table6[Barcode of agar-filled omnitray plate],0)+PickedColonies!J2176-1)))</f>
        <v>NA</v>
      </c>
      <c r="F2176" s="42" t="str">
        <f>IF(ISNUMBER(SEARCH("96-well",Import!$B$10)),Sheet1!O2175,Sheet1!P2175)</f>
        <v>O16</v>
      </c>
      <c r="I2176" s="31"/>
    </row>
    <row r="2177" spans="1:9" x14ac:dyDescent="0.25">
      <c r="A2177" s="29" t="str">
        <f>IF(PickedColonies!J2177=0, "NA",INDEX(Table5[Strain name],(MATCH(PickedColonies!C2177,Table6[Barcode of agar-filled omnitray plate],0)+PickedColonies!J2177-1)))</f>
        <v>NA</v>
      </c>
      <c r="B2177" s="29" t="str">
        <f>IF(PickedColonies!J2177=0, "NA", INDEX(Table1[Modifications],(MATCH(PickedColonies!C2177,Table6[Barcode of agar-filled omnitray plate],0)+PickedColonies!J2177-1)))</f>
        <v>NA</v>
      </c>
      <c r="D2177" s="29" t="str">
        <f>IF(PickedColonies!J2177=0, "NA", INDEX(Table4[],(MATCH(PickedColonies!C2177,Table6[Barcode of agar-filled omnitray plate],0)+PickedColonies!J2177-1)))</f>
        <v>NA</v>
      </c>
      <c r="F2177" s="42" t="str">
        <f>IF(ISNUMBER(SEARCH("96-well",Import!$B$10)),Sheet1!O2176,Sheet1!P2176)</f>
        <v>P16</v>
      </c>
      <c r="I2177" s="31"/>
    </row>
    <row r="2178" spans="1:9" x14ac:dyDescent="0.25">
      <c r="A2178" s="29" t="str">
        <f>IF(PickedColonies!J2178=0, "NA",INDEX(Table5[Strain name],(MATCH(PickedColonies!C2178,Table6[Barcode of agar-filled omnitray plate],0)+PickedColonies!J2178-1)))</f>
        <v>NA</v>
      </c>
      <c r="B2178" s="29" t="str">
        <f>IF(PickedColonies!J2178=0, "NA", INDEX(Table1[Modifications],(MATCH(PickedColonies!C2178,Table6[Barcode of agar-filled omnitray plate],0)+PickedColonies!J2178-1)))</f>
        <v>NA</v>
      </c>
      <c r="D2178" s="29" t="str">
        <f>IF(PickedColonies!J2178=0, "NA", INDEX(Table4[],(MATCH(PickedColonies!C2178,Table6[Barcode of agar-filled omnitray plate],0)+PickedColonies!J2178-1)))</f>
        <v>NA</v>
      </c>
      <c r="F2178" s="42" t="str">
        <f>IF(ISNUMBER(SEARCH("96-well",Import!$B$10)),Sheet1!O2177,Sheet1!P2177)</f>
        <v>A17</v>
      </c>
      <c r="I2178" s="31"/>
    </row>
    <row r="2179" spans="1:9" x14ac:dyDescent="0.25">
      <c r="A2179" s="29" t="str">
        <f>IF(PickedColonies!J2179=0, "NA",INDEX(Table5[Strain name],(MATCH(PickedColonies!C2179,Table6[Barcode of agar-filled omnitray plate],0)+PickedColonies!J2179-1)))</f>
        <v>NA</v>
      </c>
      <c r="B2179" s="29" t="str">
        <f>IF(PickedColonies!J2179=0, "NA", INDEX(Table1[Modifications],(MATCH(PickedColonies!C2179,Table6[Barcode of agar-filled omnitray plate],0)+PickedColonies!J2179-1)))</f>
        <v>NA</v>
      </c>
      <c r="D2179" s="29" t="str">
        <f>IF(PickedColonies!J2179=0, "NA", INDEX(Table4[],(MATCH(PickedColonies!C2179,Table6[Barcode of agar-filled omnitray plate],0)+PickedColonies!J2179-1)))</f>
        <v>NA</v>
      </c>
      <c r="F2179" s="42" t="str">
        <f>IF(ISNUMBER(SEARCH("96-well",Import!$B$10)),Sheet1!O2178,Sheet1!P2178)</f>
        <v>B17</v>
      </c>
      <c r="I2179" s="31"/>
    </row>
    <row r="2180" spans="1:9" x14ac:dyDescent="0.25">
      <c r="A2180" s="29" t="str">
        <f>IF(PickedColonies!J2180=0, "NA",INDEX(Table5[Strain name],(MATCH(PickedColonies!C2180,Table6[Barcode of agar-filled omnitray plate],0)+PickedColonies!J2180-1)))</f>
        <v>NA</v>
      </c>
      <c r="B2180" s="29" t="str">
        <f>IF(PickedColonies!J2180=0, "NA", INDEX(Table1[Modifications],(MATCH(PickedColonies!C2180,Table6[Barcode of agar-filled omnitray plate],0)+PickedColonies!J2180-1)))</f>
        <v>NA</v>
      </c>
      <c r="D2180" s="29" t="str">
        <f>IF(PickedColonies!J2180=0, "NA", INDEX(Table4[],(MATCH(PickedColonies!C2180,Table6[Barcode of agar-filled omnitray plate],0)+PickedColonies!J2180-1)))</f>
        <v>NA</v>
      </c>
      <c r="F2180" s="42" t="str">
        <f>IF(ISNUMBER(SEARCH("96-well",Import!$B$10)),Sheet1!O2179,Sheet1!P2179)</f>
        <v>C17</v>
      </c>
      <c r="I2180" s="31"/>
    </row>
    <row r="2181" spans="1:9" x14ac:dyDescent="0.25">
      <c r="A2181" s="29" t="str">
        <f>IF(PickedColonies!J2181=0, "NA",INDEX(Table5[Strain name],(MATCH(PickedColonies!C2181,Table6[Barcode of agar-filled omnitray plate],0)+PickedColonies!J2181-1)))</f>
        <v>NA</v>
      </c>
      <c r="B2181" s="29" t="str">
        <f>IF(PickedColonies!J2181=0, "NA", INDEX(Table1[Modifications],(MATCH(PickedColonies!C2181,Table6[Barcode of agar-filled omnitray plate],0)+PickedColonies!J2181-1)))</f>
        <v>NA</v>
      </c>
      <c r="D2181" s="29" t="str">
        <f>IF(PickedColonies!J2181=0, "NA", INDEX(Table4[],(MATCH(PickedColonies!C2181,Table6[Barcode of agar-filled omnitray plate],0)+PickedColonies!J2181-1)))</f>
        <v>NA</v>
      </c>
      <c r="F2181" s="42" t="str">
        <f>IF(ISNUMBER(SEARCH("96-well",Import!$B$10)),Sheet1!O2180,Sheet1!P2180)</f>
        <v>D17</v>
      </c>
      <c r="I2181" s="31"/>
    </row>
    <row r="2182" spans="1:9" x14ac:dyDescent="0.25">
      <c r="A2182" s="29" t="str">
        <f>IF(PickedColonies!J2182=0, "NA",INDEX(Table5[Strain name],(MATCH(PickedColonies!C2182,Table6[Barcode of agar-filled omnitray plate],0)+PickedColonies!J2182-1)))</f>
        <v>NA</v>
      </c>
      <c r="B2182" s="29" t="str">
        <f>IF(PickedColonies!J2182=0, "NA", INDEX(Table1[Modifications],(MATCH(PickedColonies!C2182,Table6[Barcode of agar-filled omnitray plate],0)+PickedColonies!J2182-1)))</f>
        <v>NA</v>
      </c>
      <c r="D2182" s="29" t="str">
        <f>IF(PickedColonies!J2182=0, "NA", INDEX(Table4[],(MATCH(PickedColonies!C2182,Table6[Barcode of agar-filled omnitray plate],0)+PickedColonies!J2182-1)))</f>
        <v>NA</v>
      </c>
      <c r="F2182" s="42" t="str">
        <f>IF(ISNUMBER(SEARCH("96-well",Import!$B$10)),Sheet1!O2181,Sheet1!P2181)</f>
        <v>E17</v>
      </c>
      <c r="I2182" s="31"/>
    </row>
    <row r="2183" spans="1:9" x14ac:dyDescent="0.25">
      <c r="A2183" s="29" t="str">
        <f>IF(PickedColonies!J2183=0, "NA",INDEX(Table5[Strain name],(MATCH(PickedColonies!C2183,Table6[Barcode of agar-filled omnitray plate],0)+PickedColonies!J2183-1)))</f>
        <v>NA</v>
      </c>
      <c r="B2183" s="29" t="str">
        <f>IF(PickedColonies!J2183=0, "NA", INDEX(Table1[Modifications],(MATCH(PickedColonies!C2183,Table6[Barcode of agar-filled omnitray plate],0)+PickedColonies!J2183-1)))</f>
        <v>NA</v>
      </c>
      <c r="D2183" s="29" t="str">
        <f>IF(PickedColonies!J2183=0, "NA", INDEX(Table4[],(MATCH(PickedColonies!C2183,Table6[Barcode of agar-filled omnitray plate],0)+PickedColonies!J2183-1)))</f>
        <v>NA</v>
      </c>
      <c r="F2183" s="42" t="str">
        <f>IF(ISNUMBER(SEARCH("96-well",Import!$B$10)),Sheet1!O2182,Sheet1!P2182)</f>
        <v>F17</v>
      </c>
      <c r="I2183" s="31"/>
    </row>
    <row r="2184" spans="1:9" x14ac:dyDescent="0.25">
      <c r="A2184" s="29" t="str">
        <f>IF(PickedColonies!J2184=0, "NA",INDEX(Table5[Strain name],(MATCH(PickedColonies!C2184,Table6[Barcode of agar-filled omnitray plate],0)+PickedColonies!J2184-1)))</f>
        <v>NA</v>
      </c>
      <c r="B2184" s="29" t="str">
        <f>IF(PickedColonies!J2184=0, "NA", INDEX(Table1[Modifications],(MATCH(PickedColonies!C2184,Table6[Barcode of agar-filled omnitray plate],0)+PickedColonies!J2184-1)))</f>
        <v>NA</v>
      </c>
      <c r="D2184" s="29" t="str">
        <f>IF(PickedColonies!J2184=0, "NA", INDEX(Table4[],(MATCH(PickedColonies!C2184,Table6[Barcode of agar-filled omnitray plate],0)+PickedColonies!J2184-1)))</f>
        <v>NA</v>
      </c>
      <c r="F2184" s="42" t="str">
        <f>IF(ISNUMBER(SEARCH("96-well",Import!$B$10)),Sheet1!O2183,Sheet1!P2183)</f>
        <v>G17</v>
      </c>
      <c r="I2184" s="31"/>
    </row>
    <row r="2185" spans="1:9" x14ac:dyDescent="0.25">
      <c r="A2185" s="29" t="str">
        <f>IF(PickedColonies!J2185=0, "NA",INDEX(Table5[Strain name],(MATCH(PickedColonies!C2185,Table6[Barcode of agar-filled omnitray plate],0)+PickedColonies!J2185-1)))</f>
        <v>NA</v>
      </c>
      <c r="B2185" s="29" t="str">
        <f>IF(PickedColonies!J2185=0, "NA", INDEX(Table1[Modifications],(MATCH(PickedColonies!C2185,Table6[Barcode of agar-filled omnitray plate],0)+PickedColonies!J2185-1)))</f>
        <v>NA</v>
      </c>
      <c r="D2185" s="29" t="str">
        <f>IF(PickedColonies!J2185=0, "NA", INDEX(Table4[],(MATCH(PickedColonies!C2185,Table6[Barcode of agar-filled omnitray plate],0)+PickedColonies!J2185-1)))</f>
        <v>NA</v>
      </c>
      <c r="F2185" s="42" t="str">
        <f>IF(ISNUMBER(SEARCH("96-well",Import!$B$10)),Sheet1!O2184,Sheet1!P2184)</f>
        <v>H17</v>
      </c>
      <c r="I2185" s="31"/>
    </row>
    <row r="2186" spans="1:9" x14ac:dyDescent="0.25">
      <c r="A2186" s="29" t="str">
        <f>IF(PickedColonies!J2186=0, "NA",INDEX(Table5[Strain name],(MATCH(PickedColonies!C2186,Table6[Barcode of agar-filled omnitray plate],0)+PickedColonies!J2186-1)))</f>
        <v>NA</v>
      </c>
      <c r="B2186" s="29" t="str">
        <f>IF(PickedColonies!J2186=0, "NA", INDEX(Table1[Modifications],(MATCH(PickedColonies!C2186,Table6[Barcode of agar-filled omnitray plate],0)+PickedColonies!J2186-1)))</f>
        <v>NA</v>
      </c>
      <c r="D2186" s="29" t="str">
        <f>IF(PickedColonies!J2186=0, "NA", INDEX(Table4[],(MATCH(PickedColonies!C2186,Table6[Barcode of agar-filled omnitray plate],0)+PickedColonies!J2186-1)))</f>
        <v>NA</v>
      </c>
      <c r="F2186" s="42" t="str">
        <f>IF(ISNUMBER(SEARCH("96-well",Import!$B$10)),Sheet1!O2185,Sheet1!P2185)</f>
        <v>I17</v>
      </c>
      <c r="I2186" s="31"/>
    </row>
    <row r="2187" spans="1:9" x14ac:dyDescent="0.25">
      <c r="A2187" s="29" t="str">
        <f>IF(PickedColonies!J2187=0, "NA",INDEX(Table5[Strain name],(MATCH(PickedColonies!C2187,Table6[Barcode of agar-filled omnitray plate],0)+PickedColonies!J2187-1)))</f>
        <v>NA</v>
      </c>
      <c r="B2187" s="29" t="str">
        <f>IF(PickedColonies!J2187=0, "NA", INDEX(Table1[Modifications],(MATCH(PickedColonies!C2187,Table6[Barcode of agar-filled omnitray plate],0)+PickedColonies!J2187-1)))</f>
        <v>NA</v>
      </c>
      <c r="D2187" s="29" t="str">
        <f>IF(PickedColonies!J2187=0, "NA", INDEX(Table4[],(MATCH(PickedColonies!C2187,Table6[Barcode of agar-filled omnitray plate],0)+PickedColonies!J2187-1)))</f>
        <v>NA</v>
      </c>
      <c r="F2187" s="42" t="str">
        <f>IF(ISNUMBER(SEARCH("96-well",Import!$B$10)),Sheet1!O2186,Sheet1!P2186)</f>
        <v>J17</v>
      </c>
      <c r="I2187" s="31"/>
    </row>
    <row r="2188" spans="1:9" x14ac:dyDescent="0.25">
      <c r="A2188" s="29" t="str">
        <f>IF(PickedColonies!J2188=0, "NA",INDEX(Table5[Strain name],(MATCH(PickedColonies!C2188,Table6[Barcode of agar-filled omnitray plate],0)+PickedColonies!J2188-1)))</f>
        <v>NA</v>
      </c>
      <c r="B2188" s="29" t="str">
        <f>IF(PickedColonies!J2188=0, "NA", INDEX(Table1[Modifications],(MATCH(PickedColonies!C2188,Table6[Barcode of agar-filled omnitray plate],0)+PickedColonies!J2188-1)))</f>
        <v>NA</v>
      </c>
      <c r="D2188" s="29" t="str">
        <f>IF(PickedColonies!J2188=0, "NA", INDEX(Table4[],(MATCH(PickedColonies!C2188,Table6[Barcode of agar-filled omnitray plate],0)+PickedColonies!J2188-1)))</f>
        <v>NA</v>
      </c>
      <c r="F2188" s="42" t="str">
        <f>IF(ISNUMBER(SEARCH("96-well",Import!$B$10)),Sheet1!O2187,Sheet1!P2187)</f>
        <v>K17</v>
      </c>
      <c r="I2188" s="31"/>
    </row>
    <row r="2189" spans="1:9" x14ac:dyDescent="0.25">
      <c r="A2189" s="29" t="str">
        <f>IF(PickedColonies!J2189=0, "NA",INDEX(Table5[Strain name],(MATCH(PickedColonies!C2189,Table6[Barcode of agar-filled omnitray plate],0)+PickedColonies!J2189-1)))</f>
        <v>NA</v>
      </c>
      <c r="B2189" s="29" t="str">
        <f>IF(PickedColonies!J2189=0, "NA", INDEX(Table1[Modifications],(MATCH(PickedColonies!C2189,Table6[Barcode of agar-filled omnitray plate],0)+PickedColonies!J2189-1)))</f>
        <v>NA</v>
      </c>
      <c r="D2189" s="29" t="str">
        <f>IF(PickedColonies!J2189=0, "NA", INDEX(Table4[],(MATCH(PickedColonies!C2189,Table6[Barcode of agar-filled omnitray plate],0)+PickedColonies!J2189-1)))</f>
        <v>NA</v>
      </c>
      <c r="F2189" s="42" t="str">
        <f>IF(ISNUMBER(SEARCH("96-well",Import!$B$10)),Sheet1!O2188,Sheet1!P2188)</f>
        <v>L17</v>
      </c>
      <c r="I2189" s="31"/>
    </row>
    <row r="2190" spans="1:9" x14ac:dyDescent="0.25">
      <c r="A2190" s="29" t="str">
        <f>IF(PickedColonies!J2190=0, "NA",INDEX(Table5[Strain name],(MATCH(PickedColonies!C2190,Table6[Barcode of agar-filled omnitray plate],0)+PickedColonies!J2190-1)))</f>
        <v>NA</v>
      </c>
      <c r="B2190" s="29" t="str">
        <f>IF(PickedColonies!J2190=0, "NA", INDEX(Table1[Modifications],(MATCH(PickedColonies!C2190,Table6[Barcode of agar-filled omnitray plate],0)+PickedColonies!J2190-1)))</f>
        <v>NA</v>
      </c>
      <c r="D2190" s="29" t="str">
        <f>IF(PickedColonies!J2190=0, "NA", INDEX(Table4[],(MATCH(PickedColonies!C2190,Table6[Barcode of agar-filled omnitray plate],0)+PickedColonies!J2190-1)))</f>
        <v>NA</v>
      </c>
      <c r="F2190" s="42" t="str">
        <f>IF(ISNUMBER(SEARCH("96-well",Import!$B$10)),Sheet1!O2189,Sheet1!P2189)</f>
        <v>M17</v>
      </c>
      <c r="I2190" s="31"/>
    </row>
    <row r="2191" spans="1:9" x14ac:dyDescent="0.25">
      <c r="A2191" s="29" t="str">
        <f>IF(PickedColonies!J2191=0, "NA",INDEX(Table5[Strain name],(MATCH(PickedColonies!C2191,Table6[Barcode of agar-filled omnitray plate],0)+PickedColonies!J2191-1)))</f>
        <v>NA</v>
      </c>
      <c r="B2191" s="29" t="str">
        <f>IF(PickedColonies!J2191=0, "NA", INDEX(Table1[Modifications],(MATCH(PickedColonies!C2191,Table6[Barcode of agar-filled omnitray plate],0)+PickedColonies!J2191-1)))</f>
        <v>NA</v>
      </c>
      <c r="D2191" s="29" t="str">
        <f>IF(PickedColonies!J2191=0, "NA", INDEX(Table4[],(MATCH(PickedColonies!C2191,Table6[Barcode of agar-filled omnitray plate],0)+PickedColonies!J2191-1)))</f>
        <v>NA</v>
      </c>
      <c r="F2191" s="42" t="str">
        <f>IF(ISNUMBER(SEARCH("96-well",Import!$B$10)),Sheet1!O2190,Sheet1!P2190)</f>
        <v>N17</v>
      </c>
      <c r="I2191" s="31"/>
    </row>
    <row r="2192" spans="1:9" x14ac:dyDescent="0.25">
      <c r="A2192" s="29" t="str">
        <f>IF(PickedColonies!J2192=0, "NA",INDEX(Table5[Strain name],(MATCH(PickedColonies!C2192,Table6[Barcode of agar-filled omnitray plate],0)+PickedColonies!J2192-1)))</f>
        <v>NA</v>
      </c>
      <c r="B2192" s="29" t="str">
        <f>IF(PickedColonies!J2192=0, "NA", INDEX(Table1[Modifications],(MATCH(PickedColonies!C2192,Table6[Barcode of agar-filled omnitray plate],0)+PickedColonies!J2192-1)))</f>
        <v>NA</v>
      </c>
      <c r="D2192" s="29" t="str">
        <f>IF(PickedColonies!J2192=0, "NA", INDEX(Table4[],(MATCH(PickedColonies!C2192,Table6[Barcode of agar-filled omnitray plate],0)+PickedColonies!J2192-1)))</f>
        <v>NA</v>
      </c>
      <c r="F2192" s="42" t="str">
        <f>IF(ISNUMBER(SEARCH("96-well",Import!$B$10)),Sheet1!O2191,Sheet1!P2191)</f>
        <v>O17</v>
      </c>
      <c r="I2192" s="31"/>
    </row>
    <row r="2193" spans="1:9" x14ac:dyDescent="0.25">
      <c r="A2193" s="29" t="str">
        <f>IF(PickedColonies!J2193=0, "NA",INDEX(Table5[Strain name],(MATCH(PickedColonies!C2193,Table6[Barcode of agar-filled omnitray plate],0)+PickedColonies!J2193-1)))</f>
        <v>NA</v>
      </c>
      <c r="B2193" s="29" t="str">
        <f>IF(PickedColonies!J2193=0, "NA", INDEX(Table1[Modifications],(MATCH(PickedColonies!C2193,Table6[Barcode of agar-filled omnitray plate],0)+PickedColonies!J2193-1)))</f>
        <v>NA</v>
      </c>
      <c r="D2193" s="29" t="str">
        <f>IF(PickedColonies!J2193=0, "NA", INDEX(Table4[],(MATCH(PickedColonies!C2193,Table6[Barcode of agar-filled omnitray plate],0)+PickedColonies!J2193-1)))</f>
        <v>NA</v>
      </c>
      <c r="F2193" s="42" t="str">
        <f>IF(ISNUMBER(SEARCH("96-well",Import!$B$10)),Sheet1!O2192,Sheet1!P2192)</f>
        <v>P17</v>
      </c>
      <c r="I2193" s="31"/>
    </row>
    <row r="2194" spans="1:9" x14ac:dyDescent="0.25">
      <c r="A2194" s="29" t="str">
        <f>IF(PickedColonies!J2194=0, "NA",INDEX(Table5[Strain name],(MATCH(PickedColonies!C2194,Table6[Barcode of agar-filled omnitray plate],0)+PickedColonies!J2194-1)))</f>
        <v>NA</v>
      </c>
      <c r="B2194" s="29" t="str">
        <f>IF(PickedColonies!J2194=0, "NA", INDEX(Table1[Modifications],(MATCH(PickedColonies!C2194,Table6[Barcode of agar-filled omnitray plate],0)+PickedColonies!J2194-1)))</f>
        <v>NA</v>
      </c>
      <c r="D2194" s="29" t="str">
        <f>IF(PickedColonies!J2194=0, "NA", INDEX(Table4[],(MATCH(PickedColonies!C2194,Table6[Barcode of agar-filled omnitray plate],0)+PickedColonies!J2194-1)))</f>
        <v>NA</v>
      </c>
      <c r="F2194" s="42" t="str">
        <f>IF(ISNUMBER(SEARCH("96-well",Import!$B$10)),Sheet1!O2193,Sheet1!P2193)</f>
        <v>A18</v>
      </c>
      <c r="I2194" s="31"/>
    </row>
    <row r="2195" spans="1:9" x14ac:dyDescent="0.25">
      <c r="A2195" s="29" t="str">
        <f>IF(PickedColonies!J2195=0, "NA",INDEX(Table5[Strain name],(MATCH(PickedColonies!C2195,Table6[Barcode of agar-filled omnitray plate],0)+PickedColonies!J2195-1)))</f>
        <v>NA</v>
      </c>
      <c r="B2195" s="29" t="str">
        <f>IF(PickedColonies!J2195=0, "NA", INDEX(Table1[Modifications],(MATCH(PickedColonies!C2195,Table6[Barcode of agar-filled omnitray plate],0)+PickedColonies!J2195-1)))</f>
        <v>NA</v>
      </c>
      <c r="D2195" s="29" t="str">
        <f>IF(PickedColonies!J2195=0, "NA", INDEX(Table4[],(MATCH(PickedColonies!C2195,Table6[Barcode of agar-filled omnitray plate],0)+PickedColonies!J2195-1)))</f>
        <v>NA</v>
      </c>
      <c r="F2195" s="42" t="str">
        <f>IF(ISNUMBER(SEARCH("96-well",Import!$B$10)),Sheet1!O2194,Sheet1!P2194)</f>
        <v>B18</v>
      </c>
      <c r="I2195" s="31"/>
    </row>
    <row r="2196" spans="1:9" x14ac:dyDescent="0.25">
      <c r="A2196" s="29" t="str">
        <f>IF(PickedColonies!J2196=0, "NA",INDEX(Table5[Strain name],(MATCH(PickedColonies!C2196,Table6[Barcode of agar-filled omnitray plate],0)+PickedColonies!J2196-1)))</f>
        <v>NA</v>
      </c>
      <c r="B2196" s="29" t="str">
        <f>IF(PickedColonies!J2196=0, "NA", INDEX(Table1[Modifications],(MATCH(PickedColonies!C2196,Table6[Barcode of agar-filled omnitray plate],0)+PickedColonies!J2196-1)))</f>
        <v>NA</v>
      </c>
      <c r="D2196" s="29" t="str">
        <f>IF(PickedColonies!J2196=0, "NA", INDEX(Table4[],(MATCH(PickedColonies!C2196,Table6[Barcode of agar-filled omnitray plate],0)+PickedColonies!J2196-1)))</f>
        <v>NA</v>
      </c>
      <c r="F2196" s="42" t="str">
        <f>IF(ISNUMBER(SEARCH("96-well",Import!$B$10)),Sheet1!O2195,Sheet1!P2195)</f>
        <v>C18</v>
      </c>
      <c r="I2196" s="31"/>
    </row>
    <row r="2197" spans="1:9" x14ac:dyDescent="0.25">
      <c r="A2197" s="29" t="str">
        <f>IF(PickedColonies!J2197=0, "NA",INDEX(Table5[Strain name],(MATCH(PickedColonies!C2197,Table6[Barcode of agar-filled omnitray plate],0)+PickedColonies!J2197-1)))</f>
        <v>NA</v>
      </c>
      <c r="B2197" s="29" t="str">
        <f>IF(PickedColonies!J2197=0, "NA", INDEX(Table1[Modifications],(MATCH(PickedColonies!C2197,Table6[Barcode of agar-filled omnitray plate],0)+PickedColonies!J2197-1)))</f>
        <v>NA</v>
      </c>
      <c r="D2197" s="29" t="str">
        <f>IF(PickedColonies!J2197=0, "NA", INDEX(Table4[],(MATCH(PickedColonies!C2197,Table6[Barcode of agar-filled omnitray plate],0)+PickedColonies!J2197-1)))</f>
        <v>NA</v>
      </c>
      <c r="F2197" s="42" t="str">
        <f>IF(ISNUMBER(SEARCH("96-well",Import!$B$10)),Sheet1!O2196,Sheet1!P2196)</f>
        <v>D18</v>
      </c>
      <c r="I2197" s="31"/>
    </row>
    <row r="2198" spans="1:9" x14ac:dyDescent="0.25">
      <c r="A2198" s="29" t="str">
        <f>IF(PickedColonies!J2198=0, "NA",INDEX(Table5[Strain name],(MATCH(PickedColonies!C2198,Table6[Barcode of agar-filled omnitray plate],0)+PickedColonies!J2198-1)))</f>
        <v>NA</v>
      </c>
      <c r="B2198" s="29" t="str">
        <f>IF(PickedColonies!J2198=0, "NA", INDEX(Table1[Modifications],(MATCH(PickedColonies!C2198,Table6[Barcode of agar-filled omnitray plate],0)+PickedColonies!J2198-1)))</f>
        <v>NA</v>
      </c>
      <c r="D2198" s="29" t="str">
        <f>IF(PickedColonies!J2198=0, "NA", INDEX(Table4[],(MATCH(PickedColonies!C2198,Table6[Barcode of agar-filled omnitray plate],0)+PickedColonies!J2198-1)))</f>
        <v>NA</v>
      </c>
      <c r="F2198" s="42" t="str">
        <f>IF(ISNUMBER(SEARCH("96-well",Import!$B$10)),Sheet1!O2197,Sheet1!P2197)</f>
        <v>E18</v>
      </c>
      <c r="I2198" s="31"/>
    </row>
    <row r="2199" spans="1:9" x14ac:dyDescent="0.25">
      <c r="A2199" s="29" t="str">
        <f>IF(PickedColonies!J2199=0, "NA",INDEX(Table5[Strain name],(MATCH(PickedColonies!C2199,Table6[Barcode of agar-filled omnitray plate],0)+PickedColonies!J2199-1)))</f>
        <v>NA</v>
      </c>
      <c r="B2199" s="29" t="str">
        <f>IF(PickedColonies!J2199=0, "NA", INDEX(Table1[Modifications],(MATCH(PickedColonies!C2199,Table6[Barcode of agar-filled omnitray plate],0)+PickedColonies!J2199-1)))</f>
        <v>NA</v>
      </c>
      <c r="D2199" s="29" t="str">
        <f>IF(PickedColonies!J2199=0, "NA", INDEX(Table4[],(MATCH(PickedColonies!C2199,Table6[Barcode of agar-filled omnitray plate],0)+PickedColonies!J2199-1)))</f>
        <v>NA</v>
      </c>
      <c r="F2199" s="42" t="str">
        <f>IF(ISNUMBER(SEARCH("96-well",Import!$B$10)),Sheet1!O2198,Sheet1!P2198)</f>
        <v>F18</v>
      </c>
      <c r="I2199" s="31"/>
    </row>
    <row r="2200" spans="1:9" x14ac:dyDescent="0.25">
      <c r="A2200" s="29" t="str">
        <f>IF(PickedColonies!J2200=0, "NA",INDEX(Table5[Strain name],(MATCH(PickedColonies!C2200,Table6[Barcode of agar-filled omnitray plate],0)+PickedColonies!J2200-1)))</f>
        <v>NA</v>
      </c>
      <c r="B2200" s="29" t="str">
        <f>IF(PickedColonies!J2200=0, "NA", INDEX(Table1[Modifications],(MATCH(PickedColonies!C2200,Table6[Barcode of agar-filled omnitray plate],0)+PickedColonies!J2200-1)))</f>
        <v>NA</v>
      </c>
      <c r="D2200" s="29" t="str">
        <f>IF(PickedColonies!J2200=0, "NA", INDEX(Table4[],(MATCH(PickedColonies!C2200,Table6[Barcode of agar-filled omnitray plate],0)+PickedColonies!J2200-1)))</f>
        <v>NA</v>
      </c>
      <c r="F2200" s="42" t="str">
        <f>IF(ISNUMBER(SEARCH("96-well",Import!$B$10)),Sheet1!O2199,Sheet1!P2199)</f>
        <v>G18</v>
      </c>
      <c r="I2200" s="31"/>
    </row>
    <row r="2201" spans="1:9" x14ac:dyDescent="0.25">
      <c r="A2201" s="29" t="str">
        <f>IF(PickedColonies!J2201=0, "NA",INDEX(Table5[Strain name],(MATCH(PickedColonies!C2201,Table6[Barcode of agar-filled omnitray plate],0)+PickedColonies!J2201-1)))</f>
        <v>NA</v>
      </c>
      <c r="B2201" s="29" t="str">
        <f>IF(PickedColonies!J2201=0, "NA", INDEX(Table1[Modifications],(MATCH(PickedColonies!C2201,Table6[Barcode of agar-filled omnitray plate],0)+PickedColonies!J2201-1)))</f>
        <v>NA</v>
      </c>
      <c r="D2201" s="29" t="str">
        <f>IF(PickedColonies!J2201=0, "NA", INDEX(Table4[],(MATCH(PickedColonies!C2201,Table6[Barcode of agar-filled omnitray plate],0)+PickedColonies!J2201-1)))</f>
        <v>NA</v>
      </c>
      <c r="F2201" s="42" t="str">
        <f>IF(ISNUMBER(SEARCH("96-well",Import!$B$10)),Sheet1!O2200,Sheet1!P2200)</f>
        <v>H18</v>
      </c>
      <c r="I2201" s="31"/>
    </row>
    <row r="2202" spans="1:9" x14ac:dyDescent="0.25">
      <c r="A2202" s="29" t="str">
        <f>IF(PickedColonies!J2202=0, "NA",INDEX(Table5[Strain name],(MATCH(PickedColonies!C2202,Table6[Barcode of agar-filled omnitray plate],0)+PickedColonies!J2202-1)))</f>
        <v>NA</v>
      </c>
      <c r="B2202" s="29" t="str">
        <f>IF(PickedColonies!J2202=0, "NA", INDEX(Table1[Modifications],(MATCH(PickedColonies!C2202,Table6[Barcode of agar-filled omnitray plate],0)+PickedColonies!J2202-1)))</f>
        <v>NA</v>
      </c>
      <c r="D2202" s="29" t="str">
        <f>IF(PickedColonies!J2202=0, "NA", INDEX(Table4[],(MATCH(PickedColonies!C2202,Table6[Barcode of agar-filled omnitray plate],0)+PickedColonies!J2202-1)))</f>
        <v>NA</v>
      </c>
      <c r="F2202" s="42" t="str">
        <f>IF(ISNUMBER(SEARCH("96-well",Import!$B$10)),Sheet1!O2201,Sheet1!P2201)</f>
        <v>I18</v>
      </c>
      <c r="I2202" s="31"/>
    </row>
    <row r="2203" spans="1:9" x14ac:dyDescent="0.25">
      <c r="A2203" s="29" t="str">
        <f>IF(PickedColonies!J2203=0, "NA",INDEX(Table5[Strain name],(MATCH(PickedColonies!C2203,Table6[Barcode of agar-filled omnitray plate],0)+PickedColonies!J2203-1)))</f>
        <v>NA</v>
      </c>
      <c r="B2203" s="29" t="str">
        <f>IF(PickedColonies!J2203=0, "NA", INDEX(Table1[Modifications],(MATCH(PickedColonies!C2203,Table6[Barcode of agar-filled omnitray plate],0)+PickedColonies!J2203-1)))</f>
        <v>NA</v>
      </c>
      <c r="D2203" s="29" t="str">
        <f>IF(PickedColonies!J2203=0, "NA", INDEX(Table4[],(MATCH(PickedColonies!C2203,Table6[Barcode of agar-filled omnitray plate],0)+PickedColonies!J2203-1)))</f>
        <v>NA</v>
      </c>
      <c r="F2203" s="42" t="str">
        <f>IF(ISNUMBER(SEARCH("96-well",Import!$B$10)),Sheet1!O2202,Sheet1!P2202)</f>
        <v>J18</v>
      </c>
      <c r="I2203" s="31"/>
    </row>
    <row r="2204" spans="1:9" x14ac:dyDescent="0.25">
      <c r="A2204" s="29" t="str">
        <f>IF(PickedColonies!J2204=0, "NA",INDEX(Table5[Strain name],(MATCH(PickedColonies!C2204,Table6[Barcode of agar-filled omnitray plate],0)+PickedColonies!J2204-1)))</f>
        <v>NA</v>
      </c>
      <c r="B2204" s="29" t="str">
        <f>IF(PickedColonies!J2204=0, "NA", INDEX(Table1[Modifications],(MATCH(PickedColonies!C2204,Table6[Barcode of agar-filled omnitray plate],0)+PickedColonies!J2204-1)))</f>
        <v>NA</v>
      </c>
      <c r="D2204" s="29" t="str">
        <f>IF(PickedColonies!J2204=0, "NA", INDEX(Table4[],(MATCH(PickedColonies!C2204,Table6[Barcode of agar-filled omnitray plate],0)+PickedColonies!J2204-1)))</f>
        <v>NA</v>
      </c>
      <c r="F2204" s="42" t="str">
        <f>IF(ISNUMBER(SEARCH("96-well",Import!$B$10)),Sheet1!O2203,Sheet1!P2203)</f>
        <v>K18</v>
      </c>
      <c r="I2204" s="31"/>
    </row>
    <row r="2205" spans="1:9" x14ac:dyDescent="0.25">
      <c r="A2205" s="29" t="str">
        <f>IF(PickedColonies!J2205=0, "NA",INDEX(Table5[Strain name],(MATCH(PickedColonies!C2205,Table6[Barcode of agar-filled omnitray plate],0)+PickedColonies!J2205-1)))</f>
        <v>NA</v>
      </c>
      <c r="B2205" s="29" t="str">
        <f>IF(PickedColonies!J2205=0, "NA", INDEX(Table1[Modifications],(MATCH(PickedColonies!C2205,Table6[Barcode of agar-filled omnitray plate],0)+PickedColonies!J2205-1)))</f>
        <v>NA</v>
      </c>
      <c r="D2205" s="29" t="str">
        <f>IF(PickedColonies!J2205=0, "NA", INDEX(Table4[],(MATCH(PickedColonies!C2205,Table6[Barcode of agar-filled omnitray plate],0)+PickedColonies!J2205-1)))</f>
        <v>NA</v>
      </c>
      <c r="F2205" s="42" t="str">
        <f>IF(ISNUMBER(SEARCH("96-well",Import!$B$10)),Sheet1!O2204,Sheet1!P2204)</f>
        <v>L18</v>
      </c>
      <c r="I2205" s="31"/>
    </row>
    <row r="2206" spans="1:9" x14ac:dyDescent="0.25">
      <c r="A2206" s="29" t="str">
        <f>IF(PickedColonies!J2206=0, "NA",INDEX(Table5[Strain name],(MATCH(PickedColonies!C2206,Table6[Barcode of agar-filled omnitray plate],0)+PickedColonies!J2206-1)))</f>
        <v>NA</v>
      </c>
      <c r="B2206" s="29" t="str">
        <f>IF(PickedColonies!J2206=0, "NA", INDEX(Table1[Modifications],(MATCH(PickedColonies!C2206,Table6[Barcode of agar-filled omnitray plate],0)+PickedColonies!J2206-1)))</f>
        <v>NA</v>
      </c>
      <c r="D2206" s="29" t="str">
        <f>IF(PickedColonies!J2206=0, "NA", INDEX(Table4[],(MATCH(PickedColonies!C2206,Table6[Barcode of agar-filled omnitray plate],0)+PickedColonies!J2206-1)))</f>
        <v>NA</v>
      </c>
      <c r="F2206" s="42" t="str">
        <f>IF(ISNUMBER(SEARCH("96-well",Import!$B$10)),Sheet1!O2205,Sheet1!P2205)</f>
        <v>M18</v>
      </c>
      <c r="I2206" s="31"/>
    </row>
    <row r="2207" spans="1:9" x14ac:dyDescent="0.25">
      <c r="A2207" s="29" t="str">
        <f>IF(PickedColonies!J2207=0, "NA",INDEX(Table5[Strain name],(MATCH(PickedColonies!C2207,Table6[Barcode of agar-filled omnitray plate],0)+PickedColonies!J2207-1)))</f>
        <v>NA</v>
      </c>
      <c r="B2207" s="29" t="str">
        <f>IF(PickedColonies!J2207=0, "NA", INDEX(Table1[Modifications],(MATCH(PickedColonies!C2207,Table6[Barcode of agar-filled omnitray plate],0)+PickedColonies!J2207-1)))</f>
        <v>NA</v>
      </c>
      <c r="D2207" s="29" t="str">
        <f>IF(PickedColonies!J2207=0, "NA", INDEX(Table4[],(MATCH(PickedColonies!C2207,Table6[Barcode of agar-filled omnitray plate],0)+PickedColonies!J2207-1)))</f>
        <v>NA</v>
      </c>
      <c r="F2207" s="42" t="str">
        <f>IF(ISNUMBER(SEARCH("96-well",Import!$B$10)),Sheet1!O2206,Sheet1!P2206)</f>
        <v>N18</v>
      </c>
      <c r="I2207" s="31"/>
    </row>
    <row r="2208" spans="1:9" x14ac:dyDescent="0.25">
      <c r="A2208" s="29" t="str">
        <f>IF(PickedColonies!J2208=0, "NA",INDEX(Table5[Strain name],(MATCH(PickedColonies!C2208,Table6[Barcode of agar-filled omnitray plate],0)+PickedColonies!J2208-1)))</f>
        <v>NA</v>
      </c>
      <c r="B2208" s="29" t="str">
        <f>IF(PickedColonies!J2208=0, "NA", INDEX(Table1[Modifications],(MATCH(PickedColonies!C2208,Table6[Barcode of agar-filled omnitray plate],0)+PickedColonies!J2208-1)))</f>
        <v>NA</v>
      </c>
      <c r="D2208" s="29" t="str">
        <f>IF(PickedColonies!J2208=0, "NA", INDEX(Table4[],(MATCH(PickedColonies!C2208,Table6[Barcode of agar-filled omnitray plate],0)+PickedColonies!J2208-1)))</f>
        <v>NA</v>
      </c>
      <c r="F2208" s="42" t="str">
        <f>IF(ISNUMBER(SEARCH("96-well",Import!$B$10)),Sheet1!O2207,Sheet1!P2207)</f>
        <v>O18</v>
      </c>
      <c r="I2208" s="31"/>
    </row>
    <row r="2209" spans="1:9" x14ac:dyDescent="0.25">
      <c r="A2209" s="29" t="str">
        <f>IF(PickedColonies!J2209=0, "NA",INDEX(Table5[Strain name],(MATCH(PickedColonies!C2209,Table6[Barcode of agar-filled omnitray plate],0)+PickedColonies!J2209-1)))</f>
        <v>NA</v>
      </c>
      <c r="B2209" s="29" t="str">
        <f>IF(PickedColonies!J2209=0, "NA", INDEX(Table1[Modifications],(MATCH(PickedColonies!C2209,Table6[Barcode of agar-filled omnitray plate],0)+PickedColonies!J2209-1)))</f>
        <v>NA</v>
      </c>
      <c r="D2209" s="29" t="str">
        <f>IF(PickedColonies!J2209=0, "NA", INDEX(Table4[],(MATCH(PickedColonies!C2209,Table6[Barcode of agar-filled omnitray plate],0)+PickedColonies!J2209-1)))</f>
        <v>NA</v>
      </c>
      <c r="F2209" s="42" t="str">
        <f>IF(ISNUMBER(SEARCH("96-well",Import!$B$10)),Sheet1!O2208,Sheet1!P2208)</f>
        <v>P18</v>
      </c>
      <c r="I2209" s="31"/>
    </row>
    <row r="2210" spans="1:9" x14ac:dyDescent="0.25">
      <c r="A2210" s="29" t="str">
        <f>IF(PickedColonies!J2210=0, "NA",INDEX(Table5[Strain name],(MATCH(PickedColonies!C2210,Table6[Barcode of agar-filled omnitray plate],0)+PickedColonies!J2210-1)))</f>
        <v>NA</v>
      </c>
      <c r="B2210" s="29" t="str">
        <f>IF(PickedColonies!J2210=0, "NA", INDEX(Table1[Modifications],(MATCH(PickedColonies!C2210,Table6[Barcode of agar-filled omnitray plate],0)+PickedColonies!J2210-1)))</f>
        <v>NA</v>
      </c>
      <c r="D2210" s="29" t="str">
        <f>IF(PickedColonies!J2210=0, "NA", INDEX(Table4[],(MATCH(PickedColonies!C2210,Table6[Barcode of agar-filled omnitray plate],0)+PickedColonies!J2210-1)))</f>
        <v>NA</v>
      </c>
      <c r="F2210" s="42" t="str">
        <f>IF(ISNUMBER(SEARCH("96-well",Import!$B$10)),Sheet1!O2209,Sheet1!P2209)</f>
        <v>A19</v>
      </c>
      <c r="I2210" s="31"/>
    </row>
    <row r="2211" spans="1:9" x14ac:dyDescent="0.25">
      <c r="A2211" s="29" t="str">
        <f>IF(PickedColonies!J2211=0, "NA",INDEX(Table5[Strain name],(MATCH(PickedColonies!C2211,Table6[Barcode of agar-filled omnitray plate],0)+PickedColonies!J2211-1)))</f>
        <v>NA</v>
      </c>
      <c r="B2211" s="29" t="str">
        <f>IF(PickedColonies!J2211=0, "NA", INDEX(Table1[Modifications],(MATCH(PickedColonies!C2211,Table6[Barcode of agar-filled omnitray plate],0)+PickedColonies!J2211-1)))</f>
        <v>NA</v>
      </c>
      <c r="D2211" s="29" t="str">
        <f>IF(PickedColonies!J2211=0, "NA", INDEX(Table4[],(MATCH(PickedColonies!C2211,Table6[Barcode of agar-filled omnitray plate],0)+PickedColonies!J2211-1)))</f>
        <v>NA</v>
      </c>
      <c r="F2211" s="42" t="str">
        <f>IF(ISNUMBER(SEARCH("96-well",Import!$B$10)),Sheet1!O2210,Sheet1!P2210)</f>
        <v>B19</v>
      </c>
      <c r="I2211" s="31"/>
    </row>
    <row r="2212" spans="1:9" x14ac:dyDescent="0.25">
      <c r="A2212" s="29" t="str">
        <f>IF(PickedColonies!J2212=0, "NA",INDEX(Table5[Strain name],(MATCH(PickedColonies!C2212,Table6[Barcode of agar-filled omnitray plate],0)+PickedColonies!J2212-1)))</f>
        <v>NA</v>
      </c>
      <c r="B2212" s="29" t="str">
        <f>IF(PickedColonies!J2212=0, "NA", INDEX(Table1[Modifications],(MATCH(PickedColonies!C2212,Table6[Barcode of agar-filled omnitray plate],0)+PickedColonies!J2212-1)))</f>
        <v>NA</v>
      </c>
      <c r="D2212" s="29" t="str">
        <f>IF(PickedColonies!J2212=0, "NA", INDEX(Table4[],(MATCH(PickedColonies!C2212,Table6[Barcode of agar-filled omnitray plate],0)+PickedColonies!J2212-1)))</f>
        <v>NA</v>
      </c>
      <c r="F2212" s="42" t="str">
        <f>IF(ISNUMBER(SEARCH("96-well",Import!$B$10)),Sheet1!O2211,Sheet1!P2211)</f>
        <v>C19</v>
      </c>
      <c r="I2212" s="31"/>
    </row>
    <row r="2213" spans="1:9" x14ac:dyDescent="0.25">
      <c r="A2213" s="29" t="str">
        <f>IF(PickedColonies!J2213=0, "NA",INDEX(Table5[Strain name],(MATCH(PickedColonies!C2213,Table6[Barcode of agar-filled omnitray plate],0)+PickedColonies!J2213-1)))</f>
        <v>NA</v>
      </c>
      <c r="B2213" s="29" t="str">
        <f>IF(PickedColonies!J2213=0, "NA", INDEX(Table1[Modifications],(MATCH(PickedColonies!C2213,Table6[Barcode of agar-filled omnitray plate],0)+PickedColonies!J2213-1)))</f>
        <v>NA</v>
      </c>
      <c r="D2213" s="29" t="str">
        <f>IF(PickedColonies!J2213=0, "NA", INDEX(Table4[],(MATCH(PickedColonies!C2213,Table6[Barcode of agar-filled omnitray plate],0)+PickedColonies!J2213-1)))</f>
        <v>NA</v>
      </c>
      <c r="F2213" s="42" t="str">
        <f>IF(ISNUMBER(SEARCH("96-well",Import!$B$10)),Sheet1!O2212,Sheet1!P2212)</f>
        <v>D19</v>
      </c>
      <c r="I2213" s="31"/>
    </row>
    <row r="2214" spans="1:9" x14ac:dyDescent="0.25">
      <c r="A2214" s="29" t="str">
        <f>IF(PickedColonies!J2214=0, "NA",INDEX(Table5[Strain name],(MATCH(PickedColonies!C2214,Table6[Barcode of agar-filled omnitray plate],0)+PickedColonies!J2214-1)))</f>
        <v>NA</v>
      </c>
      <c r="B2214" s="29" t="str">
        <f>IF(PickedColonies!J2214=0, "NA", INDEX(Table1[Modifications],(MATCH(PickedColonies!C2214,Table6[Barcode of agar-filled omnitray plate],0)+PickedColonies!J2214-1)))</f>
        <v>NA</v>
      </c>
      <c r="D2214" s="29" t="str">
        <f>IF(PickedColonies!J2214=0, "NA", INDEX(Table4[],(MATCH(PickedColonies!C2214,Table6[Barcode of agar-filled omnitray plate],0)+PickedColonies!J2214-1)))</f>
        <v>NA</v>
      </c>
      <c r="F2214" s="42" t="str">
        <f>IF(ISNUMBER(SEARCH("96-well",Import!$B$10)),Sheet1!O2213,Sheet1!P2213)</f>
        <v>E19</v>
      </c>
      <c r="I2214" s="31"/>
    </row>
    <row r="2215" spans="1:9" x14ac:dyDescent="0.25">
      <c r="A2215" s="29" t="str">
        <f>IF(PickedColonies!J2215=0, "NA",INDEX(Table5[Strain name],(MATCH(PickedColonies!C2215,Table6[Barcode of agar-filled omnitray plate],0)+PickedColonies!J2215-1)))</f>
        <v>NA</v>
      </c>
      <c r="B2215" s="29" t="str">
        <f>IF(PickedColonies!J2215=0, "NA", INDEX(Table1[Modifications],(MATCH(PickedColonies!C2215,Table6[Barcode of agar-filled omnitray plate],0)+PickedColonies!J2215-1)))</f>
        <v>NA</v>
      </c>
      <c r="D2215" s="29" t="str">
        <f>IF(PickedColonies!J2215=0, "NA", INDEX(Table4[],(MATCH(PickedColonies!C2215,Table6[Barcode of agar-filled omnitray plate],0)+PickedColonies!J2215-1)))</f>
        <v>NA</v>
      </c>
      <c r="F2215" s="42" t="str">
        <f>IF(ISNUMBER(SEARCH("96-well",Import!$B$10)),Sheet1!O2214,Sheet1!P2214)</f>
        <v>F19</v>
      </c>
      <c r="I2215" s="31"/>
    </row>
    <row r="2216" spans="1:9" x14ac:dyDescent="0.25">
      <c r="A2216" s="29" t="str">
        <f>IF(PickedColonies!J2216=0, "NA",INDEX(Table5[Strain name],(MATCH(PickedColonies!C2216,Table6[Barcode of agar-filled omnitray plate],0)+PickedColonies!J2216-1)))</f>
        <v>NA</v>
      </c>
      <c r="B2216" s="29" t="str">
        <f>IF(PickedColonies!J2216=0, "NA", INDEX(Table1[Modifications],(MATCH(PickedColonies!C2216,Table6[Barcode of agar-filled omnitray plate],0)+PickedColonies!J2216-1)))</f>
        <v>NA</v>
      </c>
      <c r="D2216" s="29" t="str">
        <f>IF(PickedColonies!J2216=0, "NA", INDEX(Table4[],(MATCH(PickedColonies!C2216,Table6[Barcode of agar-filled omnitray plate],0)+PickedColonies!J2216-1)))</f>
        <v>NA</v>
      </c>
      <c r="F2216" s="42" t="str">
        <f>IF(ISNUMBER(SEARCH("96-well",Import!$B$10)),Sheet1!O2215,Sheet1!P2215)</f>
        <v>G19</v>
      </c>
      <c r="I2216" s="31"/>
    </row>
    <row r="2217" spans="1:9" x14ac:dyDescent="0.25">
      <c r="A2217" s="29" t="str">
        <f>IF(PickedColonies!J2217=0, "NA",INDEX(Table5[Strain name],(MATCH(PickedColonies!C2217,Table6[Barcode of agar-filled omnitray plate],0)+PickedColonies!J2217-1)))</f>
        <v>NA</v>
      </c>
      <c r="B2217" s="29" t="str">
        <f>IF(PickedColonies!J2217=0, "NA", INDEX(Table1[Modifications],(MATCH(PickedColonies!C2217,Table6[Barcode of agar-filled omnitray plate],0)+PickedColonies!J2217-1)))</f>
        <v>NA</v>
      </c>
      <c r="D2217" s="29" t="str">
        <f>IF(PickedColonies!J2217=0, "NA", INDEX(Table4[],(MATCH(PickedColonies!C2217,Table6[Barcode of agar-filled omnitray plate],0)+PickedColonies!J2217-1)))</f>
        <v>NA</v>
      </c>
      <c r="F2217" s="42" t="str">
        <f>IF(ISNUMBER(SEARCH("96-well",Import!$B$10)),Sheet1!O2216,Sheet1!P2216)</f>
        <v>H19</v>
      </c>
      <c r="I2217" s="31"/>
    </row>
    <row r="2218" spans="1:9" x14ac:dyDescent="0.25">
      <c r="A2218" s="29" t="str">
        <f>IF(PickedColonies!J2218=0, "NA",INDEX(Table5[Strain name],(MATCH(PickedColonies!C2218,Table6[Barcode of agar-filled omnitray plate],0)+PickedColonies!J2218-1)))</f>
        <v>NA</v>
      </c>
      <c r="B2218" s="29" t="str">
        <f>IF(PickedColonies!J2218=0, "NA", INDEX(Table1[Modifications],(MATCH(PickedColonies!C2218,Table6[Barcode of agar-filled omnitray plate],0)+PickedColonies!J2218-1)))</f>
        <v>NA</v>
      </c>
      <c r="D2218" s="29" t="str">
        <f>IF(PickedColonies!J2218=0, "NA", INDEX(Table4[],(MATCH(PickedColonies!C2218,Table6[Barcode of agar-filled omnitray plate],0)+PickedColonies!J2218-1)))</f>
        <v>NA</v>
      </c>
      <c r="F2218" s="42" t="str">
        <f>IF(ISNUMBER(SEARCH("96-well",Import!$B$10)),Sheet1!O2217,Sheet1!P2217)</f>
        <v>I19</v>
      </c>
      <c r="I2218" s="31"/>
    </row>
    <row r="2219" spans="1:9" x14ac:dyDescent="0.25">
      <c r="A2219" s="29" t="str">
        <f>IF(PickedColonies!J2219=0, "NA",INDEX(Table5[Strain name],(MATCH(PickedColonies!C2219,Table6[Barcode of agar-filled omnitray plate],0)+PickedColonies!J2219-1)))</f>
        <v>NA</v>
      </c>
      <c r="B2219" s="29" t="str">
        <f>IF(PickedColonies!J2219=0, "NA", INDEX(Table1[Modifications],(MATCH(PickedColonies!C2219,Table6[Barcode of agar-filled omnitray plate],0)+PickedColonies!J2219-1)))</f>
        <v>NA</v>
      </c>
      <c r="D2219" s="29" t="str">
        <f>IF(PickedColonies!J2219=0, "NA", INDEX(Table4[],(MATCH(PickedColonies!C2219,Table6[Barcode of agar-filled omnitray plate],0)+PickedColonies!J2219-1)))</f>
        <v>NA</v>
      </c>
      <c r="F2219" s="42" t="str">
        <f>IF(ISNUMBER(SEARCH("96-well",Import!$B$10)),Sheet1!O2218,Sheet1!P2218)</f>
        <v>J19</v>
      </c>
      <c r="I2219" s="31"/>
    </row>
    <row r="2220" spans="1:9" x14ac:dyDescent="0.25">
      <c r="A2220" s="29" t="str">
        <f>IF(PickedColonies!J2220=0, "NA",INDEX(Table5[Strain name],(MATCH(PickedColonies!C2220,Table6[Barcode of agar-filled omnitray plate],0)+PickedColonies!J2220-1)))</f>
        <v>NA</v>
      </c>
      <c r="B2220" s="29" t="str">
        <f>IF(PickedColonies!J2220=0, "NA", INDEX(Table1[Modifications],(MATCH(PickedColonies!C2220,Table6[Barcode of agar-filled omnitray plate],0)+PickedColonies!J2220-1)))</f>
        <v>NA</v>
      </c>
      <c r="D2220" s="29" t="str">
        <f>IF(PickedColonies!J2220=0, "NA", INDEX(Table4[],(MATCH(PickedColonies!C2220,Table6[Barcode of agar-filled omnitray plate],0)+PickedColonies!J2220-1)))</f>
        <v>NA</v>
      </c>
      <c r="F2220" s="42" t="str">
        <f>IF(ISNUMBER(SEARCH("96-well",Import!$B$10)),Sheet1!O2219,Sheet1!P2219)</f>
        <v>K19</v>
      </c>
      <c r="I2220" s="31"/>
    </row>
    <row r="2221" spans="1:9" x14ac:dyDescent="0.25">
      <c r="A2221" s="29" t="str">
        <f>IF(PickedColonies!J2221=0, "NA",INDEX(Table5[Strain name],(MATCH(PickedColonies!C2221,Table6[Barcode of agar-filled omnitray plate],0)+PickedColonies!J2221-1)))</f>
        <v>NA</v>
      </c>
      <c r="B2221" s="29" t="str">
        <f>IF(PickedColonies!J2221=0, "NA", INDEX(Table1[Modifications],(MATCH(PickedColonies!C2221,Table6[Barcode of agar-filled omnitray plate],0)+PickedColonies!J2221-1)))</f>
        <v>NA</v>
      </c>
      <c r="D2221" s="29" t="str">
        <f>IF(PickedColonies!J2221=0, "NA", INDEX(Table4[],(MATCH(PickedColonies!C2221,Table6[Barcode of agar-filled omnitray plate],0)+PickedColonies!J2221-1)))</f>
        <v>NA</v>
      </c>
      <c r="F2221" s="42" t="str">
        <f>IF(ISNUMBER(SEARCH("96-well",Import!$B$10)),Sheet1!O2220,Sheet1!P2220)</f>
        <v>L19</v>
      </c>
      <c r="I2221" s="31"/>
    </row>
    <row r="2222" spans="1:9" x14ac:dyDescent="0.25">
      <c r="A2222" s="29" t="str">
        <f>IF(PickedColonies!J2222=0, "NA",INDEX(Table5[Strain name],(MATCH(PickedColonies!C2222,Table6[Barcode of agar-filled omnitray plate],0)+PickedColonies!J2222-1)))</f>
        <v>NA</v>
      </c>
      <c r="B2222" s="29" t="str">
        <f>IF(PickedColonies!J2222=0, "NA", INDEX(Table1[Modifications],(MATCH(PickedColonies!C2222,Table6[Barcode of agar-filled omnitray plate],0)+PickedColonies!J2222-1)))</f>
        <v>NA</v>
      </c>
      <c r="D2222" s="29" t="str">
        <f>IF(PickedColonies!J2222=0, "NA", INDEX(Table4[],(MATCH(PickedColonies!C2222,Table6[Barcode of agar-filled omnitray plate],0)+PickedColonies!J2222-1)))</f>
        <v>NA</v>
      </c>
      <c r="F2222" s="42" t="str">
        <f>IF(ISNUMBER(SEARCH("96-well",Import!$B$10)),Sheet1!O2221,Sheet1!P2221)</f>
        <v>M19</v>
      </c>
      <c r="I2222" s="31"/>
    </row>
    <row r="2223" spans="1:9" x14ac:dyDescent="0.25">
      <c r="A2223" s="29" t="str">
        <f>IF(PickedColonies!J2223=0, "NA",INDEX(Table5[Strain name],(MATCH(PickedColonies!C2223,Table6[Barcode of agar-filled omnitray plate],0)+PickedColonies!J2223-1)))</f>
        <v>NA</v>
      </c>
      <c r="B2223" s="29" t="str">
        <f>IF(PickedColonies!J2223=0, "NA", INDEX(Table1[Modifications],(MATCH(PickedColonies!C2223,Table6[Barcode of agar-filled omnitray plate],0)+PickedColonies!J2223-1)))</f>
        <v>NA</v>
      </c>
      <c r="D2223" s="29" t="str">
        <f>IF(PickedColonies!J2223=0, "NA", INDEX(Table4[],(MATCH(PickedColonies!C2223,Table6[Barcode of agar-filled omnitray plate],0)+PickedColonies!J2223-1)))</f>
        <v>NA</v>
      </c>
      <c r="F2223" s="42" t="str">
        <f>IF(ISNUMBER(SEARCH("96-well",Import!$B$10)),Sheet1!O2222,Sheet1!P2222)</f>
        <v>N19</v>
      </c>
      <c r="I2223" s="31"/>
    </row>
    <row r="2224" spans="1:9" x14ac:dyDescent="0.25">
      <c r="A2224" s="29" t="str">
        <f>IF(PickedColonies!J2224=0, "NA",INDEX(Table5[Strain name],(MATCH(PickedColonies!C2224,Table6[Barcode of agar-filled omnitray plate],0)+PickedColonies!J2224-1)))</f>
        <v>NA</v>
      </c>
      <c r="B2224" s="29" t="str">
        <f>IF(PickedColonies!J2224=0, "NA", INDEX(Table1[Modifications],(MATCH(PickedColonies!C2224,Table6[Barcode of agar-filled omnitray plate],0)+PickedColonies!J2224-1)))</f>
        <v>NA</v>
      </c>
      <c r="D2224" s="29" t="str">
        <f>IF(PickedColonies!J2224=0, "NA", INDEX(Table4[],(MATCH(PickedColonies!C2224,Table6[Barcode of agar-filled omnitray plate],0)+PickedColonies!J2224-1)))</f>
        <v>NA</v>
      </c>
      <c r="F2224" s="42" t="str">
        <f>IF(ISNUMBER(SEARCH("96-well",Import!$B$10)),Sheet1!O2223,Sheet1!P2223)</f>
        <v>O19</v>
      </c>
      <c r="I2224" s="31"/>
    </row>
    <row r="2225" spans="1:9" x14ac:dyDescent="0.25">
      <c r="A2225" s="29" t="str">
        <f>IF(PickedColonies!J2225=0, "NA",INDEX(Table5[Strain name],(MATCH(PickedColonies!C2225,Table6[Barcode of agar-filled omnitray plate],0)+PickedColonies!J2225-1)))</f>
        <v>NA</v>
      </c>
      <c r="B2225" s="29" t="str">
        <f>IF(PickedColonies!J2225=0, "NA", INDEX(Table1[Modifications],(MATCH(PickedColonies!C2225,Table6[Barcode of agar-filled omnitray plate],0)+PickedColonies!J2225-1)))</f>
        <v>NA</v>
      </c>
      <c r="D2225" s="29" t="str">
        <f>IF(PickedColonies!J2225=0, "NA", INDEX(Table4[],(MATCH(PickedColonies!C2225,Table6[Barcode of agar-filled omnitray plate],0)+PickedColonies!J2225-1)))</f>
        <v>NA</v>
      </c>
      <c r="F2225" s="42" t="str">
        <f>IF(ISNUMBER(SEARCH("96-well",Import!$B$10)),Sheet1!O2224,Sheet1!P2224)</f>
        <v>P19</v>
      </c>
      <c r="I2225" s="31"/>
    </row>
    <row r="2226" spans="1:9" x14ac:dyDescent="0.25">
      <c r="A2226" s="29" t="str">
        <f>IF(PickedColonies!J2226=0, "NA",INDEX(Table5[Strain name],(MATCH(PickedColonies!C2226,Table6[Barcode of agar-filled omnitray plate],0)+PickedColonies!J2226-1)))</f>
        <v>NA</v>
      </c>
      <c r="B2226" s="29" t="str">
        <f>IF(PickedColonies!J2226=0, "NA", INDEX(Table1[Modifications],(MATCH(PickedColonies!C2226,Table6[Barcode of agar-filled omnitray plate],0)+PickedColonies!J2226-1)))</f>
        <v>NA</v>
      </c>
      <c r="D2226" s="29" t="str">
        <f>IF(PickedColonies!J2226=0, "NA", INDEX(Table4[],(MATCH(PickedColonies!C2226,Table6[Barcode of agar-filled omnitray plate],0)+PickedColonies!J2226-1)))</f>
        <v>NA</v>
      </c>
      <c r="F2226" s="42" t="str">
        <f>IF(ISNUMBER(SEARCH("96-well",Import!$B$10)),Sheet1!O2225,Sheet1!P2225)</f>
        <v>A20</v>
      </c>
      <c r="I2226" s="31"/>
    </row>
    <row r="2227" spans="1:9" x14ac:dyDescent="0.25">
      <c r="A2227" s="29" t="str">
        <f>IF(PickedColonies!J2227=0, "NA",INDEX(Table5[Strain name],(MATCH(PickedColonies!C2227,Table6[Barcode of agar-filled omnitray plate],0)+PickedColonies!J2227-1)))</f>
        <v>NA</v>
      </c>
      <c r="B2227" s="29" t="str">
        <f>IF(PickedColonies!J2227=0, "NA", INDEX(Table1[Modifications],(MATCH(PickedColonies!C2227,Table6[Barcode of agar-filled omnitray plate],0)+PickedColonies!J2227-1)))</f>
        <v>NA</v>
      </c>
      <c r="D2227" s="29" t="str">
        <f>IF(PickedColonies!J2227=0, "NA", INDEX(Table4[],(MATCH(PickedColonies!C2227,Table6[Barcode of agar-filled omnitray plate],0)+PickedColonies!J2227-1)))</f>
        <v>NA</v>
      </c>
      <c r="F2227" s="42" t="str">
        <f>IF(ISNUMBER(SEARCH("96-well",Import!$B$10)),Sheet1!O2226,Sheet1!P2226)</f>
        <v>B20</v>
      </c>
      <c r="I2227" s="31"/>
    </row>
    <row r="2228" spans="1:9" x14ac:dyDescent="0.25">
      <c r="A2228" s="29" t="str">
        <f>IF(PickedColonies!J2228=0, "NA",INDEX(Table5[Strain name],(MATCH(PickedColonies!C2228,Table6[Barcode of agar-filled omnitray plate],0)+PickedColonies!J2228-1)))</f>
        <v>NA</v>
      </c>
      <c r="B2228" s="29" t="str">
        <f>IF(PickedColonies!J2228=0, "NA", INDEX(Table1[Modifications],(MATCH(PickedColonies!C2228,Table6[Barcode of agar-filled omnitray plate],0)+PickedColonies!J2228-1)))</f>
        <v>NA</v>
      </c>
      <c r="D2228" s="29" t="str">
        <f>IF(PickedColonies!J2228=0, "NA", INDEX(Table4[],(MATCH(PickedColonies!C2228,Table6[Barcode of agar-filled omnitray plate],0)+PickedColonies!J2228-1)))</f>
        <v>NA</v>
      </c>
      <c r="F2228" s="42" t="str">
        <f>IF(ISNUMBER(SEARCH("96-well",Import!$B$10)),Sheet1!O2227,Sheet1!P2227)</f>
        <v>C20</v>
      </c>
      <c r="I2228" s="31"/>
    </row>
    <row r="2229" spans="1:9" x14ac:dyDescent="0.25">
      <c r="A2229" s="29" t="str">
        <f>IF(PickedColonies!J2229=0, "NA",INDEX(Table5[Strain name],(MATCH(PickedColonies!C2229,Table6[Barcode of agar-filled omnitray plate],0)+PickedColonies!J2229-1)))</f>
        <v>NA</v>
      </c>
      <c r="B2229" s="29" t="str">
        <f>IF(PickedColonies!J2229=0, "NA", INDEX(Table1[Modifications],(MATCH(PickedColonies!C2229,Table6[Barcode of agar-filled omnitray plate],0)+PickedColonies!J2229-1)))</f>
        <v>NA</v>
      </c>
      <c r="D2229" s="29" t="str">
        <f>IF(PickedColonies!J2229=0, "NA", INDEX(Table4[],(MATCH(PickedColonies!C2229,Table6[Barcode of agar-filled omnitray plate],0)+PickedColonies!J2229-1)))</f>
        <v>NA</v>
      </c>
      <c r="F2229" s="42" t="str">
        <f>IF(ISNUMBER(SEARCH("96-well",Import!$B$10)),Sheet1!O2228,Sheet1!P2228)</f>
        <v>D20</v>
      </c>
      <c r="I2229" s="31"/>
    </row>
    <row r="2230" spans="1:9" x14ac:dyDescent="0.25">
      <c r="A2230" s="29" t="str">
        <f>IF(PickedColonies!J2230=0, "NA",INDEX(Table5[Strain name],(MATCH(PickedColonies!C2230,Table6[Barcode of agar-filled omnitray plate],0)+PickedColonies!J2230-1)))</f>
        <v>NA</v>
      </c>
      <c r="B2230" s="29" t="str">
        <f>IF(PickedColonies!J2230=0, "NA", INDEX(Table1[Modifications],(MATCH(PickedColonies!C2230,Table6[Barcode of agar-filled omnitray plate],0)+PickedColonies!J2230-1)))</f>
        <v>NA</v>
      </c>
      <c r="D2230" s="29" t="str">
        <f>IF(PickedColonies!J2230=0, "NA", INDEX(Table4[],(MATCH(PickedColonies!C2230,Table6[Barcode of agar-filled omnitray plate],0)+PickedColonies!J2230-1)))</f>
        <v>NA</v>
      </c>
      <c r="F2230" s="42" t="str">
        <f>IF(ISNUMBER(SEARCH("96-well",Import!$B$10)),Sheet1!O2229,Sheet1!P2229)</f>
        <v>E20</v>
      </c>
      <c r="I2230" s="31"/>
    </row>
    <row r="2231" spans="1:9" x14ac:dyDescent="0.25">
      <c r="A2231" s="29" t="str">
        <f>IF(PickedColonies!J2231=0, "NA",INDEX(Table5[Strain name],(MATCH(PickedColonies!C2231,Table6[Barcode of agar-filled omnitray plate],0)+PickedColonies!J2231-1)))</f>
        <v>NA</v>
      </c>
      <c r="B2231" s="29" t="str">
        <f>IF(PickedColonies!J2231=0, "NA", INDEX(Table1[Modifications],(MATCH(PickedColonies!C2231,Table6[Barcode of agar-filled omnitray plate],0)+PickedColonies!J2231-1)))</f>
        <v>NA</v>
      </c>
      <c r="D2231" s="29" t="str">
        <f>IF(PickedColonies!J2231=0, "NA", INDEX(Table4[],(MATCH(PickedColonies!C2231,Table6[Barcode of agar-filled omnitray plate],0)+PickedColonies!J2231-1)))</f>
        <v>NA</v>
      </c>
      <c r="F2231" s="42" t="str">
        <f>IF(ISNUMBER(SEARCH("96-well",Import!$B$10)),Sheet1!O2230,Sheet1!P2230)</f>
        <v>F20</v>
      </c>
      <c r="I2231" s="31"/>
    </row>
    <row r="2232" spans="1:9" x14ac:dyDescent="0.25">
      <c r="A2232" s="29" t="str">
        <f>IF(PickedColonies!J2232=0, "NA",INDEX(Table5[Strain name],(MATCH(PickedColonies!C2232,Table6[Barcode of agar-filled omnitray plate],0)+PickedColonies!J2232-1)))</f>
        <v>NA</v>
      </c>
      <c r="B2232" s="29" t="str">
        <f>IF(PickedColonies!J2232=0, "NA", INDEX(Table1[Modifications],(MATCH(PickedColonies!C2232,Table6[Barcode of agar-filled omnitray plate],0)+PickedColonies!J2232-1)))</f>
        <v>NA</v>
      </c>
      <c r="D2232" s="29" t="str">
        <f>IF(PickedColonies!J2232=0, "NA", INDEX(Table4[],(MATCH(PickedColonies!C2232,Table6[Barcode of agar-filled omnitray plate],0)+PickedColonies!J2232-1)))</f>
        <v>NA</v>
      </c>
      <c r="F2232" s="42" t="str">
        <f>IF(ISNUMBER(SEARCH("96-well",Import!$B$10)),Sheet1!O2231,Sheet1!P2231)</f>
        <v>G20</v>
      </c>
      <c r="I2232" s="31"/>
    </row>
    <row r="2233" spans="1:9" x14ac:dyDescent="0.25">
      <c r="A2233" s="29" t="str">
        <f>IF(PickedColonies!J2233=0, "NA",INDEX(Table5[Strain name],(MATCH(PickedColonies!C2233,Table6[Barcode of agar-filled omnitray plate],0)+PickedColonies!J2233-1)))</f>
        <v>NA</v>
      </c>
      <c r="B2233" s="29" t="str">
        <f>IF(PickedColonies!J2233=0, "NA", INDEX(Table1[Modifications],(MATCH(PickedColonies!C2233,Table6[Barcode of agar-filled omnitray plate],0)+PickedColonies!J2233-1)))</f>
        <v>NA</v>
      </c>
      <c r="D2233" s="29" t="str">
        <f>IF(PickedColonies!J2233=0, "NA", INDEX(Table4[],(MATCH(PickedColonies!C2233,Table6[Barcode of agar-filled omnitray plate],0)+PickedColonies!J2233-1)))</f>
        <v>NA</v>
      </c>
      <c r="F2233" s="42" t="str">
        <f>IF(ISNUMBER(SEARCH("96-well",Import!$B$10)),Sheet1!O2232,Sheet1!P2232)</f>
        <v>H20</v>
      </c>
      <c r="I2233" s="31"/>
    </row>
    <row r="2234" spans="1:9" x14ac:dyDescent="0.25">
      <c r="A2234" s="29" t="str">
        <f>IF(PickedColonies!J2234=0, "NA",INDEX(Table5[Strain name],(MATCH(PickedColonies!C2234,Table6[Barcode of agar-filled omnitray plate],0)+PickedColonies!J2234-1)))</f>
        <v>NA</v>
      </c>
      <c r="B2234" s="29" t="str">
        <f>IF(PickedColonies!J2234=0, "NA", INDEX(Table1[Modifications],(MATCH(PickedColonies!C2234,Table6[Barcode of agar-filled omnitray plate],0)+PickedColonies!J2234-1)))</f>
        <v>NA</v>
      </c>
      <c r="D2234" s="29" t="str">
        <f>IF(PickedColonies!J2234=0, "NA", INDEX(Table4[],(MATCH(PickedColonies!C2234,Table6[Barcode of agar-filled omnitray plate],0)+PickedColonies!J2234-1)))</f>
        <v>NA</v>
      </c>
      <c r="F2234" s="42" t="str">
        <f>IF(ISNUMBER(SEARCH("96-well",Import!$B$10)),Sheet1!O2233,Sheet1!P2233)</f>
        <v>I20</v>
      </c>
      <c r="I2234" s="31"/>
    </row>
    <row r="2235" spans="1:9" x14ac:dyDescent="0.25">
      <c r="A2235" s="29" t="str">
        <f>IF(PickedColonies!J2235=0, "NA",INDEX(Table5[Strain name],(MATCH(PickedColonies!C2235,Table6[Barcode of agar-filled omnitray plate],0)+PickedColonies!J2235-1)))</f>
        <v>NA</v>
      </c>
      <c r="B2235" s="29" t="str">
        <f>IF(PickedColonies!J2235=0, "NA", INDEX(Table1[Modifications],(MATCH(PickedColonies!C2235,Table6[Barcode of agar-filled omnitray plate],0)+PickedColonies!J2235-1)))</f>
        <v>NA</v>
      </c>
      <c r="D2235" s="29" t="str">
        <f>IF(PickedColonies!J2235=0, "NA", INDEX(Table4[],(MATCH(PickedColonies!C2235,Table6[Barcode of agar-filled omnitray plate],0)+PickedColonies!J2235-1)))</f>
        <v>NA</v>
      </c>
      <c r="F2235" s="42" t="str">
        <f>IF(ISNUMBER(SEARCH("96-well",Import!$B$10)),Sheet1!O2234,Sheet1!P2234)</f>
        <v>J20</v>
      </c>
      <c r="I2235" s="31"/>
    </row>
    <row r="2236" spans="1:9" x14ac:dyDescent="0.25">
      <c r="A2236" s="29" t="str">
        <f>IF(PickedColonies!J2236=0, "NA",INDEX(Table5[Strain name],(MATCH(PickedColonies!C2236,Table6[Barcode of agar-filled omnitray plate],0)+PickedColonies!J2236-1)))</f>
        <v>NA</v>
      </c>
      <c r="B2236" s="29" t="str">
        <f>IF(PickedColonies!J2236=0, "NA", INDEX(Table1[Modifications],(MATCH(PickedColonies!C2236,Table6[Barcode of agar-filled omnitray plate],0)+PickedColonies!J2236-1)))</f>
        <v>NA</v>
      </c>
      <c r="D2236" s="29" t="str">
        <f>IF(PickedColonies!J2236=0, "NA", INDEX(Table4[],(MATCH(PickedColonies!C2236,Table6[Barcode of agar-filled omnitray plate],0)+PickedColonies!J2236-1)))</f>
        <v>NA</v>
      </c>
      <c r="F2236" s="42" t="str">
        <f>IF(ISNUMBER(SEARCH("96-well",Import!$B$10)),Sheet1!O2235,Sheet1!P2235)</f>
        <v>K20</v>
      </c>
      <c r="I2236" s="31"/>
    </row>
    <row r="2237" spans="1:9" x14ac:dyDescent="0.25">
      <c r="A2237" s="29" t="str">
        <f>IF(PickedColonies!J2237=0, "NA",INDEX(Table5[Strain name],(MATCH(PickedColonies!C2237,Table6[Barcode of agar-filled omnitray plate],0)+PickedColonies!J2237-1)))</f>
        <v>NA</v>
      </c>
      <c r="B2237" s="29" t="str">
        <f>IF(PickedColonies!J2237=0, "NA", INDEX(Table1[Modifications],(MATCH(PickedColonies!C2237,Table6[Barcode of agar-filled omnitray plate],0)+PickedColonies!J2237-1)))</f>
        <v>NA</v>
      </c>
      <c r="D2237" s="29" t="str">
        <f>IF(PickedColonies!J2237=0, "NA", INDEX(Table4[],(MATCH(PickedColonies!C2237,Table6[Barcode of agar-filled omnitray plate],0)+PickedColonies!J2237-1)))</f>
        <v>NA</v>
      </c>
      <c r="F2237" s="42" t="str">
        <f>IF(ISNUMBER(SEARCH("96-well",Import!$B$10)),Sheet1!O2236,Sheet1!P2236)</f>
        <v>L20</v>
      </c>
      <c r="I2237" s="31"/>
    </row>
    <row r="2238" spans="1:9" x14ac:dyDescent="0.25">
      <c r="A2238" s="29" t="str">
        <f>IF(PickedColonies!J2238=0, "NA",INDEX(Table5[Strain name],(MATCH(PickedColonies!C2238,Table6[Barcode of agar-filled omnitray plate],0)+PickedColonies!J2238-1)))</f>
        <v>NA</v>
      </c>
      <c r="B2238" s="29" t="str">
        <f>IF(PickedColonies!J2238=0, "NA", INDEX(Table1[Modifications],(MATCH(PickedColonies!C2238,Table6[Barcode of agar-filled omnitray plate],0)+PickedColonies!J2238-1)))</f>
        <v>NA</v>
      </c>
      <c r="D2238" s="29" t="str">
        <f>IF(PickedColonies!J2238=0, "NA", INDEX(Table4[],(MATCH(PickedColonies!C2238,Table6[Barcode of agar-filled omnitray plate],0)+PickedColonies!J2238-1)))</f>
        <v>NA</v>
      </c>
      <c r="F2238" s="42" t="str">
        <f>IF(ISNUMBER(SEARCH("96-well",Import!$B$10)),Sheet1!O2237,Sheet1!P2237)</f>
        <v>M20</v>
      </c>
      <c r="I2238" s="31"/>
    </row>
    <row r="2239" spans="1:9" x14ac:dyDescent="0.25">
      <c r="A2239" s="29" t="str">
        <f>IF(PickedColonies!J2239=0, "NA",INDEX(Table5[Strain name],(MATCH(PickedColonies!C2239,Table6[Barcode of agar-filled omnitray plate],0)+PickedColonies!J2239-1)))</f>
        <v>NA</v>
      </c>
      <c r="B2239" s="29" t="str">
        <f>IF(PickedColonies!J2239=0, "NA", INDEX(Table1[Modifications],(MATCH(PickedColonies!C2239,Table6[Barcode of agar-filled omnitray plate],0)+PickedColonies!J2239-1)))</f>
        <v>NA</v>
      </c>
      <c r="D2239" s="29" t="str">
        <f>IF(PickedColonies!J2239=0, "NA", INDEX(Table4[],(MATCH(PickedColonies!C2239,Table6[Barcode of agar-filled omnitray plate],0)+PickedColonies!J2239-1)))</f>
        <v>NA</v>
      </c>
      <c r="F2239" s="42" t="str">
        <f>IF(ISNUMBER(SEARCH("96-well",Import!$B$10)),Sheet1!O2238,Sheet1!P2238)</f>
        <v>N20</v>
      </c>
      <c r="I2239" s="31"/>
    </row>
    <row r="2240" spans="1:9" x14ac:dyDescent="0.25">
      <c r="A2240" s="29" t="str">
        <f>IF(PickedColonies!J2240=0, "NA",INDEX(Table5[Strain name],(MATCH(PickedColonies!C2240,Table6[Barcode of agar-filled omnitray plate],0)+PickedColonies!J2240-1)))</f>
        <v>NA</v>
      </c>
      <c r="B2240" s="29" t="str">
        <f>IF(PickedColonies!J2240=0, "NA", INDEX(Table1[Modifications],(MATCH(PickedColonies!C2240,Table6[Barcode of agar-filled omnitray plate],0)+PickedColonies!J2240-1)))</f>
        <v>NA</v>
      </c>
      <c r="D2240" s="29" t="str">
        <f>IF(PickedColonies!J2240=0, "NA", INDEX(Table4[],(MATCH(PickedColonies!C2240,Table6[Barcode of agar-filled omnitray plate],0)+PickedColonies!J2240-1)))</f>
        <v>NA</v>
      </c>
      <c r="F2240" s="42" t="str">
        <f>IF(ISNUMBER(SEARCH("96-well",Import!$B$10)),Sheet1!O2239,Sheet1!P2239)</f>
        <v>O20</v>
      </c>
      <c r="I2240" s="31"/>
    </row>
    <row r="2241" spans="1:9" x14ac:dyDescent="0.25">
      <c r="A2241" s="29" t="str">
        <f>IF(PickedColonies!J2241=0, "NA",INDEX(Table5[Strain name],(MATCH(PickedColonies!C2241,Table6[Barcode of agar-filled omnitray plate],0)+PickedColonies!J2241-1)))</f>
        <v>NA</v>
      </c>
      <c r="B2241" s="29" t="str">
        <f>IF(PickedColonies!J2241=0, "NA", INDEX(Table1[Modifications],(MATCH(PickedColonies!C2241,Table6[Barcode of agar-filled omnitray plate],0)+PickedColonies!J2241-1)))</f>
        <v>NA</v>
      </c>
      <c r="D2241" s="29" t="str">
        <f>IF(PickedColonies!J2241=0, "NA", INDEX(Table4[],(MATCH(PickedColonies!C2241,Table6[Barcode of agar-filled omnitray plate],0)+PickedColonies!J2241-1)))</f>
        <v>NA</v>
      </c>
      <c r="F2241" s="42" t="str">
        <f>IF(ISNUMBER(SEARCH("96-well",Import!$B$10)),Sheet1!O2240,Sheet1!P2240)</f>
        <v>P20</v>
      </c>
      <c r="I2241" s="31"/>
    </row>
    <row r="2242" spans="1:9" x14ac:dyDescent="0.25">
      <c r="A2242" s="29" t="str">
        <f>IF(PickedColonies!J2242=0, "NA",INDEX(Table5[Strain name],(MATCH(PickedColonies!C2242,Table6[Barcode of agar-filled omnitray plate],0)+PickedColonies!J2242-1)))</f>
        <v>NA</v>
      </c>
      <c r="B2242" s="29" t="str">
        <f>IF(PickedColonies!J2242=0, "NA", INDEX(Table1[Modifications],(MATCH(PickedColonies!C2242,Table6[Barcode of agar-filled omnitray plate],0)+PickedColonies!J2242-1)))</f>
        <v>NA</v>
      </c>
      <c r="D2242" s="29" t="str">
        <f>IF(PickedColonies!J2242=0, "NA", INDEX(Table4[],(MATCH(PickedColonies!C2242,Table6[Barcode of agar-filled omnitray plate],0)+PickedColonies!J2242-1)))</f>
        <v>NA</v>
      </c>
      <c r="F2242" s="42" t="str">
        <f>IF(ISNUMBER(SEARCH("96-well",Import!$B$10)),Sheet1!O2241,Sheet1!P2241)</f>
        <v>A21</v>
      </c>
      <c r="I2242" s="31"/>
    </row>
    <row r="2243" spans="1:9" x14ac:dyDescent="0.25">
      <c r="A2243" s="29" t="str">
        <f>IF(PickedColonies!J2243=0, "NA",INDEX(Table5[Strain name],(MATCH(PickedColonies!C2243,Table6[Barcode of agar-filled omnitray plate],0)+PickedColonies!J2243-1)))</f>
        <v>NA</v>
      </c>
      <c r="B2243" s="29" t="str">
        <f>IF(PickedColonies!J2243=0, "NA", INDEX(Table1[Modifications],(MATCH(PickedColonies!C2243,Table6[Barcode of agar-filled omnitray plate],0)+PickedColonies!J2243-1)))</f>
        <v>NA</v>
      </c>
      <c r="D2243" s="29" t="str">
        <f>IF(PickedColonies!J2243=0, "NA", INDEX(Table4[],(MATCH(PickedColonies!C2243,Table6[Barcode of agar-filled omnitray plate],0)+PickedColonies!J2243-1)))</f>
        <v>NA</v>
      </c>
      <c r="F2243" s="42" t="str">
        <f>IF(ISNUMBER(SEARCH("96-well",Import!$B$10)),Sheet1!O2242,Sheet1!P2242)</f>
        <v>B21</v>
      </c>
      <c r="I2243" s="31"/>
    </row>
    <row r="2244" spans="1:9" x14ac:dyDescent="0.25">
      <c r="A2244" s="29" t="str">
        <f>IF(PickedColonies!J2244=0, "NA",INDEX(Table5[Strain name],(MATCH(PickedColonies!C2244,Table6[Barcode of agar-filled omnitray plate],0)+PickedColonies!J2244-1)))</f>
        <v>NA</v>
      </c>
      <c r="B2244" s="29" t="str">
        <f>IF(PickedColonies!J2244=0, "NA", INDEX(Table1[Modifications],(MATCH(PickedColonies!C2244,Table6[Barcode of agar-filled omnitray plate],0)+PickedColonies!J2244-1)))</f>
        <v>NA</v>
      </c>
      <c r="D2244" s="29" t="str">
        <f>IF(PickedColonies!J2244=0, "NA", INDEX(Table4[],(MATCH(PickedColonies!C2244,Table6[Barcode of agar-filled omnitray plate],0)+PickedColonies!J2244-1)))</f>
        <v>NA</v>
      </c>
      <c r="F2244" s="42" t="str">
        <f>IF(ISNUMBER(SEARCH("96-well",Import!$B$10)),Sheet1!O2243,Sheet1!P2243)</f>
        <v>C21</v>
      </c>
      <c r="I2244" s="31"/>
    </row>
    <row r="2245" spans="1:9" x14ac:dyDescent="0.25">
      <c r="A2245" s="29" t="str">
        <f>IF(PickedColonies!J2245=0, "NA",INDEX(Table5[Strain name],(MATCH(PickedColonies!C2245,Table6[Barcode of agar-filled omnitray plate],0)+PickedColonies!J2245-1)))</f>
        <v>NA</v>
      </c>
      <c r="B2245" s="29" t="str">
        <f>IF(PickedColonies!J2245=0, "NA", INDEX(Table1[Modifications],(MATCH(PickedColonies!C2245,Table6[Barcode of agar-filled omnitray plate],0)+PickedColonies!J2245-1)))</f>
        <v>NA</v>
      </c>
      <c r="D2245" s="29" t="str">
        <f>IF(PickedColonies!J2245=0, "NA", INDEX(Table4[],(MATCH(PickedColonies!C2245,Table6[Barcode of agar-filled omnitray plate],0)+PickedColonies!J2245-1)))</f>
        <v>NA</v>
      </c>
      <c r="F2245" s="42" t="str">
        <f>IF(ISNUMBER(SEARCH("96-well",Import!$B$10)),Sheet1!O2244,Sheet1!P2244)</f>
        <v>D21</v>
      </c>
      <c r="I2245" s="31"/>
    </row>
    <row r="2246" spans="1:9" x14ac:dyDescent="0.25">
      <c r="A2246" s="29" t="str">
        <f>IF(PickedColonies!J2246=0, "NA",INDEX(Table5[Strain name],(MATCH(PickedColonies!C2246,Table6[Barcode of agar-filled omnitray plate],0)+PickedColonies!J2246-1)))</f>
        <v>NA</v>
      </c>
      <c r="B2246" s="29" t="str">
        <f>IF(PickedColonies!J2246=0, "NA", INDEX(Table1[Modifications],(MATCH(PickedColonies!C2246,Table6[Barcode of agar-filled omnitray plate],0)+PickedColonies!J2246-1)))</f>
        <v>NA</v>
      </c>
      <c r="D2246" s="29" t="str">
        <f>IF(PickedColonies!J2246=0, "NA", INDEX(Table4[],(MATCH(PickedColonies!C2246,Table6[Barcode of agar-filled omnitray plate],0)+PickedColonies!J2246-1)))</f>
        <v>NA</v>
      </c>
      <c r="F2246" s="42" t="str">
        <f>IF(ISNUMBER(SEARCH("96-well",Import!$B$10)),Sheet1!O2245,Sheet1!P2245)</f>
        <v>E21</v>
      </c>
      <c r="I2246" s="31"/>
    </row>
    <row r="2247" spans="1:9" x14ac:dyDescent="0.25">
      <c r="A2247" s="29" t="str">
        <f>IF(PickedColonies!J2247=0, "NA",INDEX(Table5[Strain name],(MATCH(PickedColonies!C2247,Table6[Barcode of agar-filled omnitray plate],0)+PickedColonies!J2247-1)))</f>
        <v>NA</v>
      </c>
      <c r="B2247" s="29" t="str">
        <f>IF(PickedColonies!J2247=0, "NA", INDEX(Table1[Modifications],(MATCH(PickedColonies!C2247,Table6[Barcode of agar-filled omnitray plate],0)+PickedColonies!J2247-1)))</f>
        <v>NA</v>
      </c>
      <c r="D2247" s="29" t="str">
        <f>IF(PickedColonies!J2247=0, "NA", INDEX(Table4[],(MATCH(PickedColonies!C2247,Table6[Barcode of agar-filled omnitray plate],0)+PickedColonies!J2247-1)))</f>
        <v>NA</v>
      </c>
      <c r="F2247" s="42" t="str">
        <f>IF(ISNUMBER(SEARCH("96-well",Import!$B$10)),Sheet1!O2246,Sheet1!P2246)</f>
        <v>F21</v>
      </c>
      <c r="I2247" s="31"/>
    </row>
    <row r="2248" spans="1:9" x14ac:dyDescent="0.25">
      <c r="A2248" s="29" t="str">
        <f>IF(PickedColonies!J2248=0, "NA",INDEX(Table5[Strain name],(MATCH(PickedColonies!C2248,Table6[Barcode of agar-filled omnitray plate],0)+PickedColonies!J2248-1)))</f>
        <v>NA</v>
      </c>
      <c r="B2248" s="29" t="str">
        <f>IF(PickedColonies!J2248=0, "NA", INDEX(Table1[Modifications],(MATCH(PickedColonies!C2248,Table6[Barcode of agar-filled omnitray plate],0)+PickedColonies!J2248-1)))</f>
        <v>NA</v>
      </c>
      <c r="D2248" s="29" t="str">
        <f>IF(PickedColonies!J2248=0, "NA", INDEX(Table4[],(MATCH(PickedColonies!C2248,Table6[Barcode of agar-filled omnitray plate],0)+PickedColonies!J2248-1)))</f>
        <v>NA</v>
      </c>
      <c r="F2248" s="42" t="str">
        <f>IF(ISNUMBER(SEARCH("96-well",Import!$B$10)),Sheet1!O2247,Sheet1!P2247)</f>
        <v>G21</v>
      </c>
      <c r="I2248" s="31"/>
    </row>
    <row r="2249" spans="1:9" x14ac:dyDescent="0.25">
      <c r="A2249" s="29" t="str">
        <f>IF(PickedColonies!J2249=0, "NA",INDEX(Table5[Strain name],(MATCH(PickedColonies!C2249,Table6[Barcode of agar-filled omnitray plate],0)+PickedColonies!J2249-1)))</f>
        <v>NA</v>
      </c>
      <c r="B2249" s="29" t="str">
        <f>IF(PickedColonies!J2249=0, "NA", INDEX(Table1[Modifications],(MATCH(PickedColonies!C2249,Table6[Barcode of agar-filled omnitray plate],0)+PickedColonies!J2249-1)))</f>
        <v>NA</v>
      </c>
      <c r="D2249" s="29" t="str">
        <f>IF(PickedColonies!J2249=0, "NA", INDEX(Table4[],(MATCH(PickedColonies!C2249,Table6[Barcode of agar-filled omnitray plate],0)+PickedColonies!J2249-1)))</f>
        <v>NA</v>
      </c>
      <c r="F2249" s="42" t="str">
        <f>IF(ISNUMBER(SEARCH("96-well",Import!$B$10)),Sheet1!O2248,Sheet1!P2248)</f>
        <v>H21</v>
      </c>
      <c r="I2249" s="31"/>
    </row>
    <row r="2250" spans="1:9" x14ac:dyDescent="0.25">
      <c r="A2250" s="29" t="str">
        <f>IF(PickedColonies!J2250=0, "NA",INDEX(Table5[Strain name],(MATCH(PickedColonies!C2250,Table6[Barcode of agar-filled omnitray plate],0)+PickedColonies!J2250-1)))</f>
        <v>NA</v>
      </c>
      <c r="B2250" s="29" t="str">
        <f>IF(PickedColonies!J2250=0, "NA", INDEX(Table1[Modifications],(MATCH(PickedColonies!C2250,Table6[Barcode of agar-filled omnitray plate],0)+PickedColonies!J2250-1)))</f>
        <v>NA</v>
      </c>
      <c r="D2250" s="29" t="str">
        <f>IF(PickedColonies!J2250=0, "NA", INDEX(Table4[],(MATCH(PickedColonies!C2250,Table6[Barcode of agar-filled omnitray plate],0)+PickedColonies!J2250-1)))</f>
        <v>NA</v>
      </c>
      <c r="F2250" s="42" t="str">
        <f>IF(ISNUMBER(SEARCH("96-well",Import!$B$10)),Sheet1!O2249,Sheet1!P2249)</f>
        <v>I21</v>
      </c>
      <c r="I2250" s="31"/>
    </row>
    <row r="2251" spans="1:9" x14ac:dyDescent="0.25">
      <c r="A2251" s="29" t="str">
        <f>IF(PickedColonies!J2251=0, "NA",INDEX(Table5[Strain name],(MATCH(PickedColonies!C2251,Table6[Barcode of agar-filled omnitray plate],0)+PickedColonies!J2251-1)))</f>
        <v>NA</v>
      </c>
      <c r="B2251" s="29" t="str">
        <f>IF(PickedColonies!J2251=0, "NA", INDEX(Table1[Modifications],(MATCH(PickedColonies!C2251,Table6[Barcode of agar-filled omnitray plate],0)+PickedColonies!J2251-1)))</f>
        <v>NA</v>
      </c>
      <c r="D2251" s="29" t="str">
        <f>IF(PickedColonies!J2251=0, "NA", INDEX(Table4[],(MATCH(PickedColonies!C2251,Table6[Barcode of agar-filled omnitray plate],0)+PickedColonies!J2251-1)))</f>
        <v>NA</v>
      </c>
      <c r="F2251" s="42" t="str">
        <f>IF(ISNUMBER(SEARCH("96-well",Import!$B$10)),Sheet1!O2250,Sheet1!P2250)</f>
        <v>J21</v>
      </c>
      <c r="I2251" s="31"/>
    </row>
    <row r="2252" spans="1:9" x14ac:dyDescent="0.25">
      <c r="A2252" s="29" t="str">
        <f>IF(PickedColonies!J2252=0, "NA",INDEX(Table5[Strain name],(MATCH(PickedColonies!C2252,Table6[Barcode of agar-filled omnitray plate],0)+PickedColonies!J2252-1)))</f>
        <v>NA</v>
      </c>
      <c r="B2252" s="29" t="str">
        <f>IF(PickedColonies!J2252=0, "NA", INDEX(Table1[Modifications],(MATCH(PickedColonies!C2252,Table6[Barcode of agar-filled omnitray plate],0)+PickedColonies!J2252-1)))</f>
        <v>NA</v>
      </c>
      <c r="D2252" s="29" t="str">
        <f>IF(PickedColonies!J2252=0, "NA", INDEX(Table4[],(MATCH(PickedColonies!C2252,Table6[Barcode of agar-filled omnitray plate],0)+PickedColonies!J2252-1)))</f>
        <v>NA</v>
      </c>
      <c r="F2252" s="42" t="str">
        <f>IF(ISNUMBER(SEARCH("96-well",Import!$B$10)),Sheet1!O2251,Sheet1!P2251)</f>
        <v>K21</v>
      </c>
      <c r="I2252" s="31"/>
    </row>
    <row r="2253" spans="1:9" x14ac:dyDescent="0.25">
      <c r="A2253" s="29" t="str">
        <f>IF(PickedColonies!J2253=0, "NA",INDEX(Table5[Strain name],(MATCH(PickedColonies!C2253,Table6[Barcode of agar-filled omnitray plate],0)+PickedColonies!J2253-1)))</f>
        <v>NA</v>
      </c>
      <c r="B2253" s="29" t="str">
        <f>IF(PickedColonies!J2253=0, "NA", INDEX(Table1[Modifications],(MATCH(PickedColonies!C2253,Table6[Barcode of agar-filled omnitray plate],0)+PickedColonies!J2253-1)))</f>
        <v>NA</v>
      </c>
      <c r="D2253" s="29" t="str">
        <f>IF(PickedColonies!J2253=0, "NA", INDEX(Table4[],(MATCH(PickedColonies!C2253,Table6[Barcode of agar-filled omnitray plate],0)+PickedColonies!J2253-1)))</f>
        <v>NA</v>
      </c>
      <c r="F2253" s="42" t="str">
        <f>IF(ISNUMBER(SEARCH("96-well",Import!$B$10)),Sheet1!O2252,Sheet1!P2252)</f>
        <v>L21</v>
      </c>
      <c r="I2253" s="31"/>
    </row>
    <row r="2254" spans="1:9" x14ac:dyDescent="0.25">
      <c r="A2254" s="29" t="str">
        <f>IF(PickedColonies!J2254=0, "NA",INDEX(Table5[Strain name],(MATCH(PickedColonies!C2254,Table6[Barcode of agar-filled omnitray plate],0)+PickedColonies!J2254-1)))</f>
        <v>NA</v>
      </c>
      <c r="B2254" s="29" t="str">
        <f>IF(PickedColonies!J2254=0, "NA", INDEX(Table1[Modifications],(MATCH(PickedColonies!C2254,Table6[Barcode of agar-filled omnitray plate],0)+PickedColonies!J2254-1)))</f>
        <v>NA</v>
      </c>
      <c r="D2254" s="29" t="str">
        <f>IF(PickedColonies!J2254=0, "NA", INDEX(Table4[],(MATCH(PickedColonies!C2254,Table6[Barcode of agar-filled omnitray plate],0)+PickedColonies!J2254-1)))</f>
        <v>NA</v>
      </c>
      <c r="F2254" s="42" t="str">
        <f>IF(ISNUMBER(SEARCH("96-well",Import!$B$10)),Sheet1!O2253,Sheet1!P2253)</f>
        <v>M21</v>
      </c>
      <c r="I2254" s="31"/>
    </row>
    <row r="2255" spans="1:9" x14ac:dyDescent="0.25">
      <c r="A2255" s="29" t="str">
        <f>IF(PickedColonies!J2255=0, "NA",INDEX(Table5[Strain name],(MATCH(PickedColonies!C2255,Table6[Barcode of agar-filled omnitray plate],0)+PickedColonies!J2255-1)))</f>
        <v>NA</v>
      </c>
      <c r="B2255" s="29" t="str">
        <f>IF(PickedColonies!J2255=0, "NA", INDEX(Table1[Modifications],(MATCH(PickedColonies!C2255,Table6[Barcode of agar-filled omnitray plate],0)+PickedColonies!J2255-1)))</f>
        <v>NA</v>
      </c>
      <c r="D2255" s="29" t="str">
        <f>IF(PickedColonies!J2255=0, "NA", INDEX(Table4[],(MATCH(PickedColonies!C2255,Table6[Barcode of agar-filled omnitray plate],0)+PickedColonies!J2255-1)))</f>
        <v>NA</v>
      </c>
      <c r="F2255" s="42" t="str">
        <f>IF(ISNUMBER(SEARCH("96-well",Import!$B$10)),Sheet1!O2254,Sheet1!P2254)</f>
        <v>N21</v>
      </c>
      <c r="I2255" s="31"/>
    </row>
    <row r="2256" spans="1:9" x14ac:dyDescent="0.25">
      <c r="A2256" s="29" t="str">
        <f>IF(PickedColonies!J2256=0, "NA",INDEX(Table5[Strain name],(MATCH(PickedColonies!C2256,Table6[Barcode of agar-filled omnitray plate],0)+PickedColonies!J2256-1)))</f>
        <v>NA</v>
      </c>
      <c r="B2256" s="29" t="str">
        <f>IF(PickedColonies!J2256=0, "NA", INDEX(Table1[Modifications],(MATCH(PickedColonies!C2256,Table6[Barcode of agar-filled omnitray plate],0)+PickedColonies!J2256-1)))</f>
        <v>NA</v>
      </c>
      <c r="D2256" s="29" t="str">
        <f>IF(PickedColonies!J2256=0, "NA", INDEX(Table4[],(MATCH(PickedColonies!C2256,Table6[Barcode of agar-filled omnitray plate],0)+PickedColonies!J2256-1)))</f>
        <v>NA</v>
      </c>
      <c r="F2256" s="42" t="str">
        <f>IF(ISNUMBER(SEARCH("96-well",Import!$B$10)),Sheet1!O2255,Sheet1!P2255)</f>
        <v>O21</v>
      </c>
      <c r="I2256" s="31"/>
    </row>
    <row r="2257" spans="1:9" x14ac:dyDescent="0.25">
      <c r="A2257" s="29" t="str">
        <f>IF(PickedColonies!J2257=0, "NA",INDEX(Table5[Strain name],(MATCH(PickedColonies!C2257,Table6[Barcode of agar-filled omnitray plate],0)+PickedColonies!J2257-1)))</f>
        <v>NA</v>
      </c>
      <c r="B2257" s="29" t="str">
        <f>IF(PickedColonies!J2257=0, "NA", INDEX(Table1[Modifications],(MATCH(PickedColonies!C2257,Table6[Barcode of agar-filled omnitray plate],0)+PickedColonies!J2257-1)))</f>
        <v>NA</v>
      </c>
      <c r="D2257" s="29" t="str">
        <f>IF(PickedColonies!J2257=0, "NA", INDEX(Table4[],(MATCH(PickedColonies!C2257,Table6[Barcode of agar-filled omnitray plate],0)+PickedColonies!J2257-1)))</f>
        <v>NA</v>
      </c>
      <c r="F2257" s="42" t="str">
        <f>IF(ISNUMBER(SEARCH("96-well",Import!$B$10)),Sheet1!O2256,Sheet1!P2256)</f>
        <v>P21</v>
      </c>
      <c r="I2257" s="31"/>
    </row>
    <row r="2258" spans="1:9" x14ac:dyDescent="0.25">
      <c r="A2258" s="29" t="str">
        <f>IF(PickedColonies!J2258=0, "NA",INDEX(Table5[Strain name],(MATCH(PickedColonies!C2258,Table6[Barcode of agar-filled omnitray plate],0)+PickedColonies!J2258-1)))</f>
        <v>NA</v>
      </c>
      <c r="B2258" s="29" t="str">
        <f>IF(PickedColonies!J2258=0, "NA", INDEX(Table1[Modifications],(MATCH(PickedColonies!C2258,Table6[Barcode of agar-filled omnitray plate],0)+PickedColonies!J2258-1)))</f>
        <v>NA</v>
      </c>
      <c r="D2258" s="29" t="str">
        <f>IF(PickedColonies!J2258=0, "NA", INDEX(Table4[],(MATCH(PickedColonies!C2258,Table6[Barcode of agar-filled omnitray plate],0)+PickedColonies!J2258-1)))</f>
        <v>NA</v>
      </c>
      <c r="F2258" s="42" t="str">
        <f>IF(ISNUMBER(SEARCH("96-well",Import!$B$10)),Sheet1!O2257,Sheet1!P2257)</f>
        <v>A22</v>
      </c>
      <c r="I2258" s="31"/>
    </row>
    <row r="2259" spans="1:9" x14ac:dyDescent="0.25">
      <c r="A2259" s="29" t="str">
        <f>IF(PickedColonies!J2259=0, "NA",INDEX(Table5[Strain name],(MATCH(PickedColonies!C2259,Table6[Barcode of agar-filled omnitray plate],0)+PickedColonies!J2259-1)))</f>
        <v>NA</v>
      </c>
      <c r="B2259" s="29" t="str">
        <f>IF(PickedColonies!J2259=0, "NA", INDEX(Table1[Modifications],(MATCH(PickedColonies!C2259,Table6[Barcode of agar-filled omnitray plate],0)+PickedColonies!J2259-1)))</f>
        <v>NA</v>
      </c>
      <c r="D2259" s="29" t="str">
        <f>IF(PickedColonies!J2259=0, "NA", INDEX(Table4[],(MATCH(PickedColonies!C2259,Table6[Barcode of agar-filled omnitray plate],0)+PickedColonies!J2259-1)))</f>
        <v>NA</v>
      </c>
      <c r="F2259" s="42" t="str">
        <f>IF(ISNUMBER(SEARCH("96-well",Import!$B$10)),Sheet1!O2258,Sheet1!P2258)</f>
        <v>B22</v>
      </c>
      <c r="I2259" s="31"/>
    </row>
    <row r="2260" spans="1:9" x14ac:dyDescent="0.25">
      <c r="A2260" s="29" t="str">
        <f>IF(PickedColonies!J2260=0, "NA",INDEX(Table5[Strain name],(MATCH(PickedColonies!C2260,Table6[Barcode of agar-filled omnitray plate],0)+PickedColonies!J2260-1)))</f>
        <v>NA</v>
      </c>
      <c r="B2260" s="29" t="str">
        <f>IF(PickedColonies!J2260=0, "NA", INDEX(Table1[Modifications],(MATCH(PickedColonies!C2260,Table6[Barcode of agar-filled omnitray plate],0)+PickedColonies!J2260-1)))</f>
        <v>NA</v>
      </c>
      <c r="D2260" s="29" t="str">
        <f>IF(PickedColonies!J2260=0, "NA", INDEX(Table4[],(MATCH(PickedColonies!C2260,Table6[Barcode of agar-filled omnitray plate],0)+PickedColonies!J2260-1)))</f>
        <v>NA</v>
      </c>
      <c r="F2260" s="42" t="str">
        <f>IF(ISNUMBER(SEARCH("96-well",Import!$B$10)),Sheet1!O2259,Sheet1!P2259)</f>
        <v>C22</v>
      </c>
      <c r="I2260" s="31"/>
    </row>
    <row r="2261" spans="1:9" x14ac:dyDescent="0.25">
      <c r="A2261" s="29" t="str">
        <f>IF(PickedColonies!J2261=0, "NA",INDEX(Table5[Strain name],(MATCH(PickedColonies!C2261,Table6[Barcode of agar-filled omnitray plate],0)+PickedColonies!J2261-1)))</f>
        <v>NA</v>
      </c>
      <c r="B2261" s="29" t="str">
        <f>IF(PickedColonies!J2261=0, "NA", INDEX(Table1[Modifications],(MATCH(PickedColonies!C2261,Table6[Barcode of agar-filled omnitray plate],0)+PickedColonies!J2261-1)))</f>
        <v>NA</v>
      </c>
      <c r="D2261" s="29" t="str">
        <f>IF(PickedColonies!J2261=0, "NA", INDEX(Table4[],(MATCH(PickedColonies!C2261,Table6[Barcode of agar-filled omnitray plate],0)+PickedColonies!J2261-1)))</f>
        <v>NA</v>
      </c>
      <c r="F2261" s="42" t="str">
        <f>IF(ISNUMBER(SEARCH("96-well",Import!$B$10)),Sheet1!O2260,Sheet1!P2260)</f>
        <v>D22</v>
      </c>
      <c r="I2261" s="31"/>
    </row>
    <row r="2262" spans="1:9" x14ac:dyDescent="0.25">
      <c r="A2262" s="29" t="str">
        <f>IF(PickedColonies!J2262=0, "NA",INDEX(Table5[Strain name],(MATCH(PickedColonies!C2262,Table6[Barcode of agar-filled omnitray plate],0)+PickedColonies!J2262-1)))</f>
        <v>NA</v>
      </c>
      <c r="B2262" s="29" t="str">
        <f>IF(PickedColonies!J2262=0, "NA", INDEX(Table1[Modifications],(MATCH(PickedColonies!C2262,Table6[Barcode of agar-filled omnitray plate],0)+PickedColonies!J2262-1)))</f>
        <v>NA</v>
      </c>
      <c r="D2262" s="29" t="str">
        <f>IF(PickedColonies!J2262=0, "NA", INDEX(Table4[],(MATCH(PickedColonies!C2262,Table6[Barcode of agar-filled omnitray plate],0)+PickedColonies!J2262-1)))</f>
        <v>NA</v>
      </c>
      <c r="F2262" s="42" t="str">
        <f>IF(ISNUMBER(SEARCH("96-well",Import!$B$10)),Sheet1!O2261,Sheet1!P2261)</f>
        <v>E22</v>
      </c>
      <c r="I2262" s="31"/>
    </row>
    <row r="2263" spans="1:9" x14ac:dyDescent="0.25">
      <c r="A2263" s="29" t="str">
        <f>IF(PickedColonies!J2263=0, "NA",INDEX(Table5[Strain name],(MATCH(PickedColonies!C2263,Table6[Barcode of agar-filled omnitray plate],0)+PickedColonies!J2263-1)))</f>
        <v>NA</v>
      </c>
      <c r="B2263" s="29" t="str">
        <f>IF(PickedColonies!J2263=0, "NA", INDEX(Table1[Modifications],(MATCH(PickedColonies!C2263,Table6[Barcode of agar-filled omnitray plate],0)+PickedColonies!J2263-1)))</f>
        <v>NA</v>
      </c>
      <c r="D2263" s="29" t="str">
        <f>IF(PickedColonies!J2263=0, "NA", INDEX(Table4[],(MATCH(PickedColonies!C2263,Table6[Barcode of agar-filled omnitray plate],0)+PickedColonies!J2263-1)))</f>
        <v>NA</v>
      </c>
      <c r="F2263" s="42" t="str">
        <f>IF(ISNUMBER(SEARCH("96-well",Import!$B$10)),Sheet1!O2262,Sheet1!P2262)</f>
        <v>F22</v>
      </c>
      <c r="I2263" s="31"/>
    </row>
    <row r="2264" spans="1:9" x14ac:dyDescent="0.25">
      <c r="A2264" s="29" t="str">
        <f>IF(PickedColonies!J2264=0, "NA",INDEX(Table5[Strain name],(MATCH(PickedColonies!C2264,Table6[Barcode of agar-filled omnitray plate],0)+PickedColonies!J2264-1)))</f>
        <v>NA</v>
      </c>
      <c r="B2264" s="29" t="str">
        <f>IF(PickedColonies!J2264=0, "NA", INDEX(Table1[Modifications],(MATCH(PickedColonies!C2264,Table6[Barcode of agar-filled omnitray plate],0)+PickedColonies!J2264-1)))</f>
        <v>NA</v>
      </c>
      <c r="D2264" s="29" t="str">
        <f>IF(PickedColonies!J2264=0, "NA", INDEX(Table4[],(MATCH(PickedColonies!C2264,Table6[Barcode of agar-filled omnitray plate],0)+PickedColonies!J2264-1)))</f>
        <v>NA</v>
      </c>
      <c r="F2264" s="42" t="str">
        <f>IF(ISNUMBER(SEARCH("96-well",Import!$B$10)),Sheet1!O2263,Sheet1!P2263)</f>
        <v>G22</v>
      </c>
      <c r="I2264" s="31"/>
    </row>
    <row r="2265" spans="1:9" x14ac:dyDescent="0.25">
      <c r="A2265" s="29" t="str">
        <f>IF(PickedColonies!J2265=0, "NA",INDEX(Table5[Strain name],(MATCH(PickedColonies!C2265,Table6[Barcode of agar-filled omnitray plate],0)+PickedColonies!J2265-1)))</f>
        <v>NA</v>
      </c>
      <c r="B2265" s="29" t="str">
        <f>IF(PickedColonies!J2265=0, "NA", INDEX(Table1[Modifications],(MATCH(PickedColonies!C2265,Table6[Barcode of agar-filled omnitray plate],0)+PickedColonies!J2265-1)))</f>
        <v>NA</v>
      </c>
      <c r="D2265" s="29" t="str">
        <f>IF(PickedColonies!J2265=0, "NA", INDEX(Table4[],(MATCH(PickedColonies!C2265,Table6[Barcode of agar-filled omnitray plate],0)+PickedColonies!J2265-1)))</f>
        <v>NA</v>
      </c>
      <c r="F2265" s="42" t="str">
        <f>IF(ISNUMBER(SEARCH("96-well",Import!$B$10)),Sheet1!O2264,Sheet1!P2264)</f>
        <v>H22</v>
      </c>
      <c r="I2265" s="31"/>
    </row>
    <row r="2266" spans="1:9" x14ac:dyDescent="0.25">
      <c r="A2266" s="29" t="str">
        <f>IF(PickedColonies!J2266=0, "NA",INDEX(Table5[Strain name],(MATCH(PickedColonies!C2266,Table6[Barcode of agar-filled omnitray plate],0)+PickedColonies!J2266-1)))</f>
        <v>NA</v>
      </c>
      <c r="B2266" s="29" t="str">
        <f>IF(PickedColonies!J2266=0, "NA", INDEX(Table1[Modifications],(MATCH(PickedColonies!C2266,Table6[Barcode of agar-filled omnitray plate],0)+PickedColonies!J2266-1)))</f>
        <v>NA</v>
      </c>
      <c r="D2266" s="29" t="str">
        <f>IF(PickedColonies!J2266=0, "NA", INDEX(Table4[],(MATCH(PickedColonies!C2266,Table6[Barcode of agar-filled omnitray plate],0)+PickedColonies!J2266-1)))</f>
        <v>NA</v>
      </c>
      <c r="F2266" s="42" t="str">
        <f>IF(ISNUMBER(SEARCH("96-well",Import!$B$10)),Sheet1!O2265,Sheet1!P2265)</f>
        <v>I22</v>
      </c>
      <c r="I2266" s="31"/>
    </row>
    <row r="2267" spans="1:9" x14ac:dyDescent="0.25">
      <c r="A2267" s="29" t="str">
        <f>IF(PickedColonies!J2267=0, "NA",INDEX(Table5[Strain name],(MATCH(PickedColonies!C2267,Table6[Barcode of agar-filled omnitray plate],0)+PickedColonies!J2267-1)))</f>
        <v>NA</v>
      </c>
      <c r="B2267" s="29" t="str">
        <f>IF(PickedColonies!J2267=0, "NA", INDEX(Table1[Modifications],(MATCH(PickedColonies!C2267,Table6[Barcode of agar-filled omnitray plate],0)+PickedColonies!J2267-1)))</f>
        <v>NA</v>
      </c>
      <c r="D2267" s="29" t="str">
        <f>IF(PickedColonies!J2267=0, "NA", INDEX(Table4[],(MATCH(PickedColonies!C2267,Table6[Barcode of agar-filled omnitray plate],0)+PickedColonies!J2267-1)))</f>
        <v>NA</v>
      </c>
      <c r="F2267" s="42" t="str">
        <f>IF(ISNUMBER(SEARCH("96-well",Import!$B$10)),Sheet1!O2266,Sheet1!P2266)</f>
        <v>J22</v>
      </c>
      <c r="I2267" s="31"/>
    </row>
    <row r="2268" spans="1:9" x14ac:dyDescent="0.25">
      <c r="A2268" s="29" t="str">
        <f>IF(PickedColonies!J2268=0, "NA",INDEX(Table5[Strain name],(MATCH(PickedColonies!C2268,Table6[Barcode of agar-filled omnitray plate],0)+PickedColonies!J2268-1)))</f>
        <v>NA</v>
      </c>
      <c r="B2268" s="29" t="str">
        <f>IF(PickedColonies!J2268=0, "NA", INDEX(Table1[Modifications],(MATCH(PickedColonies!C2268,Table6[Barcode of agar-filled omnitray plate],0)+PickedColonies!J2268-1)))</f>
        <v>NA</v>
      </c>
      <c r="D2268" s="29" t="str">
        <f>IF(PickedColonies!J2268=0, "NA", INDEX(Table4[],(MATCH(PickedColonies!C2268,Table6[Barcode of agar-filled omnitray plate],0)+PickedColonies!J2268-1)))</f>
        <v>NA</v>
      </c>
      <c r="F2268" s="42" t="str">
        <f>IF(ISNUMBER(SEARCH("96-well",Import!$B$10)),Sheet1!O2267,Sheet1!P2267)</f>
        <v>K22</v>
      </c>
      <c r="I2268" s="31"/>
    </row>
    <row r="2269" spans="1:9" x14ac:dyDescent="0.25">
      <c r="A2269" s="29" t="str">
        <f>IF(PickedColonies!J2269=0, "NA",INDEX(Table5[Strain name],(MATCH(PickedColonies!C2269,Table6[Barcode of agar-filled omnitray plate],0)+PickedColonies!J2269-1)))</f>
        <v>NA</v>
      </c>
      <c r="B2269" s="29" t="str">
        <f>IF(PickedColonies!J2269=0, "NA", INDEX(Table1[Modifications],(MATCH(PickedColonies!C2269,Table6[Barcode of agar-filled omnitray plate],0)+PickedColonies!J2269-1)))</f>
        <v>NA</v>
      </c>
      <c r="D2269" s="29" t="str">
        <f>IF(PickedColonies!J2269=0, "NA", INDEX(Table4[],(MATCH(PickedColonies!C2269,Table6[Barcode of agar-filled omnitray plate],0)+PickedColonies!J2269-1)))</f>
        <v>NA</v>
      </c>
      <c r="F2269" s="42" t="str">
        <f>IF(ISNUMBER(SEARCH("96-well",Import!$B$10)),Sheet1!O2268,Sheet1!P2268)</f>
        <v>L22</v>
      </c>
      <c r="I2269" s="31"/>
    </row>
    <row r="2270" spans="1:9" x14ac:dyDescent="0.25">
      <c r="A2270" s="29" t="str">
        <f>IF(PickedColonies!J2270=0, "NA",INDEX(Table5[Strain name],(MATCH(PickedColonies!C2270,Table6[Barcode of agar-filled omnitray plate],0)+PickedColonies!J2270-1)))</f>
        <v>NA</v>
      </c>
      <c r="B2270" s="29" t="str">
        <f>IF(PickedColonies!J2270=0, "NA", INDEX(Table1[Modifications],(MATCH(PickedColonies!C2270,Table6[Barcode of agar-filled omnitray plate],0)+PickedColonies!J2270-1)))</f>
        <v>NA</v>
      </c>
      <c r="D2270" s="29" t="str">
        <f>IF(PickedColonies!J2270=0, "NA", INDEX(Table4[],(MATCH(PickedColonies!C2270,Table6[Barcode of agar-filled omnitray plate],0)+PickedColonies!J2270-1)))</f>
        <v>NA</v>
      </c>
      <c r="F2270" s="42" t="str">
        <f>IF(ISNUMBER(SEARCH("96-well",Import!$B$10)),Sheet1!O2269,Sheet1!P2269)</f>
        <v>M22</v>
      </c>
      <c r="I2270" s="31"/>
    </row>
    <row r="2271" spans="1:9" x14ac:dyDescent="0.25">
      <c r="A2271" s="29" t="str">
        <f>IF(PickedColonies!J2271=0, "NA",INDEX(Table5[Strain name],(MATCH(PickedColonies!C2271,Table6[Barcode of agar-filled omnitray plate],0)+PickedColonies!J2271-1)))</f>
        <v>NA</v>
      </c>
      <c r="B2271" s="29" t="str">
        <f>IF(PickedColonies!J2271=0, "NA", INDEX(Table1[Modifications],(MATCH(PickedColonies!C2271,Table6[Barcode of agar-filled omnitray plate],0)+PickedColonies!J2271-1)))</f>
        <v>NA</v>
      </c>
      <c r="D2271" s="29" t="str">
        <f>IF(PickedColonies!J2271=0, "NA", INDEX(Table4[],(MATCH(PickedColonies!C2271,Table6[Barcode of agar-filled omnitray plate],0)+PickedColonies!J2271-1)))</f>
        <v>NA</v>
      </c>
      <c r="F2271" s="42" t="str">
        <f>IF(ISNUMBER(SEARCH("96-well",Import!$B$10)),Sheet1!O2270,Sheet1!P2270)</f>
        <v>N22</v>
      </c>
      <c r="I2271" s="31"/>
    </row>
    <row r="2272" spans="1:9" x14ac:dyDescent="0.25">
      <c r="A2272" s="29" t="str">
        <f>IF(PickedColonies!J2272=0, "NA",INDEX(Table5[Strain name],(MATCH(PickedColonies!C2272,Table6[Barcode of agar-filled omnitray plate],0)+PickedColonies!J2272-1)))</f>
        <v>NA</v>
      </c>
      <c r="B2272" s="29" t="str">
        <f>IF(PickedColonies!J2272=0, "NA", INDEX(Table1[Modifications],(MATCH(PickedColonies!C2272,Table6[Barcode of agar-filled omnitray plate],0)+PickedColonies!J2272-1)))</f>
        <v>NA</v>
      </c>
      <c r="D2272" s="29" t="str">
        <f>IF(PickedColonies!J2272=0, "NA", INDEX(Table4[],(MATCH(PickedColonies!C2272,Table6[Barcode of agar-filled omnitray plate],0)+PickedColonies!J2272-1)))</f>
        <v>NA</v>
      </c>
      <c r="F2272" s="42" t="str">
        <f>IF(ISNUMBER(SEARCH("96-well",Import!$B$10)),Sheet1!O2271,Sheet1!P2271)</f>
        <v>O22</v>
      </c>
      <c r="I2272" s="31"/>
    </row>
    <row r="2273" spans="1:9" x14ac:dyDescent="0.25">
      <c r="A2273" s="29" t="str">
        <f>IF(PickedColonies!J2273=0, "NA",INDEX(Table5[Strain name],(MATCH(PickedColonies!C2273,Table6[Barcode of agar-filled omnitray plate],0)+PickedColonies!J2273-1)))</f>
        <v>NA</v>
      </c>
      <c r="B2273" s="29" t="str">
        <f>IF(PickedColonies!J2273=0, "NA", INDEX(Table1[Modifications],(MATCH(PickedColonies!C2273,Table6[Barcode of agar-filled omnitray plate],0)+PickedColonies!J2273-1)))</f>
        <v>NA</v>
      </c>
      <c r="D2273" s="29" t="str">
        <f>IF(PickedColonies!J2273=0, "NA", INDEX(Table4[],(MATCH(PickedColonies!C2273,Table6[Barcode of agar-filled omnitray plate],0)+PickedColonies!J2273-1)))</f>
        <v>NA</v>
      </c>
      <c r="F2273" s="42" t="str">
        <f>IF(ISNUMBER(SEARCH("96-well",Import!$B$10)),Sheet1!O2272,Sheet1!P2272)</f>
        <v>P22</v>
      </c>
      <c r="I2273" s="31"/>
    </row>
    <row r="2274" spans="1:9" x14ac:dyDescent="0.25">
      <c r="A2274" s="29" t="str">
        <f>IF(PickedColonies!J2274=0, "NA",INDEX(Table5[Strain name],(MATCH(PickedColonies!C2274,Table6[Barcode of agar-filled omnitray plate],0)+PickedColonies!J2274-1)))</f>
        <v>NA</v>
      </c>
      <c r="B2274" s="29" t="str">
        <f>IF(PickedColonies!J2274=0, "NA", INDEX(Table1[Modifications],(MATCH(PickedColonies!C2274,Table6[Barcode of agar-filled omnitray plate],0)+PickedColonies!J2274-1)))</f>
        <v>NA</v>
      </c>
      <c r="D2274" s="29" t="str">
        <f>IF(PickedColonies!J2274=0, "NA", INDEX(Table4[],(MATCH(PickedColonies!C2274,Table6[Barcode of agar-filled omnitray plate],0)+PickedColonies!J2274-1)))</f>
        <v>NA</v>
      </c>
      <c r="F2274" s="42" t="str">
        <f>IF(ISNUMBER(SEARCH("96-well",Import!$B$10)),Sheet1!O2273,Sheet1!P2273)</f>
        <v>A23</v>
      </c>
      <c r="I2274" s="31"/>
    </row>
    <row r="2275" spans="1:9" x14ac:dyDescent="0.25">
      <c r="A2275" s="29" t="str">
        <f>IF(PickedColonies!J2275=0, "NA",INDEX(Table5[Strain name],(MATCH(PickedColonies!C2275,Table6[Barcode of agar-filled omnitray plate],0)+PickedColonies!J2275-1)))</f>
        <v>NA</v>
      </c>
      <c r="B2275" s="29" t="str">
        <f>IF(PickedColonies!J2275=0, "NA", INDEX(Table1[Modifications],(MATCH(PickedColonies!C2275,Table6[Barcode of agar-filled omnitray plate],0)+PickedColonies!J2275-1)))</f>
        <v>NA</v>
      </c>
      <c r="D2275" s="29" t="str">
        <f>IF(PickedColonies!J2275=0, "NA", INDEX(Table4[],(MATCH(PickedColonies!C2275,Table6[Barcode of agar-filled omnitray plate],0)+PickedColonies!J2275-1)))</f>
        <v>NA</v>
      </c>
      <c r="F2275" s="42" t="str">
        <f>IF(ISNUMBER(SEARCH("96-well",Import!$B$10)),Sheet1!O2274,Sheet1!P2274)</f>
        <v>B23</v>
      </c>
      <c r="I2275" s="31"/>
    </row>
    <row r="2276" spans="1:9" x14ac:dyDescent="0.25">
      <c r="A2276" s="29" t="str">
        <f>IF(PickedColonies!J2276=0, "NA",INDEX(Table5[Strain name],(MATCH(PickedColonies!C2276,Table6[Barcode of agar-filled omnitray plate],0)+PickedColonies!J2276-1)))</f>
        <v>NA</v>
      </c>
      <c r="B2276" s="29" t="str">
        <f>IF(PickedColonies!J2276=0, "NA", INDEX(Table1[Modifications],(MATCH(PickedColonies!C2276,Table6[Barcode of agar-filled omnitray plate],0)+PickedColonies!J2276-1)))</f>
        <v>NA</v>
      </c>
      <c r="D2276" s="29" t="str">
        <f>IF(PickedColonies!J2276=0, "NA", INDEX(Table4[],(MATCH(PickedColonies!C2276,Table6[Barcode of agar-filled omnitray plate],0)+PickedColonies!J2276-1)))</f>
        <v>NA</v>
      </c>
      <c r="F2276" s="42" t="str">
        <f>IF(ISNUMBER(SEARCH("96-well",Import!$B$10)),Sheet1!O2275,Sheet1!P2275)</f>
        <v>C23</v>
      </c>
      <c r="I2276" s="31"/>
    </row>
    <row r="2277" spans="1:9" x14ac:dyDescent="0.25">
      <c r="A2277" s="29" t="str">
        <f>IF(PickedColonies!J2277=0, "NA",INDEX(Table5[Strain name],(MATCH(PickedColonies!C2277,Table6[Barcode of agar-filled omnitray plate],0)+PickedColonies!J2277-1)))</f>
        <v>NA</v>
      </c>
      <c r="B2277" s="29" t="str">
        <f>IF(PickedColonies!J2277=0, "NA", INDEX(Table1[Modifications],(MATCH(PickedColonies!C2277,Table6[Barcode of agar-filled omnitray plate],0)+PickedColonies!J2277-1)))</f>
        <v>NA</v>
      </c>
      <c r="D2277" s="29" t="str">
        <f>IF(PickedColonies!J2277=0, "NA", INDEX(Table4[],(MATCH(PickedColonies!C2277,Table6[Barcode of agar-filled omnitray plate],0)+PickedColonies!J2277-1)))</f>
        <v>NA</v>
      </c>
      <c r="F2277" s="42" t="str">
        <f>IF(ISNUMBER(SEARCH("96-well",Import!$B$10)),Sheet1!O2276,Sheet1!P2276)</f>
        <v>D23</v>
      </c>
      <c r="I2277" s="31"/>
    </row>
    <row r="2278" spans="1:9" x14ac:dyDescent="0.25">
      <c r="A2278" s="29" t="str">
        <f>IF(PickedColonies!J2278=0, "NA",INDEX(Table5[Strain name],(MATCH(PickedColonies!C2278,Table6[Barcode of agar-filled omnitray plate],0)+PickedColonies!J2278-1)))</f>
        <v>NA</v>
      </c>
      <c r="B2278" s="29" t="str">
        <f>IF(PickedColonies!J2278=0, "NA", INDEX(Table1[Modifications],(MATCH(PickedColonies!C2278,Table6[Barcode of agar-filled omnitray plate],0)+PickedColonies!J2278-1)))</f>
        <v>NA</v>
      </c>
      <c r="D2278" s="29" t="str">
        <f>IF(PickedColonies!J2278=0, "NA", INDEX(Table4[],(MATCH(PickedColonies!C2278,Table6[Barcode of agar-filled omnitray plate],0)+PickedColonies!J2278-1)))</f>
        <v>NA</v>
      </c>
      <c r="F2278" s="42" t="str">
        <f>IF(ISNUMBER(SEARCH("96-well",Import!$B$10)),Sheet1!O2277,Sheet1!P2277)</f>
        <v>E23</v>
      </c>
      <c r="I2278" s="31"/>
    </row>
    <row r="2279" spans="1:9" x14ac:dyDescent="0.25">
      <c r="A2279" s="29" t="str">
        <f>IF(PickedColonies!J2279=0, "NA",INDEX(Table5[Strain name],(MATCH(PickedColonies!C2279,Table6[Barcode of agar-filled omnitray plate],0)+PickedColonies!J2279-1)))</f>
        <v>NA</v>
      </c>
      <c r="B2279" s="29" t="str">
        <f>IF(PickedColonies!J2279=0, "NA", INDEX(Table1[Modifications],(MATCH(PickedColonies!C2279,Table6[Barcode of agar-filled omnitray plate],0)+PickedColonies!J2279-1)))</f>
        <v>NA</v>
      </c>
      <c r="D2279" s="29" t="str">
        <f>IF(PickedColonies!J2279=0, "NA", INDEX(Table4[],(MATCH(PickedColonies!C2279,Table6[Barcode of agar-filled omnitray plate],0)+PickedColonies!J2279-1)))</f>
        <v>NA</v>
      </c>
      <c r="F2279" s="42" t="str">
        <f>IF(ISNUMBER(SEARCH("96-well",Import!$B$10)),Sheet1!O2278,Sheet1!P2278)</f>
        <v>F23</v>
      </c>
      <c r="I2279" s="31"/>
    </row>
    <row r="2280" spans="1:9" x14ac:dyDescent="0.25">
      <c r="A2280" s="29" t="str">
        <f>IF(PickedColonies!J2280=0, "NA",INDEX(Table5[Strain name],(MATCH(PickedColonies!C2280,Table6[Barcode of agar-filled omnitray plate],0)+PickedColonies!J2280-1)))</f>
        <v>NA</v>
      </c>
      <c r="B2280" s="29" t="str">
        <f>IF(PickedColonies!J2280=0, "NA", INDEX(Table1[Modifications],(MATCH(PickedColonies!C2280,Table6[Barcode of agar-filled omnitray plate],0)+PickedColonies!J2280-1)))</f>
        <v>NA</v>
      </c>
      <c r="D2280" s="29" t="str">
        <f>IF(PickedColonies!J2280=0, "NA", INDEX(Table4[],(MATCH(PickedColonies!C2280,Table6[Barcode of agar-filled omnitray plate],0)+PickedColonies!J2280-1)))</f>
        <v>NA</v>
      </c>
      <c r="F2280" s="42" t="str">
        <f>IF(ISNUMBER(SEARCH("96-well",Import!$B$10)),Sheet1!O2279,Sheet1!P2279)</f>
        <v>G23</v>
      </c>
      <c r="I2280" s="31"/>
    </row>
    <row r="2281" spans="1:9" x14ac:dyDescent="0.25">
      <c r="A2281" s="29" t="str">
        <f>IF(PickedColonies!J2281=0, "NA",INDEX(Table5[Strain name],(MATCH(PickedColonies!C2281,Table6[Barcode of agar-filled omnitray plate],0)+PickedColonies!J2281-1)))</f>
        <v>NA</v>
      </c>
      <c r="B2281" s="29" t="str">
        <f>IF(PickedColonies!J2281=0, "NA", INDEX(Table1[Modifications],(MATCH(PickedColonies!C2281,Table6[Barcode of agar-filled omnitray plate],0)+PickedColonies!J2281-1)))</f>
        <v>NA</v>
      </c>
      <c r="D2281" s="29" t="str">
        <f>IF(PickedColonies!J2281=0, "NA", INDEX(Table4[],(MATCH(PickedColonies!C2281,Table6[Barcode of agar-filled omnitray plate],0)+PickedColonies!J2281-1)))</f>
        <v>NA</v>
      </c>
      <c r="F2281" s="42" t="str">
        <f>IF(ISNUMBER(SEARCH("96-well",Import!$B$10)),Sheet1!O2280,Sheet1!P2280)</f>
        <v>H23</v>
      </c>
      <c r="I2281" s="31"/>
    </row>
    <row r="2282" spans="1:9" x14ac:dyDescent="0.25">
      <c r="A2282" s="29" t="str">
        <f>IF(PickedColonies!J2282=0, "NA",INDEX(Table5[Strain name],(MATCH(PickedColonies!C2282,Table6[Barcode of agar-filled omnitray plate],0)+PickedColonies!J2282-1)))</f>
        <v>NA</v>
      </c>
      <c r="B2282" s="29" t="str">
        <f>IF(PickedColonies!J2282=0, "NA", INDEX(Table1[Modifications],(MATCH(PickedColonies!C2282,Table6[Barcode of agar-filled omnitray plate],0)+PickedColonies!J2282-1)))</f>
        <v>NA</v>
      </c>
      <c r="D2282" s="29" t="str">
        <f>IF(PickedColonies!J2282=0, "NA", INDEX(Table4[],(MATCH(PickedColonies!C2282,Table6[Barcode of agar-filled omnitray plate],0)+PickedColonies!J2282-1)))</f>
        <v>NA</v>
      </c>
      <c r="F2282" s="42" t="str">
        <f>IF(ISNUMBER(SEARCH("96-well",Import!$B$10)),Sheet1!O2281,Sheet1!P2281)</f>
        <v>I23</v>
      </c>
      <c r="I2282" s="31"/>
    </row>
    <row r="2283" spans="1:9" x14ac:dyDescent="0.25">
      <c r="A2283" s="29" t="str">
        <f>IF(PickedColonies!J2283=0, "NA",INDEX(Table5[Strain name],(MATCH(PickedColonies!C2283,Table6[Barcode of agar-filled omnitray plate],0)+PickedColonies!J2283-1)))</f>
        <v>NA</v>
      </c>
      <c r="B2283" s="29" t="str">
        <f>IF(PickedColonies!J2283=0, "NA", INDEX(Table1[Modifications],(MATCH(PickedColonies!C2283,Table6[Barcode of agar-filled omnitray plate],0)+PickedColonies!J2283-1)))</f>
        <v>NA</v>
      </c>
      <c r="D2283" s="29" t="str">
        <f>IF(PickedColonies!J2283=0, "NA", INDEX(Table4[],(MATCH(PickedColonies!C2283,Table6[Barcode of agar-filled omnitray plate],0)+PickedColonies!J2283-1)))</f>
        <v>NA</v>
      </c>
      <c r="F2283" s="42" t="str">
        <f>IF(ISNUMBER(SEARCH("96-well",Import!$B$10)),Sheet1!O2282,Sheet1!P2282)</f>
        <v>J23</v>
      </c>
      <c r="I2283" s="31"/>
    </row>
    <row r="2284" spans="1:9" x14ac:dyDescent="0.25">
      <c r="A2284" s="29" t="str">
        <f>IF(PickedColonies!J2284=0, "NA",INDEX(Table5[Strain name],(MATCH(PickedColonies!C2284,Table6[Barcode of agar-filled omnitray plate],0)+PickedColonies!J2284-1)))</f>
        <v>NA</v>
      </c>
      <c r="B2284" s="29" t="str">
        <f>IF(PickedColonies!J2284=0, "NA", INDEX(Table1[Modifications],(MATCH(PickedColonies!C2284,Table6[Barcode of agar-filled omnitray plate],0)+PickedColonies!J2284-1)))</f>
        <v>NA</v>
      </c>
      <c r="D2284" s="29" t="str">
        <f>IF(PickedColonies!J2284=0, "NA", INDEX(Table4[],(MATCH(PickedColonies!C2284,Table6[Barcode of agar-filled omnitray plate],0)+PickedColonies!J2284-1)))</f>
        <v>NA</v>
      </c>
      <c r="F2284" s="42" t="str">
        <f>IF(ISNUMBER(SEARCH("96-well",Import!$B$10)),Sheet1!O2283,Sheet1!P2283)</f>
        <v>K23</v>
      </c>
      <c r="I2284" s="31"/>
    </row>
    <row r="2285" spans="1:9" x14ac:dyDescent="0.25">
      <c r="A2285" s="29" t="str">
        <f>IF(PickedColonies!J2285=0, "NA",INDEX(Table5[Strain name],(MATCH(PickedColonies!C2285,Table6[Barcode of agar-filled omnitray plate],0)+PickedColonies!J2285-1)))</f>
        <v>NA</v>
      </c>
      <c r="B2285" s="29" t="str">
        <f>IF(PickedColonies!J2285=0, "NA", INDEX(Table1[Modifications],(MATCH(PickedColonies!C2285,Table6[Barcode of agar-filled omnitray plate],0)+PickedColonies!J2285-1)))</f>
        <v>NA</v>
      </c>
      <c r="D2285" s="29" t="str">
        <f>IF(PickedColonies!J2285=0, "NA", INDEX(Table4[],(MATCH(PickedColonies!C2285,Table6[Barcode of agar-filled omnitray plate],0)+PickedColonies!J2285-1)))</f>
        <v>NA</v>
      </c>
      <c r="F2285" s="42" t="str">
        <f>IF(ISNUMBER(SEARCH("96-well",Import!$B$10)),Sheet1!O2284,Sheet1!P2284)</f>
        <v>L23</v>
      </c>
      <c r="I2285" s="31"/>
    </row>
    <row r="2286" spans="1:9" x14ac:dyDescent="0.25">
      <c r="A2286" s="29" t="str">
        <f>IF(PickedColonies!J2286=0, "NA",INDEX(Table5[Strain name],(MATCH(PickedColonies!C2286,Table6[Barcode of agar-filled omnitray plate],0)+PickedColonies!J2286-1)))</f>
        <v>NA</v>
      </c>
      <c r="B2286" s="29" t="str">
        <f>IF(PickedColonies!J2286=0, "NA", INDEX(Table1[Modifications],(MATCH(PickedColonies!C2286,Table6[Barcode of agar-filled omnitray plate],0)+PickedColonies!J2286-1)))</f>
        <v>NA</v>
      </c>
      <c r="D2286" s="29" t="str">
        <f>IF(PickedColonies!J2286=0, "NA", INDEX(Table4[],(MATCH(PickedColonies!C2286,Table6[Barcode of agar-filled omnitray plate],0)+PickedColonies!J2286-1)))</f>
        <v>NA</v>
      </c>
      <c r="F2286" s="42" t="str">
        <f>IF(ISNUMBER(SEARCH("96-well",Import!$B$10)),Sheet1!O2285,Sheet1!P2285)</f>
        <v>M23</v>
      </c>
      <c r="I2286" s="31"/>
    </row>
    <row r="2287" spans="1:9" x14ac:dyDescent="0.25">
      <c r="A2287" s="29" t="str">
        <f>IF(PickedColonies!J2287=0, "NA",INDEX(Table5[Strain name],(MATCH(PickedColonies!C2287,Table6[Barcode of agar-filled omnitray plate],0)+PickedColonies!J2287-1)))</f>
        <v>NA</v>
      </c>
      <c r="B2287" s="29" t="str">
        <f>IF(PickedColonies!J2287=0, "NA", INDEX(Table1[Modifications],(MATCH(PickedColonies!C2287,Table6[Barcode of agar-filled omnitray plate],0)+PickedColonies!J2287-1)))</f>
        <v>NA</v>
      </c>
      <c r="D2287" s="29" t="str">
        <f>IF(PickedColonies!J2287=0, "NA", INDEX(Table4[],(MATCH(PickedColonies!C2287,Table6[Barcode of agar-filled omnitray plate],0)+PickedColonies!J2287-1)))</f>
        <v>NA</v>
      </c>
      <c r="F2287" s="42" t="str">
        <f>IF(ISNUMBER(SEARCH("96-well",Import!$B$10)),Sheet1!O2286,Sheet1!P2286)</f>
        <v>N23</v>
      </c>
      <c r="I2287" s="31"/>
    </row>
    <row r="2288" spans="1:9" x14ac:dyDescent="0.25">
      <c r="A2288" s="29" t="str">
        <f>IF(PickedColonies!J2288=0, "NA",INDEX(Table5[Strain name],(MATCH(PickedColonies!C2288,Table6[Barcode of agar-filled omnitray plate],0)+PickedColonies!J2288-1)))</f>
        <v>NA</v>
      </c>
      <c r="B2288" s="29" t="str">
        <f>IF(PickedColonies!J2288=0, "NA", INDEX(Table1[Modifications],(MATCH(PickedColonies!C2288,Table6[Barcode of agar-filled omnitray plate],0)+PickedColonies!J2288-1)))</f>
        <v>NA</v>
      </c>
      <c r="D2288" s="29" t="str">
        <f>IF(PickedColonies!J2288=0, "NA", INDEX(Table4[],(MATCH(PickedColonies!C2288,Table6[Barcode of agar-filled omnitray plate],0)+PickedColonies!J2288-1)))</f>
        <v>NA</v>
      </c>
      <c r="F2288" s="42" t="str">
        <f>IF(ISNUMBER(SEARCH("96-well",Import!$B$10)),Sheet1!O2287,Sheet1!P2287)</f>
        <v>O23</v>
      </c>
      <c r="I2288" s="31"/>
    </row>
    <row r="2289" spans="1:9" x14ac:dyDescent="0.25">
      <c r="A2289" s="29" t="str">
        <f>IF(PickedColonies!J2289=0, "NA",INDEX(Table5[Strain name],(MATCH(PickedColonies!C2289,Table6[Barcode of agar-filled omnitray plate],0)+PickedColonies!J2289-1)))</f>
        <v>NA</v>
      </c>
      <c r="B2289" s="29" t="str">
        <f>IF(PickedColonies!J2289=0, "NA", INDEX(Table1[Modifications],(MATCH(PickedColonies!C2289,Table6[Barcode of agar-filled omnitray plate],0)+PickedColonies!J2289-1)))</f>
        <v>NA</v>
      </c>
      <c r="D2289" s="29" t="str">
        <f>IF(PickedColonies!J2289=0, "NA", INDEX(Table4[],(MATCH(PickedColonies!C2289,Table6[Barcode of agar-filled omnitray plate],0)+PickedColonies!J2289-1)))</f>
        <v>NA</v>
      </c>
      <c r="F2289" s="42" t="str">
        <f>IF(ISNUMBER(SEARCH("96-well",Import!$B$10)),Sheet1!O2288,Sheet1!P2288)</f>
        <v>P23</v>
      </c>
      <c r="I2289" s="31"/>
    </row>
    <row r="2290" spans="1:9" x14ac:dyDescent="0.25">
      <c r="A2290" s="29" t="str">
        <f>IF(PickedColonies!J2290=0, "NA",INDEX(Table5[Strain name],(MATCH(PickedColonies!C2290,Table6[Barcode of agar-filled omnitray plate],0)+PickedColonies!J2290-1)))</f>
        <v>NA</v>
      </c>
      <c r="B2290" s="29" t="str">
        <f>IF(PickedColonies!J2290=0, "NA", INDEX(Table1[Modifications],(MATCH(PickedColonies!C2290,Table6[Barcode of agar-filled omnitray plate],0)+PickedColonies!J2290-1)))</f>
        <v>NA</v>
      </c>
      <c r="D2290" s="29" t="str">
        <f>IF(PickedColonies!J2290=0, "NA", INDEX(Table4[],(MATCH(PickedColonies!C2290,Table6[Barcode of agar-filled omnitray plate],0)+PickedColonies!J2290-1)))</f>
        <v>NA</v>
      </c>
      <c r="F2290" s="42" t="str">
        <f>IF(ISNUMBER(SEARCH("96-well",Import!$B$10)),Sheet1!O2289,Sheet1!P2289)</f>
        <v>A24</v>
      </c>
      <c r="I2290" s="31"/>
    </row>
    <row r="2291" spans="1:9" x14ac:dyDescent="0.25">
      <c r="A2291" s="29" t="str">
        <f>IF(PickedColonies!J2291=0, "NA",INDEX(Table5[Strain name],(MATCH(PickedColonies!C2291,Table6[Barcode of agar-filled omnitray plate],0)+PickedColonies!J2291-1)))</f>
        <v>NA</v>
      </c>
      <c r="B2291" s="29" t="str">
        <f>IF(PickedColonies!J2291=0, "NA", INDEX(Table1[Modifications],(MATCH(PickedColonies!C2291,Table6[Barcode of agar-filled omnitray plate],0)+PickedColonies!J2291-1)))</f>
        <v>NA</v>
      </c>
      <c r="D2291" s="29" t="str">
        <f>IF(PickedColonies!J2291=0, "NA", INDEX(Table4[],(MATCH(PickedColonies!C2291,Table6[Barcode of agar-filled omnitray plate],0)+PickedColonies!J2291-1)))</f>
        <v>NA</v>
      </c>
      <c r="F2291" s="42" t="str">
        <f>IF(ISNUMBER(SEARCH("96-well",Import!$B$10)),Sheet1!O2290,Sheet1!P2290)</f>
        <v>B24</v>
      </c>
      <c r="I2291" s="31"/>
    </row>
    <row r="2292" spans="1:9" x14ac:dyDescent="0.25">
      <c r="A2292" s="29" t="str">
        <f>IF(PickedColonies!J2292=0, "NA",INDEX(Table5[Strain name],(MATCH(PickedColonies!C2292,Table6[Barcode of agar-filled omnitray plate],0)+PickedColonies!J2292-1)))</f>
        <v>NA</v>
      </c>
      <c r="B2292" s="29" t="str">
        <f>IF(PickedColonies!J2292=0, "NA", INDEX(Table1[Modifications],(MATCH(PickedColonies!C2292,Table6[Barcode of agar-filled omnitray plate],0)+PickedColonies!J2292-1)))</f>
        <v>NA</v>
      </c>
      <c r="D2292" s="29" t="str">
        <f>IF(PickedColonies!J2292=0, "NA", INDEX(Table4[],(MATCH(PickedColonies!C2292,Table6[Barcode of agar-filled omnitray plate],0)+PickedColonies!J2292-1)))</f>
        <v>NA</v>
      </c>
      <c r="F2292" s="42" t="str">
        <f>IF(ISNUMBER(SEARCH("96-well",Import!$B$10)),Sheet1!O2291,Sheet1!P2291)</f>
        <v>C24</v>
      </c>
      <c r="I2292" s="31"/>
    </row>
    <row r="2293" spans="1:9" x14ac:dyDescent="0.25">
      <c r="A2293" s="29" t="str">
        <f>IF(PickedColonies!J2293=0, "NA",INDEX(Table5[Strain name],(MATCH(PickedColonies!C2293,Table6[Barcode of agar-filled omnitray plate],0)+PickedColonies!J2293-1)))</f>
        <v>NA</v>
      </c>
      <c r="B2293" s="29" t="str">
        <f>IF(PickedColonies!J2293=0, "NA", INDEX(Table1[Modifications],(MATCH(PickedColonies!C2293,Table6[Barcode of agar-filled omnitray plate],0)+PickedColonies!J2293-1)))</f>
        <v>NA</v>
      </c>
      <c r="D2293" s="29" t="str">
        <f>IF(PickedColonies!J2293=0, "NA", INDEX(Table4[],(MATCH(PickedColonies!C2293,Table6[Barcode of agar-filled omnitray plate],0)+PickedColonies!J2293-1)))</f>
        <v>NA</v>
      </c>
      <c r="F2293" s="42" t="str">
        <f>IF(ISNUMBER(SEARCH("96-well",Import!$B$10)),Sheet1!O2292,Sheet1!P2292)</f>
        <v>D24</v>
      </c>
      <c r="I2293" s="31"/>
    </row>
    <row r="2294" spans="1:9" x14ac:dyDescent="0.25">
      <c r="A2294" s="29" t="str">
        <f>IF(PickedColonies!J2294=0, "NA",INDEX(Table5[Strain name],(MATCH(PickedColonies!C2294,Table6[Barcode of agar-filled omnitray plate],0)+PickedColonies!J2294-1)))</f>
        <v>NA</v>
      </c>
      <c r="B2294" s="29" t="str">
        <f>IF(PickedColonies!J2294=0, "NA", INDEX(Table1[Modifications],(MATCH(PickedColonies!C2294,Table6[Barcode of agar-filled omnitray plate],0)+PickedColonies!J2294-1)))</f>
        <v>NA</v>
      </c>
      <c r="D2294" s="29" t="str">
        <f>IF(PickedColonies!J2294=0, "NA", INDEX(Table4[],(MATCH(PickedColonies!C2294,Table6[Barcode of agar-filled omnitray plate],0)+PickedColonies!J2294-1)))</f>
        <v>NA</v>
      </c>
      <c r="F2294" s="42" t="str">
        <f>IF(ISNUMBER(SEARCH("96-well",Import!$B$10)),Sheet1!O2293,Sheet1!P2293)</f>
        <v>E24</v>
      </c>
      <c r="I2294" s="31"/>
    </row>
    <row r="2295" spans="1:9" x14ac:dyDescent="0.25">
      <c r="A2295" s="29" t="str">
        <f>IF(PickedColonies!J2295=0, "NA",INDEX(Table5[Strain name],(MATCH(PickedColonies!C2295,Table6[Barcode of agar-filled omnitray plate],0)+PickedColonies!J2295-1)))</f>
        <v>NA</v>
      </c>
      <c r="B2295" s="29" t="str">
        <f>IF(PickedColonies!J2295=0, "NA", INDEX(Table1[Modifications],(MATCH(PickedColonies!C2295,Table6[Barcode of agar-filled omnitray plate],0)+PickedColonies!J2295-1)))</f>
        <v>NA</v>
      </c>
      <c r="D2295" s="29" t="str">
        <f>IF(PickedColonies!J2295=0, "NA", INDEX(Table4[],(MATCH(PickedColonies!C2295,Table6[Barcode of agar-filled omnitray plate],0)+PickedColonies!J2295-1)))</f>
        <v>NA</v>
      </c>
      <c r="F2295" s="42" t="str">
        <f>IF(ISNUMBER(SEARCH("96-well",Import!$B$10)),Sheet1!O2294,Sheet1!P2294)</f>
        <v>F24</v>
      </c>
      <c r="I2295" s="31"/>
    </row>
    <row r="2296" spans="1:9" x14ac:dyDescent="0.25">
      <c r="A2296" s="29" t="str">
        <f>IF(PickedColonies!J2296=0, "NA",INDEX(Table5[Strain name],(MATCH(PickedColonies!C2296,Table6[Barcode of agar-filled omnitray plate],0)+PickedColonies!J2296-1)))</f>
        <v>NA</v>
      </c>
      <c r="B2296" s="29" t="str">
        <f>IF(PickedColonies!J2296=0, "NA", INDEX(Table1[Modifications],(MATCH(PickedColonies!C2296,Table6[Barcode of agar-filled omnitray plate],0)+PickedColonies!J2296-1)))</f>
        <v>NA</v>
      </c>
      <c r="D2296" s="29" t="str">
        <f>IF(PickedColonies!J2296=0, "NA", INDEX(Table4[],(MATCH(PickedColonies!C2296,Table6[Barcode of agar-filled omnitray plate],0)+PickedColonies!J2296-1)))</f>
        <v>NA</v>
      </c>
      <c r="F2296" s="42" t="str">
        <f>IF(ISNUMBER(SEARCH("96-well",Import!$B$10)),Sheet1!O2295,Sheet1!P2295)</f>
        <v>G24</v>
      </c>
      <c r="I2296" s="31"/>
    </row>
    <row r="2297" spans="1:9" x14ac:dyDescent="0.25">
      <c r="A2297" s="29" t="str">
        <f>IF(PickedColonies!J2297=0, "NA",INDEX(Table5[Strain name],(MATCH(PickedColonies!C2297,Table6[Barcode of agar-filled omnitray plate],0)+PickedColonies!J2297-1)))</f>
        <v>NA</v>
      </c>
      <c r="B2297" s="29" t="str">
        <f>IF(PickedColonies!J2297=0, "NA", INDEX(Table1[Modifications],(MATCH(PickedColonies!C2297,Table6[Barcode of agar-filled omnitray plate],0)+PickedColonies!J2297-1)))</f>
        <v>NA</v>
      </c>
      <c r="D2297" s="29" t="str">
        <f>IF(PickedColonies!J2297=0, "NA", INDEX(Table4[],(MATCH(PickedColonies!C2297,Table6[Barcode of agar-filled omnitray plate],0)+PickedColonies!J2297-1)))</f>
        <v>NA</v>
      </c>
      <c r="F2297" s="42" t="str">
        <f>IF(ISNUMBER(SEARCH("96-well",Import!$B$10)),Sheet1!O2296,Sheet1!P2296)</f>
        <v>H24</v>
      </c>
      <c r="I2297" s="31"/>
    </row>
    <row r="2298" spans="1:9" x14ac:dyDescent="0.25">
      <c r="A2298" s="29" t="str">
        <f>IF(PickedColonies!J2298=0, "NA",INDEX(Table5[Strain name],(MATCH(PickedColonies!C2298,Table6[Barcode of agar-filled omnitray plate],0)+PickedColonies!J2298-1)))</f>
        <v>NA</v>
      </c>
      <c r="B2298" s="29" t="str">
        <f>IF(PickedColonies!J2298=0, "NA", INDEX(Table1[Modifications],(MATCH(PickedColonies!C2298,Table6[Barcode of agar-filled omnitray plate],0)+PickedColonies!J2298-1)))</f>
        <v>NA</v>
      </c>
      <c r="D2298" s="29" t="str">
        <f>IF(PickedColonies!J2298=0, "NA", INDEX(Table4[],(MATCH(PickedColonies!C2298,Table6[Barcode of agar-filled omnitray plate],0)+PickedColonies!J2298-1)))</f>
        <v>NA</v>
      </c>
      <c r="F2298" s="42" t="str">
        <f>IF(ISNUMBER(SEARCH("96-well",Import!$B$10)),Sheet1!O2297,Sheet1!P2297)</f>
        <v>I24</v>
      </c>
      <c r="I2298" s="31"/>
    </row>
    <row r="2299" spans="1:9" x14ac:dyDescent="0.25">
      <c r="A2299" s="29" t="str">
        <f>IF(PickedColonies!J2299=0, "NA",INDEX(Table5[Strain name],(MATCH(PickedColonies!C2299,Table6[Barcode of agar-filled omnitray plate],0)+PickedColonies!J2299-1)))</f>
        <v>NA</v>
      </c>
      <c r="B2299" s="29" t="str">
        <f>IF(PickedColonies!J2299=0, "NA", INDEX(Table1[Modifications],(MATCH(PickedColonies!C2299,Table6[Barcode of agar-filled omnitray plate],0)+PickedColonies!J2299-1)))</f>
        <v>NA</v>
      </c>
      <c r="D2299" s="29" t="str">
        <f>IF(PickedColonies!J2299=0, "NA", INDEX(Table4[],(MATCH(PickedColonies!C2299,Table6[Barcode of agar-filled omnitray plate],0)+PickedColonies!J2299-1)))</f>
        <v>NA</v>
      </c>
      <c r="F2299" s="42" t="str">
        <f>IF(ISNUMBER(SEARCH("96-well",Import!$B$10)),Sheet1!O2298,Sheet1!P2298)</f>
        <v>J24</v>
      </c>
      <c r="I2299" s="31"/>
    </row>
    <row r="2300" spans="1:9" x14ac:dyDescent="0.25">
      <c r="A2300" s="29" t="str">
        <f>IF(PickedColonies!J2300=0, "NA",INDEX(Table5[Strain name],(MATCH(PickedColonies!C2300,Table6[Barcode of agar-filled omnitray plate],0)+PickedColonies!J2300-1)))</f>
        <v>NA</v>
      </c>
      <c r="B2300" s="29" t="str">
        <f>IF(PickedColonies!J2300=0, "NA", INDEX(Table1[Modifications],(MATCH(PickedColonies!C2300,Table6[Barcode of agar-filled omnitray plate],0)+PickedColonies!J2300-1)))</f>
        <v>NA</v>
      </c>
      <c r="D2300" s="29" t="str">
        <f>IF(PickedColonies!J2300=0, "NA", INDEX(Table4[],(MATCH(PickedColonies!C2300,Table6[Barcode of agar-filled omnitray plate],0)+PickedColonies!J2300-1)))</f>
        <v>NA</v>
      </c>
      <c r="F2300" s="42" t="str">
        <f>IF(ISNUMBER(SEARCH("96-well",Import!$B$10)),Sheet1!O2299,Sheet1!P2299)</f>
        <v>K24</v>
      </c>
      <c r="I2300" s="31"/>
    </row>
    <row r="2301" spans="1:9" x14ac:dyDescent="0.25">
      <c r="A2301" s="29" t="str">
        <f>IF(PickedColonies!J2301=0, "NA",INDEX(Table5[Strain name],(MATCH(PickedColonies!C2301,Table6[Barcode of agar-filled omnitray plate],0)+PickedColonies!J2301-1)))</f>
        <v>NA</v>
      </c>
      <c r="B2301" s="29" t="str">
        <f>IF(PickedColonies!J2301=0, "NA", INDEX(Table1[Modifications],(MATCH(PickedColonies!C2301,Table6[Barcode of agar-filled omnitray plate],0)+PickedColonies!J2301-1)))</f>
        <v>NA</v>
      </c>
      <c r="D2301" s="29" t="str">
        <f>IF(PickedColonies!J2301=0, "NA", INDEX(Table4[],(MATCH(PickedColonies!C2301,Table6[Barcode of agar-filled omnitray plate],0)+PickedColonies!J2301-1)))</f>
        <v>NA</v>
      </c>
      <c r="F2301" s="42" t="str">
        <f>IF(ISNUMBER(SEARCH("96-well",Import!$B$10)),Sheet1!O2300,Sheet1!P2300)</f>
        <v>L24</v>
      </c>
      <c r="I2301" s="31"/>
    </row>
    <row r="2302" spans="1:9" x14ac:dyDescent="0.25">
      <c r="A2302" s="29" t="str">
        <f>IF(PickedColonies!J2302=0, "NA",INDEX(Table5[Strain name],(MATCH(PickedColonies!C2302,Table6[Barcode of agar-filled omnitray plate],0)+PickedColonies!J2302-1)))</f>
        <v>NA</v>
      </c>
      <c r="B2302" s="29" t="str">
        <f>IF(PickedColonies!J2302=0, "NA", INDEX(Table1[Modifications],(MATCH(PickedColonies!C2302,Table6[Barcode of agar-filled omnitray plate],0)+PickedColonies!J2302-1)))</f>
        <v>NA</v>
      </c>
      <c r="D2302" s="29" t="str">
        <f>IF(PickedColonies!J2302=0, "NA", INDEX(Table4[],(MATCH(PickedColonies!C2302,Table6[Barcode of agar-filled omnitray plate],0)+PickedColonies!J2302-1)))</f>
        <v>NA</v>
      </c>
      <c r="F2302" s="42" t="str">
        <f>IF(ISNUMBER(SEARCH("96-well",Import!$B$10)),Sheet1!O2301,Sheet1!P2301)</f>
        <v>M24</v>
      </c>
      <c r="I2302" s="31"/>
    </row>
    <row r="2303" spans="1:9" x14ac:dyDescent="0.25">
      <c r="A2303" s="29" t="str">
        <f>IF(PickedColonies!J2303=0, "NA",INDEX(Table5[Strain name],(MATCH(PickedColonies!C2303,Table6[Barcode of agar-filled omnitray plate],0)+PickedColonies!J2303-1)))</f>
        <v>NA</v>
      </c>
      <c r="B2303" s="29" t="str">
        <f>IF(PickedColonies!J2303=0, "NA", INDEX(Table1[Modifications],(MATCH(PickedColonies!C2303,Table6[Barcode of agar-filled omnitray plate],0)+PickedColonies!J2303-1)))</f>
        <v>NA</v>
      </c>
      <c r="D2303" s="29" t="str">
        <f>IF(PickedColonies!J2303=0, "NA", INDEX(Table4[],(MATCH(PickedColonies!C2303,Table6[Barcode of agar-filled omnitray plate],0)+PickedColonies!J2303-1)))</f>
        <v>NA</v>
      </c>
      <c r="F2303" s="42" t="str">
        <f>IF(ISNUMBER(SEARCH("96-well",Import!$B$10)),Sheet1!O2302,Sheet1!P2302)</f>
        <v>N24</v>
      </c>
      <c r="I2303" s="31"/>
    </row>
    <row r="2304" spans="1:9" x14ac:dyDescent="0.25">
      <c r="A2304" s="29" t="str">
        <f>IF(PickedColonies!J2304=0, "NA",INDEX(Table5[Strain name],(MATCH(PickedColonies!C2304,Table6[Barcode of agar-filled omnitray plate],0)+PickedColonies!J2304-1)))</f>
        <v>NA</v>
      </c>
      <c r="B2304" s="29" t="str">
        <f>IF(PickedColonies!J2304=0, "NA", INDEX(Table1[Modifications],(MATCH(PickedColonies!C2304,Table6[Barcode of agar-filled omnitray plate],0)+PickedColonies!J2304-1)))</f>
        <v>NA</v>
      </c>
      <c r="D2304" s="29" t="str">
        <f>IF(PickedColonies!J2304=0, "NA", INDEX(Table4[],(MATCH(PickedColonies!C2304,Table6[Barcode of agar-filled omnitray plate],0)+PickedColonies!J2304-1)))</f>
        <v>NA</v>
      </c>
      <c r="F2304" s="42" t="str">
        <f>IF(ISNUMBER(SEARCH("96-well",Import!$B$10)),Sheet1!O2303,Sheet1!P2303)</f>
        <v>O24</v>
      </c>
      <c r="I2304" s="31"/>
    </row>
    <row r="2305" spans="1:9" x14ac:dyDescent="0.25">
      <c r="A2305" s="29" t="str">
        <f>IF(PickedColonies!J2305=0, "NA",INDEX(Table5[Strain name],(MATCH(PickedColonies!C2305,Table6[Barcode of agar-filled omnitray plate],0)+PickedColonies!J2305-1)))</f>
        <v>NA</v>
      </c>
      <c r="B2305" s="29" t="str">
        <f>IF(PickedColonies!J2305=0, "NA", INDEX(Table1[Modifications],(MATCH(PickedColonies!C2305,Table6[Barcode of agar-filled omnitray plate],0)+PickedColonies!J2305-1)))</f>
        <v>NA</v>
      </c>
      <c r="D2305" s="29" t="str">
        <f>IF(PickedColonies!J2305=0, "NA", INDEX(Table4[],(MATCH(PickedColonies!C2305,Table6[Barcode of agar-filled omnitray plate],0)+PickedColonies!J2305-1)))</f>
        <v>NA</v>
      </c>
      <c r="F2305" s="42" t="str">
        <f>IF(ISNUMBER(SEARCH("96-well",Import!$B$10)),Sheet1!O2304,Sheet1!P2304)</f>
        <v>P24</v>
      </c>
      <c r="I2305" s="31"/>
    </row>
    <row r="2306" spans="1:9" x14ac:dyDescent="0.25">
      <c r="A2306" s="29" t="str">
        <f>IF(PickedColonies!J2306=0, "NA",INDEX(Table5[Strain name],(MATCH(PickedColonies!C2306,Table6[Barcode of agar-filled omnitray plate],0)+PickedColonies!J2306-1)))</f>
        <v>NA</v>
      </c>
      <c r="B2306" s="29" t="str">
        <f>IF(PickedColonies!J2306=0, "NA", INDEX(Table1[Modifications],(MATCH(PickedColonies!C2306,Table6[Barcode of agar-filled omnitray plate],0)+PickedColonies!J2306-1)))</f>
        <v>NA</v>
      </c>
      <c r="D2306" s="29" t="str">
        <f>IF(PickedColonies!J2306=0, "NA", INDEX(Table4[],(MATCH(PickedColonies!C2306,Table6[Barcode of agar-filled omnitray plate],0)+PickedColonies!J2306-1)))</f>
        <v>NA</v>
      </c>
      <c r="F2306" s="42" t="str">
        <f>IF(ISNUMBER(SEARCH("96-well",Import!$B$10)),Sheet1!O2305,Sheet1!P2305)</f>
        <v>A1</v>
      </c>
      <c r="I2306" s="31"/>
    </row>
    <row r="2307" spans="1:9" x14ac:dyDescent="0.25">
      <c r="A2307" s="29" t="str">
        <f>IF(PickedColonies!J2307=0, "NA",INDEX(Table5[Strain name],(MATCH(PickedColonies!C2307,Table6[Barcode of agar-filled omnitray plate],0)+PickedColonies!J2307-1)))</f>
        <v>NA</v>
      </c>
      <c r="B2307" s="29" t="str">
        <f>IF(PickedColonies!J2307=0, "NA", INDEX(Table1[Modifications],(MATCH(PickedColonies!C2307,Table6[Barcode of agar-filled omnitray plate],0)+PickedColonies!J2307-1)))</f>
        <v>NA</v>
      </c>
      <c r="D2307" s="29" t="str">
        <f>IF(PickedColonies!J2307=0, "NA", INDEX(Table4[],(MATCH(PickedColonies!C2307,Table6[Barcode of agar-filled omnitray plate],0)+PickedColonies!J2307-1)))</f>
        <v>NA</v>
      </c>
      <c r="F2307" s="42" t="str">
        <f>IF(ISNUMBER(SEARCH("96-well",Import!$B$10)),Sheet1!O2306,Sheet1!P2306)</f>
        <v>B1</v>
      </c>
      <c r="I2307" s="31"/>
    </row>
    <row r="2308" spans="1:9" x14ac:dyDescent="0.25">
      <c r="A2308" s="29" t="str">
        <f>IF(PickedColonies!J2308=0, "NA",INDEX(Table5[Strain name],(MATCH(PickedColonies!C2308,Table6[Barcode of agar-filled omnitray plate],0)+PickedColonies!J2308-1)))</f>
        <v>NA</v>
      </c>
      <c r="B2308" s="29" t="str">
        <f>IF(PickedColonies!J2308=0, "NA", INDEX(Table1[Modifications],(MATCH(PickedColonies!C2308,Table6[Barcode of agar-filled omnitray plate],0)+PickedColonies!J2308-1)))</f>
        <v>NA</v>
      </c>
      <c r="D2308" s="29" t="str">
        <f>IF(PickedColonies!J2308=0, "NA", INDEX(Table4[],(MATCH(PickedColonies!C2308,Table6[Barcode of agar-filled omnitray plate],0)+PickedColonies!J2308-1)))</f>
        <v>NA</v>
      </c>
      <c r="F2308" s="42" t="str">
        <f>IF(ISNUMBER(SEARCH("96-well",Import!$B$10)),Sheet1!O2307,Sheet1!P2307)</f>
        <v>C1</v>
      </c>
      <c r="I2308" s="31"/>
    </row>
    <row r="2309" spans="1:9" x14ac:dyDescent="0.25">
      <c r="A2309" s="29" t="str">
        <f>IF(PickedColonies!J2309=0, "NA",INDEX(Table5[Strain name],(MATCH(PickedColonies!C2309,Table6[Barcode of agar-filled omnitray plate],0)+PickedColonies!J2309-1)))</f>
        <v>NA</v>
      </c>
      <c r="B2309" s="29" t="str">
        <f>IF(PickedColonies!J2309=0, "NA", INDEX(Table1[Modifications],(MATCH(PickedColonies!C2309,Table6[Barcode of agar-filled omnitray plate],0)+PickedColonies!J2309-1)))</f>
        <v>NA</v>
      </c>
      <c r="D2309" s="29" t="str">
        <f>IF(PickedColonies!J2309=0, "NA", INDEX(Table4[],(MATCH(PickedColonies!C2309,Table6[Barcode of agar-filled omnitray plate],0)+PickedColonies!J2309-1)))</f>
        <v>NA</v>
      </c>
      <c r="F2309" s="42" t="str">
        <f>IF(ISNUMBER(SEARCH("96-well",Import!$B$10)),Sheet1!O2308,Sheet1!P2308)</f>
        <v>D1</v>
      </c>
      <c r="I2309" s="31"/>
    </row>
    <row r="2310" spans="1:9" x14ac:dyDescent="0.25">
      <c r="A2310" s="29" t="str">
        <f>IF(PickedColonies!J2310=0, "NA",INDEX(Table5[Strain name],(MATCH(PickedColonies!C2310,Table6[Barcode of agar-filled omnitray plate],0)+PickedColonies!J2310-1)))</f>
        <v>NA</v>
      </c>
      <c r="B2310" s="29" t="str">
        <f>IF(PickedColonies!J2310=0, "NA", INDEX(Table1[Modifications],(MATCH(PickedColonies!C2310,Table6[Barcode of agar-filled omnitray plate],0)+PickedColonies!J2310-1)))</f>
        <v>NA</v>
      </c>
      <c r="D2310" s="29" t="str">
        <f>IF(PickedColonies!J2310=0, "NA", INDEX(Table4[],(MATCH(PickedColonies!C2310,Table6[Barcode of agar-filled omnitray plate],0)+PickedColonies!J2310-1)))</f>
        <v>NA</v>
      </c>
      <c r="F2310" s="42" t="str">
        <f>IF(ISNUMBER(SEARCH("96-well",Import!$B$10)),Sheet1!O2309,Sheet1!P2309)</f>
        <v>E1</v>
      </c>
      <c r="I2310" s="31"/>
    </row>
    <row r="2311" spans="1:9" x14ac:dyDescent="0.25">
      <c r="A2311" s="29" t="str">
        <f>IF(PickedColonies!J2311=0, "NA",INDEX(Table5[Strain name],(MATCH(PickedColonies!C2311,Table6[Barcode of agar-filled omnitray plate],0)+PickedColonies!J2311-1)))</f>
        <v>NA</v>
      </c>
      <c r="B2311" s="29" t="str">
        <f>IF(PickedColonies!J2311=0, "NA", INDEX(Table1[Modifications],(MATCH(PickedColonies!C2311,Table6[Barcode of agar-filled omnitray plate],0)+PickedColonies!J2311-1)))</f>
        <v>NA</v>
      </c>
      <c r="D2311" s="29" t="str">
        <f>IF(PickedColonies!J2311=0, "NA", INDEX(Table4[],(MATCH(PickedColonies!C2311,Table6[Barcode of agar-filled omnitray plate],0)+PickedColonies!J2311-1)))</f>
        <v>NA</v>
      </c>
      <c r="F2311" s="42" t="str">
        <f>IF(ISNUMBER(SEARCH("96-well",Import!$B$10)),Sheet1!O2310,Sheet1!P2310)</f>
        <v>F1</v>
      </c>
      <c r="I2311" s="31"/>
    </row>
    <row r="2312" spans="1:9" x14ac:dyDescent="0.25">
      <c r="A2312" s="29" t="str">
        <f>IF(PickedColonies!J2312=0, "NA",INDEX(Table5[Strain name],(MATCH(PickedColonies!C2312,Table6[Barcode of agar-filled omnitray plate],0)+PickedColonies!J2312-1)))</f>
        <v>NA</v>
      </c>
      <c r="B2312" s="29" t="str">
        <f>IF(PickedColonies!J2312=0, "NA", INDEX(Table1[Modifications],(MATCH(PickedColonies!C2312,Table6[Barcode of agar-filled omnitray plate],0)+PickedColonies!J2312-1)))</f>
        <v>NA</v>
      </c>
      <c r="D2312" s="29" t="str">
        <f>IF(PickedColonies!J2312=0, "NA", INDEX(Table4[],(MATCH(PickedColonies!C2312,Table6[Barcode of agar-filled omnitray plate],0)+PickedColonies!J2312-1)))</f>
        <v>NA</v>
      </c>
      <c r="F2312" s="42" t="str">
        <f>IF(ISNUMBER(SEARCH("96-well",Import!$B$10)),Sheet1!O2311,Sheet1!P2311)</f>
        <v>G1</v>
      </c>
      <c r="I2312" s="31"/>
    </row>
    <row r="2313" spans="1:9" x14ac:dyDescent="0.25">
      <c r="A2313" s="29" t="str">
        <f>IF(PickedColonies!J2313=0, "NA",INDEX(Table5[Strain name],(MATCH(PickedColonies!C2313,Table6[Barcode of agar-filled omnitray plate],0)+PickedColonies!J2313-1)))</f>
        <v>NA</v>
      </c>
      <c r="B2313" s="29" t="str">
        <f>IF(PickedColonies!J2313=0, "NA", INDEX(Table1[Modifications],(MATCH(PickedColonies!C2313,Table6[Barcode of agar-filled omnitray plate],0)+PickedColonies!J2313-1)))</f>
        <v>NA</v>
      </c>
      <c r="D2313" s="29" t="str">
        <f>IF(PickedColonies!J2313=0, "NA", INDEX(Table4[],(MATCH(PickedColonies!C2313,Table6[Barcode of agar-filled omnitray plate],0)+PickedColonies!J2313-1)))</f>
        <v>NA</v>
      </c>
      <c r="F2313" s="42" t="str">
        <f>IF(ISNUMBER(SEARCH("96-well",Import!$B$10)),Sheet1!O2312,Sheet1!P2312)</f>
        <v>H1</v>
      </c>
      <c r="I2313" s="31"/>
    </row>
    <row r="2314" spans="1:9" x14ac:dyDescent="0.25">
      <c r="A2314" s="29" t="str">
        <f>IF(PickedColonies!J2314=0, "NA",INDEX(Table5[Strain name],(MATCH(PickedColonies!C2314,Table6[Barcode of agar-filled omnitray plate],0)+PickedColonies!J2314-1)))</f>
        <v>NA</v>
      </c>
      <c r="B2314" s="29" t="str">
        <f>IF(PickedColonies!J2314=0, "NA", INDEX(Table1[Modifications],(MATCH(PickedColonies!C2314,Table6[Barcode of agar-filled omnitray plate],0)+PickedColonies!J2314-1)))</f>
        <v>NA</v>
      </c>
      <c r="D2314" s="29" t="str">
        <f>IF(PickedColonies!J2314=0, "NA", INDEX(Table4[],(MATCH(PickedColonies!C2314,Table6[Barcode of agar-filled omnitray plate],0)+PickedColonies!J2314-1)))</f>
        <v>NA</v>
      </c>
      <c r="F2314" s="42" t="str">
        <f>IF(ISNUMBER(SEARCH("96-well",Import!$B$10)),Sheet1!O2313,Sheet1!P2313)</f>
        <v>I1</v>
      </c>
      <c r="I2314" s="31"/>
    </row>
    <row r="2315" spans="1:9" x14ac:dyDescent="0.25">
      <c r="A2315" s="29" t="str">
        <f>IF(PickedColonies!J2315=0, "NA",INDEX(Table5[Strain name],(MATCH(PickedColonies!C2315,Table6[Barcode of agar-filled omnitray plate],0)+PickedColonies!J2315-1)))</f>
        <v>NA</v>
      </c>
      <c r="B2315" s="29" t="str">
        <f>IF(PickedColonies!J2315=0, "NA", INDEX(Table1[Modifications],(MATCH(PickedColonies!C2315,Table6[Barcode of agar-filled omnitray plate],0)+PickedColonies!J2315-1)))</f>
        <v>NA</v>
      </c>
      <c r="D2315" s="29" t="str">
        <f>IF(PickedColonies!J2315=0, "NA", INDEX(Table4[],(MATCH(PickedColonies!C2315,Table6[Barcode of agar-filled omnitray plate],0)+PickedColonies!J2315-1)))</f>
        <v>NA</v>
      </c>
      <c r="F2315" s="42" t="str">
        <f>IF(ISNUMBER(SEARCH("96-well",Import!$B$10)),Sheet1!O2314,Sheet1!P2314)</f>
        <v>J1</v>
      </c>
      <c r="I2315" s="31"/>
    </row>
    <row r="2316" spans="1:9" x14ac:dyDescent="0.25">
      <c r="A2316" s="29" t="str">
        <f>IF(PickedColonies!J2316=0, "NA",INDEX(Table5[Strain name],(MATCH(PickedColonies!C2316,Table6[Barcode of agar-filled omnitray plate],0)+PickedColonies!J2316-1)))</f>
        <v>NA</v>
      </c>
      <c r="B2316" s="29" t="str">
        <f>IF(PickedColonies!J2316=0, "NA", INDEX(Table1[Modifications],(MATCH(PickedColonies!C2316,Table6[Barcode of agar-filled omnitray plate],0)+PickedColonies!J2316-1)))</f>
        <v>NA</v>
      </c>
      <c r="D2316" s="29" t="str">
        <f>IF(PickedColonies!J2316=0, "NA", INDEX(Table4[],(MATCH(PickedColonies!C2316,Table6[Barcode of agar-filled omnitray plate],0)+PickedColonies!J2316-1)))</f>
        <v>NA</v>
      </c>
      <c r="F2316" s="42" t="str">
        <f>IF(ISNUMBER(SEARCH("96-well",Import!$B$10)),Sheet1!O2315,Sheet1!P2315)</f>
        <v>K1</v>
      </c>
      <c r="I2316" s="31"/>
    </row>
    <row r="2317" spans="1:9" x14ac:dyDescent="0.25">
      <c r="A2317" s="29" t="str">
        <f>IF(PickedColonies!J2317=0, "NA",INDEX(Table5[Strain name],(MATCH(PickedColonies!C2317,Table6[Barcode of agar-filled omnitray plate],0)+PickedColonies!J2317-1)))</f>
        <v>NA</v>
      </c>
      <c r="B2317" s="29" t="str">
        <f>IF(PickedColonies!J2317=0, "NA", INDEX(Table1[Modifications],(MATCH(PickedColonies!C2317,Table6[Barcode of agar-filled omnitray plate],0)+PickedColonies!J2317-1)))</f>
        <v>NA</v>
      </c>
      <c r="D2317" s="29" t="str">
        <f>IF(PickedColonies!J2317=0, "NA", INDEX(Table4[],(MATCH(PickedColonies!C2317,Table6[Barcode of agar-filled omnitray plate],0)+PickedColonies!J2317-1)))</f>
        <v>NA</v>
      </c>
      <c r="F2317" s="42" t="str">
        <f>IF(ISNUMBER(SEARCH("96-well",Import!$B$10)),Sheet1!O2316,Sheet1!P2316)</f>
        <v>L1</v>
      </c>
      <c r="I2317" s="31"/>
    </row>
    <row r="2318" spans="1:9" x14ac:dyDescent="0.25">
      <c r="A2318" s="29" t="str">
        <f>IF(PickedColonies!J2318=0, "NA",INDEX(Table5[Strain name],(MATCH(PickedColonies!C2318,Table6[Barcode of agar-filled omnitray plate],0)+PickedColonies!J2318-1)))</f>
        <v>NA</v>
      </c>
      <c r="B2318" s="29" t="str">
        <f>IF(PickedColonies!J2318=0, "NA", INDEX(Table1[Modifications],(MATCH(PickedColonies!C2318,Table6[Barcode of agar-filled omnitray plate],0)+PickedColonies!J2318-1)))</f>
        <v>NA</v>
      </c>
      <c r="D2318" s="29" t="str">
        <f>IF(PickedColonies!J2318=0, "NA", INDEX(Table4[],(MATCH(PickedColonies!C2318,Table6[Barcode of agar-filled omnitray plate],0)+PickedColonies!J2318-1)))</f>
        <v>NA</v>
      </c>
      <c r="F2318" s="42" t="str">
        <f>IF(ISNUMBER(SEARCH("96-well",Import!$B$10)),Sheet1!O2317,Sheet1!P2317)</f>
        <v>M1</v>
      </c>
      <c r="I2318" s="31"/>
    </row>
    <row r="2319" spans="1:9" x14ac:dyDescent="0.25">
      <c r="A2319" s="29" t="str">
        <f>IF(PickedColonies!J2319=0, "NA",INDEX(Table5[Strain name],(MATCH(PickedColonies!C2319,Table6[Barcode of agar-filled omnitray plate],0)+PickedColonies!J2319-1)))</f>
        <v>NA</v>
      </c>
      <c r="B2319" s="29" t="str">
        <f>IF(PickedColonies!J2319=0, "NA", INDEX(Table1[Modifications],(MATCH(PickedColonies!C2319,Table6[Barcode of agar-filled omnitray plate],0)+PickedColonies!J2319-1)))</f>
        <v>NA</v>
      </c>
      <c r="D2319" s="29" t="str">
        <f>IF(PickedColonies!J2319=0, "NA", INDEX(Table4[],(MATCH(PickedColonies!C2319,Table6[Barcode of agar-filled omnitray plate],0)+PickedColonies!J2319-1)))</f>
        <v>NA</v>
      </c>
      <c r="F2319" s="42" t="str">
        <f>IF(ISNUMBER(SEARCH("96-well",Import!$B$10)),Sheet1!O2318,Sheet1!P2318)</f>
        <v>N1</v>
      </c>
      <c r="I2319" s="31"/>
    </row>
    <row r="2320" spans="1:9" x14ac:dyDescent="0.25">
      <c r="A2320" s="29" t="str">
        <f>IF(PickedColonies!J2320=0, "NA",INDEX(Table5[Strain name],(MATCH(PickedColonies!C2320,Table6[Barcode of agar-filled omnitray plate],0)+PickedColonies!J2320-1)))</f>
        <v>NA</v>
      </c>
      <c r="B2320" s="29" t="str">
        <f>IF(PickedColonies!J2320=0, "NA", INDEX(Table1[Modifications],(MATCH(PickedColonies!C2320,Table6[Barcode of agar-filled omnitray plate],0)+PickedColonies!J2320-1)))</f>
        <v>NA</v>
      </c>
      <c r="D2320" s="29" t="str">
        <f>IF(PickedColonies!J2320=0, "NA", INDEX(Table4[],(MATCH(PickedColonies!C2320,Table6[Barcode of agar-filled omnitray plate],0)+PickedColonies!J2320-1)))</f>
        <v>NA</v>
      </c>
      <c r="F2320" s="42" t="str">
        <f>IF(ISNUMBER(SEARCH("96-well",Import!$B$10)),Sheet1!O2319,Sheet1!P2319)</f>
        <v>O1</v>
      </c>
      <c r="I2320" s="31"/>
    </row>
    <row r="2321" spans="1:9" x14ac:dyDescent="0.25">
      <c r="A2321" s="29" t="str">
        <f>IF(PickedColonies!J2321=0, "NA",INDEX(Table5[Strain name],(MATCH(PickedColonies!C2321,Table6[Barcode of agar-filled omnitray plate],0)+PickedColonies!J2321-1)))</f>
        <v>NA</v>
      </c>
      <c r="B2321" s="29" t="str">
        <f>IF(PickedColonies!J2321=0, "NA", INDEX(Table1[Modifications],(MATCH(PickedColonies!C2321,Table6[Barcode of agar-filled omnitray plate],0)+PickedColonies!J2321-1)))</f>
        <v>NA</v>
      </c>
      <c r="D2321" s="29" t="str">
        <f>IF(PickedColonies!J2321=0, "NA", INDEX(Table4[],(MATCH(PickedColonies!C2321,Table6[Barcode of agar-filled omnitray plate],0)+PickedColonies!J2321-1)))</f>
        <v>NA</v>
      </c>
      <c r="F2321" s="42" t="str">
        <f>IF(ISNUMBER(SEARCH("96-well",Import!$B$10)),Sheet1!O2320,Sheet1!P2320)</f>
        <v>P1</v>
      </c>
      <c r="I2321" s="31"/>
    </row>
    <row r="2322" spans="1:9" x14ac:dyDescent="0.25">
      <c r="A2322" s="29" t="str">
        <f>IF(PickedColonies!J2322=0, "NA",INDEX(Table5[Strain name],(MATCH(PickedColonies!C2322,Table6[Barcode of agar-filled omnitray plate],0)+PickedColonies!J2322-1)))</f>
        <v>NA</v>
      </c>
      <c r="B2322" s="29" t="str">
        <f>IF(PickedColonies!J2322=0, "NA", INDEX(Table1[Modifications],(MATCH(PickedColonies!C2322,Table6[Barcode of agar-filled omnitray plate],0)+PickedColonies!J2322-1)))</f>
        <v>NA</v>
      </c>
      <c r="D2322" s="29" t="str">
        <f>IF(PickedColonies!J2322=0, "NA", INDEX(Table4[],(MATCH(PickedColonies!C2322,Table6[Barcode of agar-filled omnitray plate],0)+PickedColonies!J2322-1)))</f>
        <v>NA</v>
      </c>
      <c r="F2322" s="42" t="str">
        <f>IF(ISNUMBER(SEARCH("96-well",Import!$B$10)),Sheet1!O2321,Sheet1!P2321)</f>
        <v>A2</v>
      </c>
      <c r="I2322" s="31"/>
    </row>
    <row r="2323" spans="1:9" x14ac:dyDescent="0.25">
      <c r="A2323" s="29" t="str">
        <f>IF(PickedColonies!J2323=0, "NA",INDEX(Table5[Strain name],(MATCH(PickedColonies!C2323,Table6[Barcode of agar-filled omnitray plate],0)+PickedColonies!J2323-1)))</f>
        <v>NA</v>
      </c>
      <c r="B2323" s="29" t="str">
        <f>IF(PickedColonies!J2323=0, "NA", INDEX(Table1[Modifications],(MATCH(PickedColonies!C2323,Table6[Barcode of agar-filled omnitray plate],0)+PickedColonies!J2323-1)))</f>
        <v>NA</v>
      </c>
      <c r="D2323" s="29" t="str">
        <f>IF(PickedColonies!J2323=0, "NA", INDEX(Table4[],(MATCH(PickedColonies!C2323,Table6[Barcode of agar-filled omnitray plate],0)+PickedColonies!J2323-1)))</f>
        <v>NA</v>
      </c>
      <c r="F2323" s="42" t="str">
        <f>IF(ISNUMBER(SEARCH("96-well",Import!$B$10)),Sheet1!O2322,Sheet1!P2322)</f>
        <v>B2</v>
      </c>
      <c r="I2323" s="31"/>
    </row>
    <row r="2324" spans="1:9" x14ac:dyDescent="0.25">
      <c r="A2324" s="29" t="str">
        <f>IF(PickedColonies!J2324=0, "NA",INDEX(Table5[Strain name],(MATCH(PickedColonies!C2324,Table6[Barcode of agar-filled omnitray plate],0)+PickedColonies!J2324-1)))</f>
        <v>NA</v>
      </c>
      <c r="B2324" s="29" t="str">
        <f>IF(PickedColonies!J2324=0, "NA", INDEX(Table1[Modifications],(MATCH(PickedColonies!C2324,Table6[Barcode of agar-filled omnitray plate],0)+PickedColonies!J2324-1)))</f>
        <v>NA</v>
      </c>
      <c r="D2324" s="29" t="str">
        <f>IF(PickedColonies!J2324=0, "NA", INDEX(Table4[],(MATCH(PickedColonies!C2324,Table6[Barcode of agar-filled omnitray plate],0)+PickedColonies!J2324-1)))</f>
        <v>NA</v>
      </c>
      <c r="F2324" s="42" t="str">
        <f>IF(ISNUMBER(SEARCH("96-well",Import!$B$10)),Sheet1!O2323,Sheet1!P2323)</f>
        <v>C2</v>
      </c>
      <c r="I2324" s="31"/>
    </row>
    <row r="2325" spans="1:9" x14ac:dyDescent="0.25">
      <c r="A2325" s="29" t="str">
        <f>IF(PickedColonies!J2325=0, "NA",INDEX(Table5[Strain name],(MATCH(PickedColonies!C2325,Table6[Barcode of agar-filled omnitray plate],0)+PickedColonies!J2325-1)))</f>
        <v>NA</v>
      </c>
      <c r="B2325" s="29" t="str">
        <f>IF(PickedColonies!J2325=0, "NA", INDEX(Table1[Modifications],(MATCH(PickedColonies!C2325,Table6[Barcode of agar-filled omnitray plate],0)+PickedColonies!J2325-1)))</f>
        <v>NA</v>
      </c>
      <c r="D2325" s="29" t="str">
        <f>IF(PickedColonies!J2325=0, "NA", INDEX(Table4[],(MATCH(PickedColonies!C2325,Table6[Barcode of agar-filled omnitray plate],0)+PickedColonies!J2325-1)))</f>
        <v>NA</v>
      </c>
      <c r="F2325" s="42" t="str">
        <f>IF(ISNUMBER(SEARCH("96-well",Import!$B$10)),Sheet1!O2324,Sheet1!P2324)</f>
        <v>D2</v>
      </c>
      <c r="I2325" s="31"/>
    </row>
    <row r="2326" spans="1:9" x14ac:dyDescent="0.25">
      <c r="A2326" s="29" t="str">
        <f>IF(PickedColonies!J2326=0, "NA",INDEX(Table5[Strain name],(MATCH(PickedColonies!C2326,Table6[Barcode of agar-filled omnitray plate],0)+PickedColonies!J2326-1)))</f>
        <v>NA</v>
      </c>
      <c r="B2326" s="29" t="str">
        <f>IF(PickedColonies!J2326=0, "NA", INDEX(Table1[Modifications],(MATCH(PickedColonies!C2326,Table6[Barcode of agar-filled omnitray plate],0)+PickedColonies!J2326-1)))</f>
        <v>NA</v>
      </c>
      <c r="D2326" s="29" t="str">
        <f>IF(PickedColonies!J2326=0, "NA", INDEX(Table4[],(MATCH(PickedColonies!C2326,Table6[Barcode of agar-filled omnitray plate],0)+PickedColonies!J2326-1)))</f>
        <v>NA</v>
      </c>
      <c r="F2326" s="42" t="str">
        <f>IF(ISNUMBER(SEARCH("96-well",Import!$B$10)),Sheet1!O2325,Sheet1!P2325)</f>
        <v>E2</v>
      </c>
      <c r="I2326" s="31"/>
    </row>
    <row r="2327" spans="1:9" x14ac:dyDescent="0.25">
      <c r="A2327" s="29" t="str">
        <f>IF(PickedColonies!J2327=0, "NA",INDEX(Table5[Strain name],(MATCH(PickedColonies!C2327,Table6[Barcode of agar-filled omnitray plate],0)+PickedColonies!J2327-1)))</f>
        <v>NA</v>
      </c>
      <c r="B2327" s="29" t="str">
        <f>IF(PickedColonies!J2327=0, "NA", INDEX(Table1[Modifications],(MATCH(PickedColonies!C2327,Table6[Barcode of agar-filled omnitray plate],0)+PickedColonies!J2327-1)))</f>
        <v>NA</v>
      </c>
      <c r="D2327" s="29" t="str">
        <f>IF(PickedColonies!J2327=0, "NA", INDEX(Table4[],(MATCH(PickedColonies!C2327,Table6[Barcode of agar-filled omnitray plate],0)+PickedColonies!J2327-1)))</f>
        <v>NA</v>
      </c>
      <c r="F2327" s="42" t="str">
        <f>IF(ISNUMBER(SEARCH("96-well",Import!$B$10)),Sheet1!O2326,Sheet1!P2326)</f>
        <v>F2</v>
      </c>
      <c r="I2327" s="31"/>
    </row>
    <row r="2328" spans="1:9" x14ac:dyDescent="0.25">
      <c r="A2328" s="29" t="str">
        <f>IF(PickedColonies!J2328=0, "NA",INDEX(Table5[Strain name],(MATCH(PickedColonies!C2328,Table6[Barcode of agar-filled omnitray plate],0)+PickedColonies!J2328-1)))</f>
        <v>NA</v>
      </c>
      <c r="B2328" s="29" t="str">
        <f>IF(PickedColonies!J2328=0, "NA", INDEX(Table1[Modifications],(MATCH(PickedColonies!C2328,Table6[Barcode of agar-filled omnitray plate],0)+PickedColonies!J2328-1)))</f>
        <v>NA</v>
      </c>
      <c r="D2328" s="29" t="str">
        <f>IF(PickedColonies!J2328=0, "NA", INDEX(Table4[],(MATCH(PickedColonies!C2328,Table6[Barcode of agar-filled omnitray plate],0)+PickedColonies!J2328-1)))</f>
        <v>NA</v>
      </c>
      <c r="F2328" s="42" t="str">
        <f>IF(ISNUMBER(SEARCH("96-well",Import!$B$10)),Sheet1!O2327,Sheet1!P2327)</f>
        <v>G2</v>
      </c>
      <c r="I2328" s="31"/>
    </row>
    <row r="2329" spans="1:9" x14ac:dyDescent="0.25">
      <c r="A2329" s="29" t="str">
        <f>IF(PickedColonies!J2329=0, "NA",INDEX(Table5[Strain name],(MATCH(PickedColonies!C2329,Table6[Barcode of agar-filled omnitray plate],0)+PickedColonies!J2329-1)))</f>
        <v>NA</v>
      </c>
      <c r="B2329" s="29" t="str">
        <f>IF(PickedColonies!J2329=0, "NA", INDEX(Table1[Modifications],(MATCH(PickedColonies!C2329,Table6[Barcode of agar-filled omnitray plate],0)+PickedColonies!J2329-1)))</f>
        <v>NA</v>
      </c>
      <c r="D2329" s="29" t="str">
        <f>IF(PickedColonies!J2329=0, "NA", INDEX(Table4[],(MATCH(PickedColonies!C2329,Table6[Barcode of agar-filled omnitray plate],0)+PickedColonies!J2329-1)))</f>
        <v>NA</v>
      </c>
      <c r="F2329" s="42" t="str">
        <f>IF(ISNUMBER(SEARCH("96-well",Import!$B$10)),Sheet1!O2328,Sheet1!P2328)</f>
        <v>H2</v>
      </c>
      <c r="I2329" s="31"/>
    </row>
    <row r="2330" spans="1:9" x14ac:dyDescent="0.25">
      <c r="A2330" s="29" t="str">
        <f>IF(PickedColonies!J2330=0, "NA",INDEX(Table5[Strain name],(MATCH(PickedColonies!C2330,Table6[Barcode of agar-filled omnitray plate],0)+PickedColonies!J2330-1)))</f>
        <v>NA</v>
      </c>
      <c r="B2330" s="29" t="str">
        <f>IF(PickedColonies!J2330=0, "NA", INDEX(Table1[Modifications],(MATCH(PickedColonies!C2330,Table6[Barcode of agar-filled omnitray plate],0)+PickedColonies!J2330-1)))</f>
        <v>NA</v>
      </c>
      <c r="D2330" s="29" t="str">
        <f>IF(PickedColonies!J2330=0, "NA", INDEX(Table4[],(MATCH(PickedColonies!C2330,Table6[Barcode of agar-filled omnitray plate],0)+PickedColonies!J2330-1)))</f>
        <v>NA</v>
      </c>
      <c r="F2330" s="42" t="str">
        <f>IF(ISNUMBER(SEARCH("96-well",Import!$B$10)),Sheet1!O2329,Sheet1!P2329)</f>
        <v>I2</v>
      </c>
      <c r="I2330" s="31"/>
    </row>
    <row r="2331" spans="1:9" x14ac:dyDescent="0.25">
      <c r="A2331" s="29" t="str">
        <f>IF(PickedColonies!J2331=0, "NA",INDEX(Table5[Strain name],(MATCH(PickedColonies!C2331,Table6[Barcode of agar-filled omnitray plate],0)+PickedColonies!J2331-1)))</f>
        <v>NA</v>
      </c>
      <c r="B2331" s="29" t="str">
        <f>IF(PickedColonies!J2331=0, "NA", INDEX(Table1[Modifications],(MATCH(PickedColonies!C2331,Table6[Barcode of agar-filled omnitray plate],0)+PickedColonies!J2331-1)))</f>
        <v>NA</v>
      </c>
      <c r="D2331" s="29" t="str">
        <f>IF(PickedColonies!J2331=0, "NA", INDEX(Table4[],(MATCH(PickedColonies!C2331,Table6[Barcode of agar-filled omnitray plate],0)+PickedColonies!J2331-1)))</f>
        <v>NA</v>
      </c>
      <c r="F2331" s="42" t="str">
        <f>IF(ISNUMBER(SEARCH("96-well",Import!$B$10)),Sheet1!O2330,Sheet1!P2330)</f>
        <v>J2</v>
      </c>
      <c r="I2331" s="31"/>
    </row>
    <row r="2332" spans="1:9" x14ac:dyDescent="0.25">
      <c r="A2332" s="29" t="str">
        <f>IF(PickedColonies!J2332=0, "NA",INDEX(Table5[Strain name],(MATCH(PickedColonies!C2332,Table6[Barcode of agar-filled omnitray plate],0)+PickedColonies!J2332-1)))</f>
        <v>NA</v>
      </c>
      <c r="B2332" s="29" t="str">
        <f>IF(PickedColonies!J2332=0, "NA", INDEX(Table1[Modifications],(MATCH(PickedColonies!C2332,Table6[Barcode of agar-filled omnitray plate],0)+PickedColonies!J2332-1)))</f>
        <v>NA</v>
      </c>
      <c r="D2332" s="29" t="str">
        <f>IF(PickedColonies!J2332=0, "NA", INDEX(Table4[],(MATCH(PickedColonies!C2332,Table6[Barcode of agar-filled omnitray plate],0)+PickedColonies!J2332-1)))</f>
        <v>NA</v>
      </c>
      <c r="F2332" s="42" t="str">
        <f>IF(ISNUMBER(SEARCH("96-well",Import!$B$10)),Sheet1!O2331,Sheet1!P2331)</f>
        <v>K2</v>
      </c>
      <c r="I2332" s="31"/>
    </row>
    <row r="2333" spans="1:9" x14ac:dyDescent="0.25">
      <c r="A2333" s="29" t="str">
        <f>IF(PickedColonies!J2333=0, "NA",INDEX(Table5[Strain name],(MATCH(PickedColonies!C2333,Table6[Barcode of agar-filled omnitray plate],0)+PickedColonies!J2333-1)))</f>
        <v>NA</v>
      </c>
      <c r="B2333" s="29" t="str">
        <f>IF(PickedColonies!J2333=0, "NA", INDEX(Table1[Modifications],(MATCH(PickedColonies!C2333,Table6[Barcode of agar-filled omnitray plate],0)+PickedColonies!J2333-1)))</f>
        <v>NA</v>
      </c>
      <c r="D2333" s="29" t="str">
        <f>IF(PickedColonies!J2333=0, "NA", INDEX(Table4[],(MATCH(PickedColonies!C2333,Table6[Barcode of agar-filled omnitray plate],0)+PickedColonies!J2333-1)))</f>
        <v>NA</v>
      </c>
      <c r="F2333" s="42" t="str">
        <f>IF(ISNUMBER(SEARCH("96-well",Import!$B$10)),Sheet1!O2332,Sheet1!P2332)</f>
        <v>L2</v>
      </c>
      <c r="I2333" s="31"/>
    </row>
    <row r="2334" spans="1:9" x14ac:dyDescent="0.25">
      <c r="A2334" s="29" t="str">
        <f>IF(PickedColonies!J2334=0, "NA",INDEX(Table5[Strain name],(MATCH(PickedColonies!C2334,Table6[Barcode of agar-filled omnitray plate],0)+PickedColonies!J2334-1)))</f>
        <v>NA</v>
      </c>
      <c r="B2334" s="29" t="str">
        <f>IF(PickedColonies!J2334=0, "NA", INDEX(Table1[Modifications],(MATCH(PickedColonies!C2334,Table6[Barcode of agar-filled omnitray plate],0)+PickedColonies!J2334-1)))</f>
        <v>NA</v>
      </c>
      <c r="D2334" s="29" t="str">
        <f>IF(PickedColonies!J2334=0, "NA", INDEX(Table4[],(MATCH(PickedColonies!C2334,Table6[Barcode of agar-filled omnitray plate],0)+PickedColonies!J2334-1)))</f>
        <v>NA</v>
      </c>
      <c r="F2334" s="42" t="str">
        <f>IF(ISNUMBER(SEARCH("96-well",Import!$B$10)),Sheet1!O2333,Sheet1!P2333)</f>
        <v>M2</v>
      </c>
      <c r="I2334" s="31"/>
    </row>
    <row r="2335" spans="1:9" x14ac:dyDescent="0.25">
      <c r="A2335" s="29" t="str">
        <f>IF(PickedColonies!J2335=0, "NA",INDEX(Table5[Strain name],(MATCH(PickedColonies!C2335,Table6[Barcode of agar-filled omnitray plate],0)+PickedColonies!J2335-1)))</f>
        <v>NA</v>
      </c>
      <c r="B2335" s="29" t="str">
        <f>IF(PickedColonies!J2335=0, "NA", INDEX(Table1[Modifications],(MATCH(PickedColonies!C2335,Table6[Barcode of agar-filled omnitray plate],0)+PickedColonies!J2335-1)))</f>
        <v>NA</v>
      </c>
      <c r="D2335" s="29" t="str">
        <f>IF(PickedColonies!J2335=0, "NA", INDEX(Table4[],(MATCH(PickedColonies!C2335,Table6[Barcode of agar-filled omnitray plate],0)+PickedColonies!J2335-1)))</f>
        <v>NA</v>
      </c>
      <c r="F2335" s="42" t="str">
        <f>IF(ISNUMBER(SEARCH("96-well",Import!$B$10)),Sheet1!O2334,Sheet1!P2334)</f>
        <v>N2</v>
      </c>
      <c r="I2335" s="31"/>
    </row>
    <row r="2336" spans="1:9" x14ac:dyDescent="0.25">
      <c r="A2336" s="29" t="str">
        <f>IF(PickedColonies!J2336=0, "NA",INDEX(Table5[Strain name],(MATCH(PickedColonies!C2336,Table6[Barcode of agar-filled omnitray plate],0)+PickedColonies!J2336-1)))</f>
        <v>NA</v>
      </c>
      <c r="B2336" s="29" t="str">
        <f>IF(PickedColonies!J2336=0, "NA", INDEX(Table1[Modifications],(MATCH(PickedColonies!C2336,Table6[Barcode of agar-filled omnitray plate],0)+PickedColonies!J2336-1)))</f>
        <v>NA</v>
      </c>
      <c r="D2336" s="29" t="str">
        <f>IF(PickedColonies!J2336=0, "NA", INDEX(Table4[],(MATCH(PickedColonies!C2336,Table6[Barcode of agar-filled omnitray plate],0)+PickedColonies!J2336-1)))</f>
        <v>NA</v>
      </c>
      <c r="F2336" s="42" t="str">
        <f>IF(ISNUMBER(SEARCH("96-well",Import!$B$10)),Sheet1!O2335,Sheet1!P2335)</f>
        <v>O2</v>
      </c>
      <c r="I2336" s="31"/>
    </row>
    <row r="2337" spans="1:9" x14ac:dyDescent="0.25">
      <c r="A2337" s="29" t="str">
        <f>IF(PickedColonies!J2337=0, "NA",INDEX(Table5[Strain name],(MATCH(PickedColonies!C2337,Table6[Barcode of agar-filled omnitray plate],0)+PickedColonies!J2337-1)))</f>
        <v>NA</v>
      </c>
      <c r="B2337" s="29" t="str">
        <f>IF(PickedColonies!J2337=0, "NA", INDEX(Table1[Modifications],(MATCH(PickedColonies!C2337,Table6[Barcode of agar-filled omnitray plate],0)+PickedColonies!J2337-1)))</f>
        <v>NA</v>
      </c>
      <c r="D2337" s="29" t="str">
        <f>IF(PickedColonies!J2337=0, "NA", INDEX(Table4[],(MATCH(PickedColonies!C2337,Table6[Barcode of agar-filled omnitray plate],0)+PickedColonies!J2337-1)))</f>
        <v>NA</v>
      </c>
      <c r="F2337" s="42" t="str">
        <f>IF(ISNUMBER(SEARCH("96-well",Import!$B$10)),Sheet1!O2336,Sheet1!P2336)</f>
        <v>P2</v>
      </c>
      <c r="I2337" s="31"/>
    </row>
    <row r="2338" spans="1:9" x14ac:dyDescent="0.25">
      <c r="A2338" s="29" t="str">
        <f>IF(PickedColonies!J2338=0, "NA",INDEX(Table5[Strain name],(MATCH(PickedColonies!C2338,Table6[Barcode of agar-filled omnitray plate],0)+PickedColonies!J2338-1)))</f>
        <v>NA</v>
      </c>
      <c r="B2338" s="29" t="str">
        <f>IF(PickedColonies!J2338=0, "NA", INDEX(Table1[Modifications],(MATCH(PickedColonies!C2338,Table6[Barcode of agar-filled omnitray plate],0)+PickedColonies!J2338-1)))</f>
        <v>NA</v>
      </c>
      <c r="D2338" s="29" t="str">
        <f>IF(PickedColonies!J2338=0, "NA", INDEX(Table4[],(MATCH(PickedColonies!C2338,Table6[Barcode of agar-filled omnitray plate],0)+PickedColonies!J2338-1)))</f>
        <v>NA</v>
      </c>
      <c r="F2338" s="42" t="str">
        <f>IF(ISNUMBER(SEARCH("96-well",Import!$B$10)),Sheet1!O2337,Sheet1!P2337)</f>
        <v>A3</v>
      </c>
      <c r="I2338" s="31"/>
    </row>
    <row r="2339" spans="1:9" x14ac:dyDescent="0.25">
      <c r="A2339" s="29" t="str">
        <f>IF(PickedColonies!J2339=0, "NA",INDEX(Table5[Strain name],(MATCH(PickedColonies!C2339,Table6[Barcode of agar-filled omnitray plate],0)+PickedColonies!J2339-1)))</f>
        <v>NA</v>
      </c>
      <c r="B2339" s="29" t="str">
        <f>IF(PickedColonies!J2339=0, "NA", INDEX(Table1[Modifications],(MATCH(PickedColonies!C2339,Table6[Barcode of agar-filled omnitray plate],0)+PickedColonies!J2339-1)))</f>
        <v>NA</v>
      </c>
      <c r="D2339" s="29" t="str">
        <f>IF(PickedColonies!J2339=0, "NA", INDEX(Table4[],(MATCH(PickedColonies!C2339,Table6[Barcode of agar-filled omnitray plate],0)+PickedColonies!J2339-1)))</f>
        <v>NA</v>
      </c>
      <c r="F2339" s="42" t="str">
        <f>IF(ISNUMBER(SEARCH("96-well",Import!$B$10)),Sheet1!O2338,Sheet1!P2338)</f>
        <v>B3</v>
      </c>
      <c r="I2339" s="31"/>
    </row>
    <row r="2340" spans="1:9" x14ac:dyDescent="0.25">
      <c r="A2340" s="29" t="str">
        <f>IF(PickedColonies!J2340=0, "NA",INDEX(Table5[Strain name],(MATCH(PickedColonies!C2340,Table6[Barcode of agar-filled omnitray plate],0)+PickedColonies!J2340-1)))</f>
        <v>NA</v>
      </c>
      <c r="B2340" s="29" t="str">
        <f>IF(PickedColonies!J2340=0, "NA", INDEX(Table1[Modifications],(MATCH(PickedColonies!C2340,Table6[Barcode of agar-filled omnitray plate],0)+PickedColonies!J2340-1)))</f>
        <v>NA</v>
      </c>
      <c r="D2340" s="29" t="str">
        <f>IF(PickedColonies!J2340=0, "NA", INDEX(Table4[],(MATCH(PickedColonies!C2340,Table6[Barcode of agar-filled omnitray plate],0)+PickedColonies!J2340-1)))</f>
        <v>NA</v>
      </c>
      <c r="F2340" s="42" t="str">
        <f>IF(ISNUMBER(SEARCH("96-well",Import!$B$10)),Sheet1!O2339,Sheet1!P2339)</f>
        <v>C3</v>
      </c>
      <c r="I2340" s="31"/>
    </row>
    <row r="2341" spans="1:9" x14ac:dyDescent="0.25">
      <c r="A2341" s="29" t="str">
        <f>IF(PickedColonies!J2341=0, "NA",INDEX(Table5[Strain name],(MATCH(PickedColonies!C2341,Table6[Barcode of agar-filled omnitray plate],0)+PickedColonies!J2341-1)))</f>
        <v>NA</v>
      </c>
      <c r="B2341" s="29" t="str">
        <f>IF(PickedColonies!J2341=0, "NA", INDEX(Table1[Modifications],(MATCH(PickedColonies!C2341,Table6[Barcode of agar-filled omnitray plate],0)+PickedColonies!J2341-1)))</f>
        <v>NA</v>
      </c>
      <c r="D2341" s="29" t="str">
        <f>IF(PickedColonies!J2341=0, "NA", INDEX(Table4[],(MATCH(PickedColonies!C2341,Table6[Barcode of agar-filled omnitray plate],0)+PickedColonies!J2341-1)))</f>
        <v>NA</v>
      </c>
      <c r="F2341" s="42" t="str">
        <f>IF(ISNUMBER(SEARCH("96-well",Import!$B$10)),Sheet1!O2340,Sheet1!P2340)</f>
        <v>D3</v>
      </c>
      <c r="I2341" s="31"/>
    </row>
    <row r="2342" spans="1:9" x14ac:dyDescent="0.25">
      <c r="A2342" s="29" t="str">
        <f>IF(PickedColonies!J2342=0, "NA",INDEX(Table5[Strain name],(MATCH(PickedColonies!C2342,Table6[Barcode of agar-filled omnitray plate],0)+PickedColonies!J2342-1)))</f>
        <v>NA</v>
      </c>
      <c r="B2342" s="29" t="str">
        <f>IF(PickedColonies!J2342=0, "NA", INDEX(Table1[Modifications],(MATCH(PickedColonies!C2342,Table6[Barcode of agar-filled omnitray plate],0)+PickedColonies!J2342-1)))</f>
        <v>NA</v>
      </c>
      <c r="D2342" s="29" t="str">
        <f>IF(PickedColonies!J2342=0, "NA", INDEX(Table4[],(MATCH(PickedColonies!C2342,Table6[Barcode of agar-filled omnitray plate],0)+PickedColonies!J2342-1)))</f>
        <v>NA</v>
      </c>
      <c r="F2342" s="42" t="str">
        <f>IF(ISNUMBER(SEARCH("96-well",Import!$B$10)),Sheet1!O2341,Sheet1!P2341)</f>
        <v>E3</v>
      </c>
      <c r="I2342" s="31"/>
    </row>
    <row r="2343" spans="1:9" x14ac:dyDescent="0.25">
      <c r="A2343" s="29" t="str">
        <f>IF(PickedColonies!J2343=0, "NA",INDEX(Table5[Strain name],(MATCH(PickedColonies!C2343,Table6[Barcode of agar-filled omnitray plate],0)+PickedColonies!J2343-1)))</f>
        <v>NA</v>
      </c>
      <c r="B2343" s="29" t="str">
        <f>IF(PickedColonies!J2343=0, "NA", INDEX(Table1[Modifications],(MATCH(PickedColonies!C2343,Table6[Barcode of agar-filled omnitray plate],0)+PickedColonies!J2343-1)))</f>
        <v>NA</v>
      </c>
      <c r="D2343" s="29" t="str">
        <f>IF(PickedColonies!J2343=0, "NA", INDEX(Table4[],(MATCH(PickedColonies!C2343,Table6[Barcode of agar-filled omnitray plate],0)+PickedColonies!J2343-1)))</f>
        <v>NA</v>
      </c>
      <c r="F2343" s="42" t="str">
        <f>IF(ISNUMBER(SEARCH("96-well",Import!$B$10)),Sheet1!O2342,Sheet1!P2342)</f>
        <v>F3</v>
      </c>
      <c r="I2343" s="31"/>
    </row>
    <row r="2344" spans="1:9" x14ac:dyDescent="0.25">
      <c r="A2344" s="29" t="str">
        <f>IF(PickedColonies!J2344=0, "NA",INDEX(Table5[Strain name],(MATCH(PickedColonies!C2344,Table6[Barcode of agar-filled omnitray plate],0)+PickedColonies!J2344-1)))</f>
        <v>NA</v>
      </c>
      <c r="B2344" s="29" t="str">
        <f>IF(PickedColonies!J2344=0, "NA", INDEX(Table1[Modifications],(MATCH(PickedColonies!C2344,Table6[Barcode of agar-filled omnitray plate],0)+PickedColonies!J2344-1)))</f>
        <v>NA</v>
      </c>
      <c r="D2344" s="29" t="str">
        <f>IF(PickedColonies!J2344=0, "NA", INDEX(Table4[],(MATCH(PickedColonies!C2344,Table6[Barcode of agar-filled omnitray plate],0)+PickedColonies!J2344-1)))</f>
        <v>NA</v>
      </c>
      <c r="F2344" s="42" t="str">
        <f>IF(ISNUMBER(SEARCH("96-well",Import!$B$10)),Sheet1!O2343,Sheet1!P2343)</f>
        <v>G3</v>
      </c>
      <c r="I2344" s="31"/>
    </row>
    <row r="2345" spans="1:9" x14ac:dyDescent="0.25">
      <c r="A2345" s="29" t="str">
        <f>IF(PickedColonies!J2345=0, "NA",INDEX(Table5[Strain name],(MATCH(PickedColonies!C2345,Table6[Barcode of agar-filled omnitray plate],0)+PickedColonies!J2345-1)))</f>
        <v>NA</v>
      </c>
      <c r="B2345" s="29" t="str">
        <f>IF(PickedColonies!J2345=0, "NA", INDEX(Table1[Modifications],(MATCH(PickedColonies!C2345,Table6[Barcode of agar-filled omnitray plate],0)+PickedColonies!J2345-1)))</f>
        <v>NA</v>
      </c>
      <c r="D2345" s="29" t="str">
        <f>IF(PickedColonies!J2345=0, "NA", INDEX(Table4[],(MATCH(PickedColonies!C2345,Table6[Barcode of agar-filled omnitray plate],0)+PickedColonies!J2345-1)))</f>
        <v>NA</v>
      </c>
      <c r="F2345" s="42" t="str">
        <f>IF(ISNUMBER(SEARCH("96-well",Import!$B$10)),Sheet1!O2344,Sheet1!P2344)</f>
        <v>H3</v>
      </c>
      <c r="I2345" s="31"/>
    </row>
    <row r="2346" spans="1:9" x14ac:dyDescent="0.25">
      <c r="A2346" s="29" t="str">
        <f>IF(PickedColonies!J2346=0, "NA",INDEX(Table5[Strain name],(MATCH(PickedColonies!C2346,Table6[Barcode of agar-filled omnitray plate],0)+PickedColonies!J2346-1)))</f>
        <v>NA</v>
      </c>
      <c r="B2346" s="29" t="str">
        <f>IF(PickedColonies!J2346=0, "NA", INDEX(Table1[Modifications],(MATCH(PickedColonies!C2346,Table6[Barcode of agar-filled omnitray plate],0)+PickedColonies!J2346-1)))</f>
        <v>NA</v>
      </c>
      <c r="D2346" s="29" t="str">
        <f>IF(PickedColonies!J2346=0, "NA", INDEX(Table4[],(MATCH(PickedColonies!C2346,Table6[Barcode of agar-filled omnitray plate],0)+PickedColonies!J2346-1)))</f>
        <v>NA</v>
      </c>
      <c r="F2346" s="42" t="str">
        <f>IF(ISNUMBER(SEARCH("96-well",Import!$B$10)),Sheet1!O2345,Sheet1!P2345)</f>
        <v>I3</v>
      </c>
      <c r="I2346" s="31"/>
    </row>
    <row r="2347" spans="1:9" x14ac:dyDescent="0.25">
      <c r="A2347" s="29" t="str">
        <f>IF(PickedColonies!J2347=0, "NA",INDEX(Table5[Strain name],(MATCH(PickedColonies!C2347,Table6[Barcode of agar-filled omnitray plate],0)+PickedColonies!J2347-1)))</f>
        <v>NA</v>
      </c>
      <c r="B2347" s="29" t="str">
        <f>IF(PickedColonies!J2347=0, "NA", INDEX(Table1[Modifications],(MATCH(PickedColonies!C2347,Table6[Barcode of agar-filled omnitray plate],0)+PickedColonies!J2347-1)))</f>
        <v>NA</v>
      </c>
      <c r="D2347" s="29" t="str">
        <f>IF(PickedColonies!J2347=0, "NA", INDEX(Table4[],(MATCH(PickedColonies!C2347,Table6[Barcode of agar-filled omnitray plate],0)+PickedColonies!J2347-1)))</f>
        <v>NA</v>
      </c>
      <c r="F2347" s="42" t="str">
        <f>IF(ISNUMBER(SEARCH("96-well",Import!$B$10)),Sheet1!O2346,Sheet1!P2346)</f>
        <v>J3</v>
      </c>
      <c r="I2347" s="31"/>
    </row>
    <row r="2348" spans="1:9" x14ac:dyDescent="0.25">
      <c r="A2348" s="29" t="str">
        <f>IF(PickedColonies!J2348=0, "NA",INDEX(Table5[Strain name],(MATCH(PickedColonies!C2348,Table6[Barcode of agar-filled omnitray plate],0)+PickedColonies!J2348-1)))</f>
        <v>NA</v>
      </c>
      <c r="B2348" s="29" t="str">
        <f>IF(PickedColonies!J2348=0, "NA", INDEX(Table1[Modifications],(MATCH(PickedColonies!C2348,Table6[Barcode of agar-filled omnitray plate],0)+PickedColonies!J2348-1)))</f>
        <v>NA</v>
      </c>
      <c r="D2348" s="29" t="str">
        <f>IF(PickedColonies!J2348=0, "NA", INDEX(Table4[],(MATCH(PickedColonies!C2348,Table6[Barcode of agar-filled omnitray plate],0)+PickedColonies!J2348-1)))</f>
        <v>NA</v>
      </c>
      <c r="F2348" s="42" t="str">
        <f>IF(ISNUMBER(SEARCH("96-well",Import!$B$10)),Sheet1!O2347,Sheet1!P2347)</f>
        <v>K3</v>
      </c>
      <c r="I2348" s="31"/>
    </row>
    <row r="2349" spans="1:9" x14ac:dyDescent="0.25">
      <c r="A2349" s="29" t="str">
        <f>IF(PickedColonies!J2349=0, "NA",INDEX(Table5[Strain name],(MATCH(PickedColonies!C2349,Table6[Barcode of agar-filled omnitray plate],0)+PickedColonies!J2349-1)))</f>
        <v>NA</v>
      </c>
      <c r="B2349" s="29" t="str">
        <f>IF(PickedColonies!J2349=0, "NA", INDEX(Table1[Modifications],(MATCH(PickedColonies!C2349,Table6[Barcode of agar-filled omnitray plate],0)+PickedColonies!J2349-1)))</f>
        <v>NA</v>
      </c>
      <c r="D2349" s="29" t="str">
        <f>IF(PickedColonies!J2349=0, "NA", INDEX(Table4[],(MATCH(PickedColonies!C2349,Table6[Barcode of agar-filled omnitray plate],0)+PickedColonies!J2349-1)))</f>
        <v>NA</v>
      </c>
      <c r="F2349" s="42" t="str">
        <f>IF(ISNUMBER(SEARCH("96-well",Import!$B$10)),Sheet1!O2348,Sheet1!P2348)</f>
        <v>L3</v>
      </c>
      <c r="I2349" s="31"/>
    </row>
    <row r="2350" spans="1:9" x14ac:dyDescent="0.25">
      <c r="A2350" s="29" t="str">
        <f>IF(PickedColonies!J2350=0, "NA",INDEX(Table5[Strain name],(MATCH(PickedColonies!C2350,Table6[Barcode of agar-filled omnitray plate],0)+PickedColonies!J2350-1)))</f>
        <v>NA</v>
      </c>
      <c r="B2350" s="29" t="str">
        <f>IF(PickedColonies!J2350=0, "NA", INDEX(Table1[Modifications],(MATCH(PickedColonies!C2350,Table6[Barcode of agar-filled omnitray plate],0)+PickedColonies!J2350-1)))</f>
        <v>NA</v>
      </c>
      <c r="D2350" s="29" t="str">
        <f>IF(PickedColonies!J2350=0, "NA", INDEX(Table4[],(MATCH(PickedColonies!C2350,Table6[Barcode of agar-filled omnitray plate],0)+PickedColonies!J2350-1)))</f>
        <v>NA</v>
      </c>
      <c r="F2350" s="42" t="str">
        <f>IF(ISNUMBER(SEARCH("96-well",Import!$B$10)),Sheet1!O2349,Sheet1!P2349)</f>
        <v>M3</v>
      </c>
      <c r="I2350" s="31"/>
    </row>
    <row r="2351" spans="1:9" x14ac:dyDescent="0.25">
      <c r="A2351" s="29" t="str">
        <f>IF(PickedColonies!J2351=0, "NA",INDEX(Table5[Strain name],(MATCH(PickedColonies!C2351,Table6[Barcode of agar-filled omnitray plate],0)+PickedColonies!J2351-1)))</f>
        <v>NA</v>
      </c>
      <c r="B2351" s="29" t="str">
        <f>IF(PickedColonies!J2351=0, "NA", INDEX(Table1[Modifications],(MATCH(PickedColonies!C2351,Table6[Barcode of agar-filled omnitray plate],0)+PickedColonies!J2351-1)))</f>
        <v>NA</v>
      </c>
      <c r="D2351" s="29" t="str">
        <f>IF(PickedColonies!J2351=0, "NA", INDEX(Table4[],(MATCH(PickedColonies!C2351,Table6[Barcode of agar-filled omnitray plate],0)+PickedColonies!J2351-1)))</f>
        <v>NA</v>
      </c>
      <c r="F2351" s="42" t="str">
        <f>IF(ISNUMBER(SEARCH("96-well",Import!$B$10)),Sheet1!O2350,Sheet1!P2350)</f>
        <v>N3</v>
      </c>
      <c r="I2351" s="31"/>
    </row>
    <row r="2352" spans="1:9" x14ac:dyDescent="0.25">
      <c r="A2352" s="29" t="str">
        <f>IF(PickedColonies!J2352=0, "NA",INDEX(Table5[Strain name],(MATCH(PickedColonies!C2352,Table6[Barcode of agar-filled omnitray plate],0)+PickedColonies!J2352-1)))</f>
        <v>NA</v>
      </c>
      <c r="B2352" s="29" t="str">
        <f>IF(PickedColonies!J2352=0, "NA", INDEX(Table1[Modifications],(MATCH(PickedColonies!C2352,Table6[Barcode of agar-filled omnitray plate],0)+PickedColonies!J2352-1)))</f>
        <v>NA</v>
      </c>
      <c r="D2352" s="29" t="str">
        <f>IF(PickedColonies!J2352=0, "NA", INDEX(Table4[],(MATCH(PickedColonies!C2352,Table6[Barcode of agar-filled omnitray plate],0)+PickedColonies!J2352-1)))</f>
        <v>NA</v>
      </c>
      <c r="F2352" s="42" t="str">
        <f>IF(ISNUMBER(SEARCH("96-well",Import!$B$10)),Sheet1!O2351,Sheet1!P2351)</f>
        <v>O3</v>
      </c>
      <c r="I2352" s="31"/>
    </row>
    <row r="2353" spans="1:9" x14ac:dyDescent="0.25">
      <c r="A2353" s="29" t="str">
        <f>IF(PickedColonies!J2353=0, "NA",INDEX(Table5[Strain name],(MATCH(PickedColonies!C2353,Table6[Barcode of agar-filled omnitray plate],0)+PickedColonies!J2353-1)))</f>
        <v>NA</v>
      </c>
      <c r="B2353" s="29" t="str">
        <f>IF(PickedColonies!J2353=0, "NA", INDEX(Table1[Modifications],(MATCH(PickedColonies!C2353,Table6[Barcode of agar-filled omnitray plate],0)+PickedColonies!J2353-1)))</f>
        <v>NA</v>
      </c>
      <c r="D2353" s="29" t="str">
        <f>IF(PickedColonies!J2353=0, "NA", INDEX(Table4[],(MATCH(PickedColonies!C2353,Table6[Barcode of agar-filled omnitray plate],0)+PickedColonies!J2353-1)))</f>
        <v>NA</v>
      </c>
      <c r="F2353" s="42" t="str">
        <f>IF(ISNUMBER(SEARCH("96-well",Import!$B$10)),Sheet1!O2352,Sheet1!P2352)</f>
        <v>P3</v>
      </c>
      <c r="I2353" s="31"/>
    </row>
    <row r="2354" spans="1:9" x14ac:dyDescent="0.25">
      <c r="A2354" s="29" t="str">
        <f>IF(PickedColonies!J2354=0, "NA",INDEX(Table5[Strain name],(MATCH(PickedColonies!C2354,Table6[Barcode of agar-filled omnitray plate],0)+PickedColonies!J2354-1)))</f>
        <v>NA</v>
      </c>
      <c r="B2354" s="29" t="str">
        <f>IF(PickedColonies!J2354=0, "NA", INDEX(Table1[Modifications],(MATCH(PickedColonies!C2354,Table6[Barcode of agar-filled omnitray plate],0)+PickedColonies!J2354-1)))</f>
        <v>NA</v>
      </c>
      <c r="D2354" s="29" t="str">
        <f>IF(PickedColonies!J2354=0, "NA", INDEX(Table4[],(MATCH(PickedColonies!C2354,Table6[Barcode of agar-filled omnitray plate],0)+PickedColonies!J2354-1)))</f>
        <v>NA</v>
      </c>
      <c r="F2354" s="42" t="str">
        <f>IF(ISNUMBER(SEARCH("96-well",Import!$B$10)),Sheet1!O2353,Sheet1!P2353)</f>
        <v>A4</v>
      </c>
      <c r="I2354" s="31"/>
    </row>
    <row r="2355" spans="1:9" x14ac:dyDescent="0.25">
      <c r="A2355" s="29" t="str">
        <f>IF(PickedColonies!J2355=0, "NA",INDEX(Table5[Strain name],(MATCH(PickedColonies!C2355,Table6[Barcode of agar-filled omnitray plate],0)+PickedColonies!J2355-1)))</f>
        <v>NA</v>
      </c>
      <c r="B2355" s="29" t="str">
        <f>IF(PickedColonies!J2355=0, "NA", INDEX(Table1[Modifications],(MATCH(PickedColonies!C2355,Table6[Barcode of agar-filled omnitray plate],0)+PickedColonies!J2355-1)))</f>
        <v>NA</v>
      </c>
      <c r="D2355" s="29" t="str">
        <f>IF(PickedColonies!J2355=0, "NA", INDEX(Table4[],(MATCH(PickedColonies!C2355,Table6[Barcode of agar-filled omnitray plate],0)+PickedColonies!J2355-1)))</f>
        <v>NA</v>
      </c>
      <c r="F2355" s="42" t="str">
        <f>IF(ISNUMBER(SEARCH("96-well",Import!$B$10)),Sheet1!O2354,Sheet1!P2354)</f>
        <v>B4</v>
      </c>
      <c r="I2355" s="31"/>
    </row>
    <row r="2356" spans="1:9" x14ac:dyDescent="0.25">
      <c r="A2356" s="29" t="str">
        <f>IF(PickedColonies!J2356=0, "NA",INDEX(Table5[Strain name],(MATCH(PickedColonies!C2356,Table6[Barcode of agar-filled omnitray plate],0)+PickedColonies!J2356-1)))</f>
        <v>NA</v>
      </c>
      <c r="B2356" s="29" t="str">
        <f>IF(PickedColonies!J2356=0, "NA", INDEX(Table1[Modifications],(MATCH(PickedColonies!C2356,Table6[Barcode of agar-filled omnitray plate],0)+PickedColonies!J2356-1)))</f>
        <v>NA</v>
      </c>
      <c r="D2356" s="29" t="str">
        <f>IF(PickedColonies!J2356=0, "NA", INDEX(Table4[],(MATCH(PickedColonies!C2356,Table6[Barcode of agar-filled omnitray plate],0)+PickedColonies!J2356-1)))</f>
        <v>NA</v>
      </c>
      <c r="F2356" s="42" t="str">
        <f>IF(ISNUMBER(SEARCH("96-well",Import!$B$10)),Sheet1!O2355,Sheet1!P2355)</f>
        <v>C4</v>
      </c>
      <c r="I2356" s="31"/>
    </row>
    <row r="2357" spans="1:9" x14ac:dyDescent="0.25">
      <c r="A2357" s="29" t="str">
        <f>IF(PickedColonies!J2357=0, "NA",INDEX(Table5[Strain name],(MATCH(PickedColonies!C2357,Table6[Barcode of agar-filled omnitray plate],0)+PickedColonies!J2357-1)))</f>
        <v>NA</v>
      </c>
      <c r="B2357" s="29" t="str">
        <f>IF(PickedColonies!J2357=0, "NA", INDEX(Table1[Modifications],(MATCH(PickedColonies!C2357,Table6[Barcode of agar-filled omnitray plate],0)+PickedColonies!J2357-1)))</f>
        <v>NA</v>
      </c>
      <c r="D2357" s="29" t="str">
        <f>IF(PickedColonies!J2357=0, "NA", INDEX(Table4[],(MATCH(PickedColonies!C2357,Table6[Barcode of agar-filled omnitray plate],0)+PickedColonies!J2357-1)))</f>
        <v>NA</v>
      </c>
      <c r="F2357" s="42" t="str">
        <f>IF(ISNUMBER(SEARCH("96-well",Import!$B$10)),Sheet1!O2356,Sheet1!P2356)</f>
        <v>D4</v>
      </c>
      <c r="I2357" s="31"/>
    </row>
    <row r="2358" spans="1:9" x14ac:dyDescent="0.25">
      <c r="A2358" s="29" t="str">
        <f>IF(PickedColonies!J2358=0, "NA",INDEX(Table5[Strain name],(MATCH(PickedColonies!C2358,Table6[Barcode of agar-filled omnitray plate],0)+PickedColonies!J2358-1)))</f>
        <v>NA</v>
      </c>
      <c r="B2358" s="29" t="str">
        <f>IF(PickedColonies!J2358=0, "NA", INDEX(Table1[Modifications],(MATCH(PickedColonies!C2358,Table6[Barcode of agar-filled omnitray plate],0)+PickedColonies!J2358-1)))</f>
        <v>NA</v>
      </c>
      <c r="D2358" s="29" t="str">
        <f>IF(PickedColonies!J2358=0, "NA", INDEX(Table4[],(MATCH(PickedColonies!C2358,Table6[Barcode of agar-filled omnitray plate],0)+PickedColonies!J2358-1)))</f>
        <v>NA</v>
      </c>
      <c r="F2358" s="42" t="str">
        <f>IF(ISNUMBER(SEARCH("96-well",Import!$B$10)),Sheet1!O2357,Sheet1!P2357)</f>
        <v>E4</v>
      </c>
      <c r="I2358" s="31"/>
    </row>
    <row r="2359" spans="1:9" x14ac:dyDescent="0.25">
      <c r="A2359" s="29" t="str">
        <f>IF(PickedColonies!J2359=0, "NA",INDEX(Table5[Strain name],(MATCH(PickedColonies!C2359,Table6[Barcode of agar-filled omnitray plate],0)+PickedColonies!J2359-1)))</f>
        <v>NA</v>
      </c>
      <c r="B2359" s="29" t="str">
        <f>IF(PickedColonies!J2359=0, "NA", INDEX(Table1[Modifications],(MATCH(PickedColonies!C2359,Table6[Barcode of agar-filled omnitray plate],0)+PickedColonies!J2359-1)))</f>
        <v>NA</v>
      </c>
      <c r="D2359" s="29" t="str">
        <f>IF(PickedColonies!J2359=0, "NA", INDEX(Table4[],(MATCH(PickedColonies!C2359,Table6[Barcode of agar-filled omnitray plate],0)+PickedColonies!J2359-1)))</f>
        <v>NA</v>
      </c>
      <c r="F2359" s="42" t="str">
        <f>IF(ISNUMBER(SEARCH("96-well",Import!$B$10)),Sheet1!O2358,Sheet1!P2358)</f>
        <v>F4</v>
      </c>
      <c r="I2359" s="31"/>
    </row>
    <row r="2360" spans="1:9" x14ac:dyDescent="0.25">
      <c r="A2360" s="29" t="str">
        <f>IF(PickedColonies!J2360=0, "NA",INDEX(Table5[Strain name],(MATCH(PickedColonies!C2360,Table6[Barcode of agar-filled omnitray plate],0)+PickedColonies!J2360-1)))</f>
        <v>NA</v>
      </c>
      <c r="B2360" s="29" t="str">
        <f>IF(PickedColonies!J2360=0, "NA", INDEX(Table1[Modifications],(MATCH(PickedColonies!C2360,Table6[Barcode of agar-filled omnitray plate],0)+PickedColonies!J2360-1)))</f>
        <v>NA</v>
      </c>
      <c r="D2360" s="29" t="str">
        <f>IF(PickedColonies!J2360=0, "NA", INDEX(Table4[],(MATCH(PickedColonies!C2360,Table6[Barcode of agar-filled omnitray plate],0)+PickedColonies!J2360-1)))</f>
        <v>NA</v>
      </c>
      <c r="F2360" s="42" t="str">
        <f>IF(ISNUMBER(SEARCH("96-well",Import!$B$10)),Sheet1!O2359,Sheet1!P2359)</f>
        <v>G4</v>
      </c>
      <c r="I2360" s="31"/>
    </row>
    <row r="2361" spans="1:9" x14ac:dyDescent="0.25">
      <c r="A2361" s="29" t="str">
        <f>IF(PickedColonies!J2361=0, "NA",INDEX(Table5[Strain name],(MATCH(PickedColonies!C2361,Table6[Barcode of agar-filled omnitray plate],0)+PickedColonies!J2361-1)))</f>
        <v>NA</v>
      </c>
      <c r="B2361" s="29" t="str">
        <f>IF(PickedColonies!J2361=0, "NA", INDEX(Table1[Modifications],(MATCH(PickedColonies!C2361,Table6[Barcode of agar-filled omnitray plate],0)+PickedColonies!J2361-1)))</f>
        <v>NA</v>
      </c>
      <c r="D2361" s="29" t="str">
        <f>IF(PickedColonies!J2361=0, "NA", INDEX(Table4[],(MATCH(PickedColonies!C2361,Table6[Barcode of agar-filled omnitray plate],0)+PickedColonies!J2361-1)))</f>
        <v>NA</v>
      </c>
      <c r="F2361" s="42" t="str">
        <f>IF(ISNUMBER(SEARCH("96-well",Import!$B$10)),Sheet1!O2360,Sheet1!P2360)</f>
        <v>H4</v>
      </c>
      <c r="I2361" s="31"/>
    </row>
    <row r="2362" spans="1:9" x14ac:dyDescent="0.25">
      <c r="A2362" s="29" t="str">
        <f>IF(PickedColonies!J2362=0, "NA",INDEX(Table5[Strain name],(MATCH(PickedColonies!C2362,Table6[Barcode of agar-filled omnitray plate],0)+PickedColonies!J2362-1)))</f>
        <v>NA</v>
      </c>
      <c r="B2362" s="29" t="str">
        <f>IF(PickedColonies!J2362=0, "NA", INDEX(Table1[Modifications],(MATCH(PickedColonies!C2362,Table6[Barcode of agar-filled omnitray plate],0)+PickedColonies!J2362-1)))</f>
        <v>NA</v>
      </c>
      <c r="D2362" s="29" t="str">
        <f>IF(PickedColonies!J2362=0, "NA", INDEX(Table4[],(MATCH(PickedColonies!C2362,Table6[Barcode of agar-filled omnitray plate],0)+PickedColonies!J2362-1)))</f>
        <v>NA</v>
      </c>
      <c r="F2362" s="42" t="str">
        <f>IF(ISNUMBER(SEARCH("96-well",Import!$B$10)),Sheet1!O2361,Sheet1!P2361)</f>
        <v>I4</v>
      </c>
      <c r="I2362" s="31"/>
    </row>
    <row r="2363" spans="1:9" x14ac:dyDescent="0.25">
      <c r="A2363" s="29" t="str">
        <f>IF(PickedColonies!J2363=0, "NA",INDEX(Table5[Strain name],(MATCH(PickedColonies!C2363,Table6[Barcode of agar-filled omnitray plate],0)+PickedColonies!J2363-1)))</f>
        <v>NA</v>
      </c>
      <c r="B2363" s="29" t="str">
        <f>IF(PickedColonies!J2363=0, "NA", INDEX(Table1[Modifications],(MATCH(PickedColonies!C2363,Table6[Barcode of agar-filled omnitray plate],0)+PickedColonies!J2363-1)))</f>
        <v>NA</v>
      </c>
      <c r="D2363" s="29" t="str">
        <f>IF(PickedColonies!J2363=0, "NA", INDEX(Table4[],(MATCH(PickedColonies!C2363,Table6[Barcode of agar-filled omnitray plate],0)+PickedColonies!J2363-1)))</f>
        <v>NA</v>
      </c>
      <c r="F2363" s="42" t="str">
        <f>IF(ISNUMBER(SEARCH("96-well",Import!$B$10)),Sheet1!O2362,Sheet1!P2362)</f>
        <v>J4</v>
      </c>
      <c r="I2363" s="31"/>
    </row>
    <row r="2364" spans="1:9" x14ac:dyDescent="0.25">
      <c r="A2364" s="29" t="str">
        <f>IF(PickedColonies!J2364=0, "NA",INDEX(Table5[Strain name],(MATCH(PickedColonies!C2364,Table6[Barcode of agar-filled omnitray plate],0)+PickedColonies!J2364-1)))</f>
        <v>NA</v>
      </c>
      <c r="B2364" s="29" t="str">
        <f>IF(PickedColonies!J2364=0, "NA", INDEX(Table1[Modifications],(MATCH(PickedColonies!C2364,Table6[Barcode of agar-filled omnitray plate],0)+PickedColonies!J2364-1)))</f>
        <v>NA</v>
      </c>
      <c r="D2364" s="29" t="str">
        <f>IF(PickedColonies!J2364=0, "NA", INDEX(Table4[],(MATCH(PickedColonies!C2364,Table6[Barcode of agar-filled omnitray plate],0)+PickedColonies!J2364-1)))</f>
        <v>NA</v>
      </c>
      <c r="F2364" s="42" t="str">
        <f>IF(ISNUMBER(SEARCH("96-well",Import!$B$10)),Sheet1!O2363,Sheet1!P2363)</f>
        <v>K4</v>
      </c>
      <c r="I2364" s="31"/>
    </row>
    <row r="2365" spans="1:9" x14ac:dyDescent="0.25">
      <c r="A2365" s="29" t="str">
        <f>IF(PickedColonies!J2365=0, "NA",INDEX(Table5[Strain name],(MATCH(PickedColonies!C2365,Table6[Barcode of agar-filled omnitray plate],0)+PickedColonies!J2365-1)))</f>
        <v>NA</v>
      </c>
      <c r="B2365" s="29" t="str">
        <f>IF(PickedColonies!J2365=0, "NA", INDEX(Table1[Modifications],(MATCH(PickedColonies!C2365,Table6[Barcode of agar-filled omnitray plate],0)+PickedColonies!J2365-1)))</f>
        <v>NA</v>
      </c>
      <c r="D2365" s="29" t="str">
        <f>IF(PickedColonies!J2365=0, "NA", INDEX(Table4[],(MATCH(PickedColonies!C2365,Table6[Barcode of agar-filled omnitray plate],0)+PickedColonies!J2365-1)))</f>
        <v>NA</v>
      </c>
      <c r="F2365" s="42" t="str">
        <f>IF(ISNUMBER(SEARCH("96-well",Import!$B$10)),Sheet1!O2364,Sheet1!P2364)</f>
        <v>L4</v>
      </c>
      <c r="I2365" s="31"/>
    </row>
    <row r="2366" spans="1:9" x14ac:dyDescent="0.25">
      <c r="A2366" s="29" t="str">
        <f>IF(PickedColonies!J2366=0, "NA",INDEX(Table5[Strain name],(MATCH(PickedColonies!C2366,Table6[Barcode of agar-filled omnitray plate],0)+PickedColonies!J2366-1)))</f>
        <v>NA</v>
      </c>
      <c r="B2366" s="29" t="str">
        <f>IF(PickedColonies!J2366=0, "NA", INDEX(Table1[Modifications],(MATCH(PickedColonies!C2366,Table6[Barcode of agar-filled omnitray plate],0)+PickedColonies!J2366-1)))</f>
        <v>NA</v>
      </c>
      <c r="D2366" s="29" t="str">
        <f>IF(PickedColonies!J2366=0, "NA", INDEX(Table4[],(MATCH(PickedColonies!C2366,Table6[Barcode of agar-filled omnitray plate],0)+PickedColonies!J2366-1)))</f>
        <v>NA</v>
      </c>
      <c r="F2366" s="42" t="str">
        <f>IF(ISNUMBER(SEARCH("96-well",Import!$B$10)),Sheet1!O2365,Sheet1!P2365)</f>
        <v>M4</v>
      </c>
      <c r="I2366" s="31"/>
    </row>
    <row r="2367" spans="1:9" x14ac:dyDescent="0.25">
      <c r="A2367" s="29" t="str">
        <f>IF(PickedColonies!J2367=0, "NA",INDEX(Table5[Strain name],(MATCH(PickedColonies!C2367,Table6[Barcode of agar-filled omnitray plate],0)+PickedColonies!J2367-1)))</f>
        <v>NA</v>
      </c>
      <c r="B2367" s="29" t="str">
        <f>IF(PickedColonies!J2367=0, "NA", INDEX(Table1[Modifications],(MATCH(PickedColonies!C2367,Table6[Barcode of agar-filled omnitray plate],0)+PickedColonies!J2367-1)))</f>
        <v>NA</v>
      </c>
      <c r="D2367" s="29" t="str">
        <f>IF(PickedColonies!J2367=0, "NA", INDEX(Table4[],(MATCH(PickedColonies!C2367,Table6[Barcode of agar-filled omnitray plate],0)+PickedColonies!J2367-1)))</f>
        <v>NA</v>
      </c>
      <c r="F2367" s="42" t="str">
        <f>IF(ISNUMBER(SEARCH("96-well",Import!$B$10)),Sheet1!O2366,Sheet1!P2366)</f>
        <v>N4</v>
      </c>
      <c r="I2367" s="31"/>
    </row>
    <row r="2368" spans="1:9" x14ac:dyDescent="0.25">
      <c r="A2368" s="29" t="str">
        <f>IF(PickedColonies!J2368=0, "NA",INDEX(Table5[Strain name],(MATCH(PickedColonies!C2368,Table6[Barcode of agar-filled omnitray plate],0)+PickedColonies!J2368-1)))</f>
        <v>NA</v>
      </c>
      <c r="B2368" s="29" t="str">
        <f>IF(PickedColonies!J2368=0, "NA", INDEX(Table1[Modifications],(MATCH(PickedColonies!C2368,Table6[Barcode of agar-filled omnitray plate],0)+PickedColonies!J2368-1)))</f>
        <v>NA</v>
      </c>
      <c r="D2368" s="29" t="str">
        <f>IF(PickedColonies!J2368=0, "NA", INDEX(Table4[],(MATCH(PickedColonies!C2368,Table6[Barcode of agar-filled omnitray plate],0)+PickedColonies!J2368-1)))</f>
        <v>NA</v>
      </c>
      <c r="F2368" s="42" t="str">
        <f>IF(ISNUMBER(SEARCH("96-well",Import!$B$10)),Sheet1!O2367,Sheet1!P2367)</f>
        <v>O4</v>
      </c>
      <c r="I2368" s="31"/>
    </row>
    <row r="2369" spans="1:9" x14ac:dyDescent="0.25">
      <c r="A2369" s="29" t="str">
        <f>IF(PickedColonies!J2369=0, "NA",INDEX(Table5[Strain name],(MATCH(PickedColonies!C2369,Table6[Barcode of agar-filled omnitray plate],0)+PickedColonies!J2369-1)))</f>
        <v>NA</v>
      </c>
      <c r="B2369" s="29" t="str">
        <f>IF(PickedColonies!J2369=0, "NA", INDEX(Table1[Modifications],(MATCH(PickedColonies!C2369,Table6[Barcode of agar-filled omnitray plate],0)+PickedColonies!J2369-1)))</f>
        <v>NA</v>
      </c>
      <c r="D2369" s="29" t="str">
        <f>IF(PickedColonies!J2369=0, "NA", INDEX(Table4[],(MATCH(PickedColonies!C2369,Table6[Barcode of agar-filled omnitray plate],0)+PickedColonies!J2369-1)))</f>
        <v>NA</v>
      </c>
      <c r="F2369" s="42" t="str">
        <f>IF(ISNUMBER(SEARCH("96-well",Import!$B$10)),Sheet1!O2368,Sheet1!P2368)</f>
        <v>P4</v>
      </c>
      <c r="I2369" s="31"/>
    </row>
    <row r="2370" spans="1:9" x14ac:dyDescent="0.25">
      <c r="A2370" s="29" t="str">
        <f>IF(PickedColonies!J2370=0, "NA",INDEX(Table5[Strain name],(MATCH(PickedColonies!C2370,Table6[Barcode of agar-filled omnitray plate],0)+PickedColonies!J2370-1)))</f>
        <v>NA</v>
      </c>
      <c r="B2370" s="29" t="str">
        <f>IF(PickedColonies!J2370=0, "NA", INDEX(Table1[Modifications],(MATCH(PickedColonies!C2370,Table6[Barcode of agar-filled omnitray plate],0)+PickedColonies!J2370-1)))</f>
        <v>NA</v>
      </c>
      <c r="D2370" s="29" t="str">
        <f>IF(PickedColonies!J2370=0, "NA", INDEX(Table4[],(MATCH(PickedColonies!C2370,Table6[Barcode of agar-filled omnitray plate],0)+PickedColonies!J2370-1)))</f>
        <v>NA</v>
      </c>
      <c r="F2370" s="42" t="str">
        <f>IF(ISNUMBER(SEARCH("96-well",Import!$B$10)),Sheet1!O2369,Sheet1!P2369)</f>
        <v>A5</v>
      </c>
      <c r="I2370" s="31"/>
    </row>
    <row r="2371" spans="1:9" x14ac:dyDescent="0.25">
      <c r="A2371" s="29" t="str">
        <f>IF(PickedColonies!J2371=0, "NA",INDEX(Table5[Strain name],(MATCH(PickedColonies!C2371,Table6[Barcode of agar-filled omnitray plate],0)+PickedColonies!J2371-1)))</f>
        <v>NA</v>
      </c>
      <c r="B2371" s="29" t="str">
        <f>IF(PickedColonies!J2371=0, "NA", INDEX(Table1[Modifications],(MATCH(PickedColonies!C2371,Table6[Barcode of agar-filled omnitray plate],0)+PickedColonies!J2371-1)))</f>
        <v>NA</v>
      </c>
      <c r="D2371" s="29" t="str">
        <f>IF(PickedColonies!J2371=0, "NA", INDEX(Table4[],(MATCH(PickedColonies!C2371,Table6[Barcode of agar-filled omnitray plate],0)+PickedColonies!J2371-1)))</f>
        <v>NA</v>
      </c>
      <c r="F2371" s="42" t="str">
        <f>IF(ISNUMBER(SEARCH("96-well",Import!$B$10)),Sheet1!O2370,Sheet1!P2370)</f>
        <v>B5</v>
      </c>
      <c r="I2371" s="31"/>
    </row>
    <row r="2372" spans="1:9" x14ac:dyDescent="0.25">
      <c r="A2372" s="29" t="str">
        <f>IF(PickedColonies!J2372=0, "NA",INDEX(Table5[Strain name],(MATCH(PickedColonies!C2372,Table6[Barcode of agar-filled omnitray plate],0)+PickedColonies!J2372-1)))</f>
        <v>NA</v>
      </c>
      <c r="B2372" s="29" t="str">
        <f>IF(PickedColonies!J2372=0, "NA", INDEX(Table1[Modifications],(MATCH(PickedColonies!C2372,Table6[Barcode of agar-filled omnitray plate],0)+PickedColonies!J2372-1)))</f>
        <v>NA</v>
      </c>
      <c r="D2372" s="29" t="str">
        <f>IF(PickedColonies!J2372=0, "NA", INDEX(Table4[],(MATCH(PickedColonies!C2372,Table6[Barcode of agar-filled omnitray plate],0)+PickedColonies!J2372-1)))</f>
        <v>NA</v>
      </c>
      <c r="F2372" s="42" t="str">
        <f>IF(ISNUMBER(SEARCH("96-well",Import!$B$10)),Sheet1!O2371,Sheet1!P2371)</f>
        <v>C5</v>
      </c>
      <c r="I2372" s="31"/>
    </row>
    <row r="2373" spans="1:9" x14ac:dyDescent="0.25">
      <c r="A2373" s="29" t="str">
        <f>IF(PickedColonies!J2373=0, "NA",INDEX(Table5[Strain name],(MATCH(PickedColonies!C2373,Table6[Barcode of agar-filled omnitray plate],0)+PickedColonies!J2373-1)))</f>
        <v>NA</v>
      </c>
      <c r="B2373" s="29" t="str">
        <f>IF(PickedColonies!J2373=0, "NA", INDEX(Table1[Modifications],(MATCH(PickedColonies!C2373,Table6[Barcode of agar-filled omnitray plate],0)+PickedColonies!J2373-1)))</f>
        <v>NA</v>
      </c>
      <c r="D2373" s="29" t="str">
        <f>IF(PickedColonies!J2373=0, "NA", INDEX(Table4[],(MATCH(PickedColonies!C2373,Table6[Barcode of agar-filled omnitray plate],0)+PickedColonies!J2373-1)))</f>
        <v>NA</v>
      </c>
      <c r="F2373" s="42" t="str">
        <f>IF(ISNUMBER(SEARCH("96-well",Import!$B$10)),Sheet1!O2372,Sheet1!P2372)</f>
        <v>D5</v>
      </c>
      <c r="I2373" s="31"/>
    </row>
    <row r="2374" spans="1:9" x14ac:dyDescent="0.25">
      <c r="A2374" s="29" t="str">
        <f>IF(PickedColonies!J2374=0, "NA",INDEX(Table5[Strain name],(MATCH(PickedColonies!C2374,Table6[Barcode of agar-filled omnitray plate],0)+PickedColonies!J2374-1)))</f>
        <v>NA</v>
      </c>
      <c r="B2374" s="29" t="str">
        <f>IF(PickedColonies!J2374=0, "NA", INDEX(Table1[Modifications],(MATCH(PickedColonies!C2374,Table6[Barcode of agar-filled omnitray plate],0)+PickedColonies!J2374-1)))</f>
        <v>NA</v>
      </c>
      <c r="D2374" s="29" t="str">
        <f>IF(PickedColonies!J2374=0, "NA", INDEX(Table4[],(MATCH(PickedColonies!C2374,Table6[Barcode of agar-filled omnitray plate],0)+PickedColonies!J2374-1)))</f>
        <v>NA</v>
      </c>
      <c r="F2374" s="42" t="str">
        <f>IF(ISNUMBER(SEARCH("96-well",Import!$B$10)),Sheet1!O2373,Sheet1!P2373)</f>
        <v>E5</v>
      </c>
      <c r="I2374" s="31"/>
    </row>
    <row r="2375" spans="1:9" x14ac:dyDescent="0.25">
      <c r="A2375" s="29" t="str">
        <f>IF(PickedColonies!J2375=0, "NA",INDEX(Table5[Strain name],(MATCH(PickedColonies!C2375,Table6[Barcode of agar-filled omnitray plate],0)+PickedColonies!J2375-1)))</f>
        <v>NA</v>
      </c>
      <c r="B2375" s="29" t="str">
        <f>IF(PickedColonies!J2375=0, "NA", INDEX(Table1[Modifications],(MATCH(PickedColonies!C2375,Table6[Barcode of agar-filled omnitray plate],0)+PickedColonies!J2375-1)))</f>
        <v>NA</v>
      </c>
      <c r="D2375" s="29" t="str">
        <f>IF(PickedColonies!J2375=0, "NA", INDEX(Table4[],(MATCH(PickedColonies!C2375,Table6[Barcode of agar-filled omnitray plate],0)+PickedColonies!J2375-1)))</f>
        <v>NA</v>
      </c>
      <c r="F2375" s="42" t="str">
        <f>IF(ISNUMBER(SEARCH("96-well",Import!$B$10)),Sheet1!O2374,Sheet1!P2374)</f>
        <v>F5</v>
      </c>
      <c r="I2375" s="31"/>
    </row>
    <row r="2376" spans="1:9" x14ac:dyDescent="0.25">
      <c r="A2376" s="29" t="str">
        <f>IF(PickedColonies!J2376=0, "NA",INDEX(Table5[Strain name],(MATCH(PickedColonies!C2376,Table6[Barcode of agar-filled omnitray plate],0)+PickedColonies!J2376-1)))</f>
        <v>NA</v>
      </c>
      <c r="B2376" s="29" t="str">
        <f>IF(PickedColonies!J2376=0, "NA", INDEX(Table1[Modifications],(MATCH(PickedColonies!C2376,Table6[Barcode of agar-filled omnitray plate],0)+PickedColonies!J2376-1)))</f>
        <v>NA</v>
      </c>
      <c r="D2376" s="29" t="str">
        <f>IF(PickedColonies!J2376=0, "NA", INDEX(Table4[],(MATCH(PickedColonies!C2376,Table6[Barcode of agar-filled omnitray plate],0)+PickedColonies!J2376-1)))</f>
        <v>NA</v>
      </c>
      <c r="F2376" s="42" t="str">
        <f>IF(ISNUMBER(SEARCH("96-well",Import!$B$10)),Sheet1!O2375,Sheet1!P2375)</f>
        <v>G5</v>
      </c>
      <c r="I2376" s="31"/>
    </row>
    <row r="2377" spans="1:9" x14ac:dyDescent="0.25">
      <c r="A2377" s="29" t="str">
        <f>IF(PickedColonies!J2377=0, "NA",INDEX(Table5[Strain name],(MATCH(PickedColonies!C2377,Table6[Barcode of agar-filled omnitray plate],0)+PickedColonies!J2377-1)))</f>
        <v>NA</v>
      </c>
      <c r="B2377" s="29" t="str">
        <f>IF(PickedColonies!J2377=0, "NA", INDEX(Table1[Modifications],(MATCH(PickedColonies!C2377,Table6[Barcode of agar-filled omnitray plate],0)+PickedColonies!J2377-1)))</f>
        <v>NA</v>
      </c>
      <c r="D2377" s="29" t="str">
        <f>IF(PickedColonies!J2377=0, "NA", INDEX(Table4[],(MATCH(PickedColonies!C2377,Table6[Barcode of agar-filled omnitray plate],0)+PickedColonies!J2377-1)))</f>
        <v>NA</v>
      </c>
      <c r="F2377" s="42" t="str">
        <f>IF(ISNUMBER(SEARCH("96-well",Import!$B$10)),Sheet1!O2376,Sheet1!P2376)</f>
        <v>H5</v>
      </c>
      <c r="I2377" s="31"/>
    </row>
    <row r="2378" spans="1:9" x14ac:dyDescent="0.25">
      <c r="A2378" s="29" t="str">
        <f>IF(PickedColonies!J2378=0, "NA",INDEX(Table5[Strain name],(MATCH(PickedColonies!C2378,Table6[Barcode of agar-filled omnitray plate],0)+PickedColonies!J2378-1)))</f>
        <v>NA</v>
      </c>
      <c r="B2378" s="29" t="str">
        <f>IF(PickedColonies!J2378=0, "NA", INDEX(Table1[Modifications],(MATCH(PickedColonies!C2378,Table6[Barcode of agar-filled omnitray plate],0)+PickedColonies!J2378-1)))</f>
        <v>NA</v>
      </c>
      <c r="D2378" s="29" t="str">
        <f>IF(PickedColonies!J2378=0, "NA", INDEX(Table4[],(MATCH(PickedColonies!C2378,Table6[Barcode of agar-filled omnitray plate],0)+PickedColonies!J2378-1)))</f>
        <v>NA</v>
      </c>
      <c r="F2378" s="42" t="str">
        <f>IF(ISNUMBER(SEARCH("96-well",Import!$B$10)),Sheet1!O2377,Sheet1!P2377)</f>
        <v>I5</v>
      </c>
      <c r="I2378" s="31"/>
    </row>
    <row r="2379" spans="1:9" x14ac:dyDescent="0.25">
      <c r="A2379" s="29" t="str">
        <f>IF(PickedColonies!J2379=0, "NA",INDEX(Table5[Strain name],(MATCH(PickedColonies!C2379,Table6[Barcode of agar-filled omnitray plate],0)+PickedColonies!J2379-1)))</f>
        <v>NA</v>
      </c>
      <c r="B2379" s="29" t="str">
        <f>IF(PickedColonies!J2379=0, "NA", INDEX(Table1[Modifications],(MATCH(PickedColonies!C2379,Table6[Barcode of agar-filled omnitray plate],0)+PickedColonies!J2379-1)))</f>
        <v>NA</v>
      </c>
      <c r="D2379" s="29" t="str">
        <f>IF(PickedColonies!J2379=0, "NA", INDEX(Table4[],(MATCH(PickedColonies!C2379,Table6[Barcode of agar-filled omnitray plate],0)+PickedColonies!J2379-1)))</f>
        <v>NA</v>
      </c>
      <c r="F2379" s="42" t="str">
        <f>IF(ISNUMBER(SEARCH("96-well",Import!$B$10)),Sheet1!O2378,Sheet1!P2378)</f>
        <v>J5</v>
      </c>
      <c r="I2379" s="31"/>
    </row>
    <row r="2380" spans="1:9" x14ac:dyDescent="0.25">
      <c r="A2380" s="29" t="str">
        <f>IF(PickedColonies!J2380=0, "NA",INDEX(Table5[Strain name],(MATCH(PickedColonies!C2380,Table6[Barcode of agar-filled omnitray plate],0)+PickedColonies!J2380-1)))</f>
        <v>NA</v>
      </c>
      <c r="B2380" s="29" t="str">
        <f>IF(PickedColonies!J2380=0, "NA", INDEX(Table1[Modifications],(MATCH(PickedColonies!C2380,Table6[Barcode of agar-filled omnitray plate],0)+PickedColonies!J2380-1)))</f>
        <v>NA</v>
      </c>
      <c r="D2380" s="29" t="str">
        <f>IF(PickedColonies!J2380=0, "NA", INDEX(Table4[],(MATCH(PickedColonies!C2380,Table6[Barcode of agar-filled omnitray plate],0)+PickedColonies!J2380-1)))</f>
        <v>NA</v>
      </c>
      <c r="F2380" s="42" t="str">
        <f>IF(ISNUMBER(SEARCH("96-well",Import!$B$10)),Sheet1!O2379,Sheet1!P2379)</f>
        <v>K5</v>
      </c>
      <c r="I2380" s="31"/>
    </row>
    <row r="2381" spans="1:9" x14ac:dyDescent="0.25">
      <c r="A2381" s="29" t="str">
        <f>IF(PickedColonies!J2381=0, "NA",INDEX(Table5[Strain name],(MATCH(PickedColonies!C2381,Table6[Barcode of agar-filled omnitray plate],0)+PickedColonies!J2381-1)))</f>
        <v>NA</v>
      </c>
      <c r="B2381" s="29" t="str">
        <f>IF(PickedColonies!J2381=0, "NA", INDEX(Table1[Modifications],(MATCH(PickedColonies!C2381,Table6[Barcode of agar-filled omnitray plate],0)+PickedColonies!J2381-1)))</f>
        <v>NA</v>
      </c>
      <c r="D2381" s="29" t="str">
        <f>IF(PickedColonies!J2381=0, "NA", INDEX(Table4[],(MATCH(PickedColonies!C2381,Table6[Barcode of agar-filled omnitray plate],0)+PickedColonies!J2381-1)))</f>
        <v>NA</v>
      </c>
      <c r="F2381" s="42" t="str">
        <f>IF(ISNUMBER(SEARCH("96-well",Import!$B$10)),Sheet1!O2380,Sheet1!P2380)</f>
        <v>L5</v>
      </c>
      <c r="I2381" s="31"/>
    </row>
    <row r="2382" spans="1:9" x14ac:dyDescent="0.25">
      <c r="A2382" s="29" t="str">
        <f>IF(PickedColonies!J2382=0, "NA",INDEX(Table5[Strain name],(MATCH(PickedColonies!C2382,Table6[Barcode of agar-filled omnitray plate],0)+PickedColonies!J2382-1)))</f>
        <v>NA</v>
      </c>
      <c r="B2382" s="29" t="str">
        <f>IF(PickedColonies!J2382=0, "NA", INDEX(Table1[Modifications],(MATCH(PickedColonies!C2382,Table6[Barcode of agar-filled omnitray plate],0)+PickedColonies!J2382-1)))</f>
        <v>NA</v>
      </c>
      <c r="D2382" s="29" t="str">
        <f>IF(PickedColonies!J2382=0, "NA", INDEX(Table4[],(MATCH(PickedColonies!C2382,Table6[Barcode of agar-filled omnitray plate],0)+PickedColonies!J2382-1)))</f>
        <v>NA</v>
      </c>
      <c r="F2382" s="42" t="str">
        <f>IF(ISNUMBER(SEARCH("96-well",Import!$B$10)),Sheet1!O2381,Sheet1!P2381)</f>
        <v>M5</v>
      </c>
      <c r="I2382" s="31"/>
    </row>
    <row r="2383" spans="1:9" x14ac:dyDescent="0.25">
      <c r="A2383" s="29" t="str">
        <f>IF(PickedColonies!J2383=0, "NA",INDEX(Table5[Strain name],(MATCH(PickedColonies!C2383,Table6[Barcode of agar-filled omnitray plate],0)+PickedColonies!J2383-1)))</f>
        <v>NA</v>
      </c>
      <c r="B2383" s="29" t="str">
        <f>IF(PickedColonies!J2383=0, "NA", INDEX(Table1[Modifications],(MATCH(PickedColonies!C2383,Table6[Barcode of agar-filled omnitray plate],0)+PickedColonies!J2383-1)))</f>
        <v>NA</v>
      </c>
      <c r="D2383" s="29" t="str">
        <f>IF(PickedColonies!J2383=0, "NA", INDEX(Table4[],(MATCH(PickedColonies!C2383,Table6[Barcode of agar-filled omnitray plate],0)+PickedColonies!J2383-1)))</f>
        <v>NA</v>
      </c>
      <c r="F2383" s="42" t="str">
        <f>IF(ISNUMBER(SEARCH("96-well",Import!$B$10)),Sheet1!O2382,Sheet1!P2382)</f>
        <v>N5</v>
      </c>
      <c r="I2383" s="31"/>
    </row>
    <row r="2384" spans="1:9" x14ac:dyDescent="0.25">
      <c r="A2384" s="29" t="str">
        <f>IF(PickedColonies!J2384=0, "NA",INDEX(Table5[Strain name],(MATCH(PickedColonies!C2384,Table6[Barcode of agar-filled omnitray plate],0)+PickedColonies!J2384-1)))</f>
        <v>NA</v>
      </c>
      <c r="B2384" s="29" t="str">
        <f>IF(PickedColonies!J2384=0, "NA", INDEX(Table1[Modifications],(MATCH(PickedColonies!C2384,Table6[Barcode of agar-filled omnitray plate],0)+PickedColonies!J2384-1)))</f>
        <v>NA</v>
      </c>
      <c r="D2384" s="29" t="str">
        <f>IF(PickedColonies!J2384=0, "NA", INDEX(Table4[],(MATCH(PickedColonies!C2384,Table6[Barcode of agar-filled omnitray plate],0)+PickedColonies!J2384-1)))</f>
        <v>NA</v>
      </c>
      <c r="F2384" s="42" t="str">
        <f>IF(ISNUMBER(SEARCH("96-well",Import!$B$10)),Sheet1!O2383,Sheet1!P2383)</f>
        <v>O5</v>
      </c>
      <c r="I2384" s="31"/>
    </row>
    <row r="2385" spans="1:9" x14ac:dyDescent="0.25">
      <c r="A2385" s="29" t="str">
        <f>IF(PickedColonies!J2385=0, "NA",INDEX(Table5[Strain name],(MATCH(PickedColonies!C2385,Table6[Barcode of agar-filled omnitray plate],0)+PickedColonies!J2385-1)))</f>
        <v>NA</v>
      </c>
      <c r="B2385" s="29" t="str">
        <f>IF(PickedColonies!J2385=0, "NA", INDEX(Table1[Modifications],(MATCH(PickedColonies!C2385,Table6[Barcode of agar-filled omnitray plate],0)+PickedColonies!J2385-1)))</f>
        <v>NA</v>
      </c>
      <c r="D2385" s="29" t="str">
        <f>IF(PickedColonies!J2385=0, "NA", INDEX(Table4[],(MATCH(PickedColonies!C2385,Table6[Barcode of agar-filled omnitray plate],0)+PickedColonies!J2385-1)))</f>
        <v>NA</v>
      </c>
      <c r="F2385" s="42" t="str">
        <f>IF(ISNUMBER(SEARCH("96-well",Import!$B$10)),Sheet1!O2384,Sheet1!P2384)</f>
        <v>P5</v>
      </c>
      <c r="I2385" s="31"/>
    </row>
    <row r="2386" spans="1:9" x14ac:dyDescent="0.25">
      <c r="A2386" s="29" t="str">
        <f>IF(PickedColonies!J2386=0, "NA",INDEX(Table5[Strain name],(MATCH(PickedColonies!C2386,Table6[Barcode of agar-filled omnitray plate],0)+PickedColonies!J2386-1)))</f>
        <v>NA</v>
      </c>
      <c r="B2386" s="29" t="str">
        <f>IF(PickedColonies!J2386=0, "NA", INDEX(Table1[Modifications],(MATCH(PickedColonies!C2386,Table6[Barcode of agar-filled omnitray plate],0)+PickedColonies!J2386-1)))</f>
        <v>NA</v>
      </c>
      <c r="D2386" s="29" t="str">
        <f>IF(PickedColonies!J2386=0, "NA", INDEX(Table4[],(MATCH(PickedColonies!C2386,Table6[Barcode of agar-filled omnitray plate],0)+PickedColonies!J2386-1)))</f>
        <v>NA</v>
      </c>
      <c r="F2386" s="42" t="str">
        <f>IF(ISNUMBER(SEARCH("96-well",Import!$B$10)),Sheet1!O2385,Sheet1!P2385)</f>
        <v>A6</v>
      </c>
      <c r="I2386" s="31"/>
    </row>
    <row r="2387" spans="1:9" x14ac:dyDescent="0.25">
      <c r="A2387" s="29" t="str">
        <f>IF(PickedColonies!J2387=0, "NA",INDEX(Table5[Strain name],(MATCH(PickedColonies!C2387,Table6[Barcode of agar-filled omnitray plate],0)+PickedColonies!J2387-1)))</f>
        <v>NA</v>
      </c>
      <c r="B2387" s="29" t="str">
        <f>IF(PickedColonies!J2387=0, "NA", INDEX(Table1[Modifications],(MATCH(PickedColonies!C2387,Table6[Barcode of agar-filled omnitray plate],0)+PickedColonies!J2387-1)))</f>
        <v>NA</v>
      </c>
      <c r="D2387" s="29" t="str">
        <f>IF(PickedColonies!J2387=0, "NA", INDEX(Table4[],(MATCH(PickedColonies!C2387,Table6[Barcode of agar-filled omnitray plate],0)+PickedColonies!J2387-1)))</f>
        <v>NA</v>
      </c>
      <c r="F2387" s="42" t="str">
        <f>IF(ISNUMBER(SEARCH("96-well",Import!$B$10)),Sheet1!O2386,Sheet1!P2386)</f>
        <v>B6</v>
      </c>
      <c r="I2387" s="31"/>
    </row>
    <row r="2388" spans="1:9" x14ac:dyDescent="0.25">
      <c r="A2388" s="29" t="str">
        <f>IF(PickedColonies!J2388=0, "NA",INDEX(Table5[Strain name],(MATCH(PickedColonies!C2388,Table6[Barcode of agar-filled omnitray plate],0)+PickedColonies!J2388-1)))</f>
        <v>NA</v>
      </c>
      <c r="B2388" s="29" t="str">
        <f>IF(PickedColonies!J2388=0, "NA", INDEX(Table1[Modifications],(MATCH(PickedColonies!C2388,Table6[Barcode of agar-filled omnitray plate],0)+PickedColonies!J2388-1)))</f>
        <v>NA</v>
      </c>
      <c r="D2388" s="29" t="str">
        <f>IF(PickedColonies!J2388=0, "NA", INDEX(Table4[],(MATCH(PickedColonies!C2388,Table6[Barcode of agar-filled omnitray plate],0)+PickedColonies!J2388-1)))</f>
        <v>NA</v>
      </c>
      <c r="F2388" s="42" t="str">
        <f>IF(ISNUMBER(SEARCH("96-well",Import!$B$10)),Sheet1!O2387,Sheet1!P2387)</f>
        <v>C6</v>
      </c>
      <c r="I2388" s="31"/>
    </row>
    <row r="2389" spans="1:9" x14ac:dyDescent="0.25">
      <c r="A2389" s="29" t="str">
        <f>IF(PickedColonies!J2389=0, "NA",INDEX(Table5[Strain name],(MATCH(PickedColonies!C2389,Table6[Barcode of agar-filled omnitray plate],0)+PickedColonies!J2389-1)))</f>
        <v>NA</v>
      </c>
      <c r="B2389" s="29" t="str">
        <f>IF(PickedColonies!J2389=0, "NA", INDEX(Table1[Modifications],(MATCH(PickedColonies!C2389,Table6[Barcode of agar-filled omnitray plate],0)+PickedColonies!J2389-1)))</f>
        <v>NA</v>
      </c>
      <c r="D2389" s="29" t="str">
        <f>IF(PickedColonies!J2389=0, "NA", INDEX(Table4[],(MATCH(PickedColonies!C2389,Table6[Barcode of agar-filled omnitray plate],0)+PickedColonies!J2389-1)))</f>
        <v>NA</v>
      </c>
      <c r="F2389" s="42" t="str">
        <f>IF(ISNUMBER(SEARCH("96-well",Import!$B$10)),Sheet1!O2388,Sheet1!P2388)</f>
        <v>D6</v>
      </c>
      <c r="I2389" s="31"/>
    </row>
    <row r="2390" spans="1:9" x14ac:dyDescent="0.25">
      <c r="A2390" s="29" t="str">
        <f>IF(PickedColonies!J2390=0, "NA",INDEX(Table5[Strain name],(MATCH(PickedColonies!C2390,Table6[Barcode of agar-filled omnitray plate],0)+PickedColonies!J2390-1)))</f>
        <v>NA</v>
      </c>
      <c r="B2390" s="29" t="str">
        <f>IF(PickedColonies!J2390=0, "NA", INDEX(Table1[Modifications],(MATCH(PickedColonies!C2390,Table6[Barcode of agar-filled omnitray plate],0)+PickedColonies!J2390-1)))</f>
        <v>NA</v>
      </c>
      <c r="D2390" s="29" t="str">
        <f>IF(PickedColonies!J2390=0, "NA", INDEX(Table4[],(MATCH(PickedColonies!C2390,Table6[Barcode of agar-filled omnitray plate],0)+PickedColonies!J2390-1)))</f>
        <v>NA</v>
      </c>
      <c r="F2390" s="42" t="str">
        <f>IF(ISNUMBER(SEARCH("96-well",Import!$B$10)),Sheet1!O2389,Sheet1!P2389)</f>
        <v>E6</v>
      </c>
      <c r="I2390" s="31"/>
    </row>
    <row r="2391" spans="1:9" x14ac:dyDescent="0.25">
      <c r="A2391" s="29" t="str">
        <f>IF(PickedColonies!J2391=0, "NA",INDEX(Table5[Strain name],(MATCH(PickedColonies!C2391,Table6[Barcode of agar-filled omnitray plate],0)+PickedColonies!J2391-1)))</f>
        <v>NA</v>
      </c>
      <c r="B2391" s="29" t="str">
        <f>IF(PickedColonies!J2391=0, "NA", INDEX(Table1[Modifications],(MATCH(PickedColonies!C2391,Table6[Barcode of agar-filled omnitray plate],0)+PickedColonies!J2391-1)))</f>
        <v>NA</v>
      </c>
      <c r="D2391" s="29" t="str">
        <f>IF(PickedColonies!J2391=0, "NA", INDEX(Table4[],(MATCH(PickedColonies!C2391,Table6[Barcode of agar-filled omnitray plate],0)+PickedColonies!J2391-1)))</f>
        <v>NA</v>
      </c>
      <c r="F2391" s="42" t="str">
        <f>IF(ISNUMBER(SEARCH("96-well",Import!$B$10)),Sheet1!O2390,Sheet1!P2390)</f>
        <v>F6</v>
      </c>
      <c r="I2391" s="31"/>
    </row>
    <row r="2392" spans="1:9" x14ac:dyDescent="0.25">
      <c r="A2392" s="29" t="str">
        <f>IF(PickedColonies!J2392=0, "NA",INDEX(Table5[Strain name],(MATCH(PickedColonies!C2392,Table6[Barcode of agar-filled omnitray plate],0)+PickedColonies!J2392-1)))</f>
        <v>NA</v>
      </c>
      <c r="B2392" s="29" t="str">
        <f>IF(PickedColonies!J2392=0, "NA", INDEX(Table1[Modifications],(MATCH(PickedColonies!C2392,Table6[Barcode of agar-filled omnitray plate],0)+PickedColonies!J2392-1)))</f>
        <v>NA</v>
      </c>
      <c r="D2392" s="29" t="str">
        <f>IF(PickedColonies!J2392=0, "NA", INDEX(Table4[],(MATCH(PickedColonies!C2392,Table6[Barcode of agar-filled omnitray plate],0)+PickedColonies!J2392-1)))</f>
        <v>NA</v>
      </c>
      <c r="F2392" s="42" t="str">
        <f>IF(ISNUMBER(SEARCH("96-well",Import!$B$10)),Sheet1!O2391,Sheet1!P2391)</f>
        <v>G6</v>
      </c>
      <c r="I2392" s="31"/>
    </row>
    <row r="2393" spans="1:9" x14ac:dyDescent="0.25">
      <c r="A2393" s="29" t="str">
        <f>IF(PickedColonies!J2393=0, "NA",INDEX(Table5[Strain name],(MATCH(PickedColonies!C2393,Table6[Barcode of agar-filled omnitray plate],0)+PickedColonies!J2393-1)))</f>
        <v>NA</v>
      </c>
      <c r="B2393" s="29" t="str">
        <f>IF(PickedColonies!J2393=0, "NA", INDEX(Table1[Modifications],(MATCH(PickedColonies!C2393,Table6[Barcode of agar-filled omnitray plate],0)+PickedColonies!J2393-1)))</f>
        <v>NA</v>
      </c>
      <c r="D2393" s="29" t="str">
        <f>IF(PickedColonies!J2393=0, "NA", INDEX(Table4[],(MATCH(PickedColonies!C2393,Table6[Barcode of agar-filled omnitray plate],0)+PickedColonies!J2393-1)))</f>
        <v>NA</v>
      </c>
      <c r="F2393" s="42" t="str">
        <f>IF(ISNUMBER(SEARCH("96-well",Import!$B$10)),Sheet1!O2392,Sheet1!P2392)</f>
        <v>H6</v>
      </c>
      <c r="I2393" s="31"/>
    </row>
    <row r="2394" spans="1:9" x14ac:dyDescent="0.25">
      <c r="A2394" s="29" t="str">
        <f>IF(PickedColonies!J2394=0, "NA",INDEX(Table5[Strain name],(MATCH(PickedColonies!C2394,Table6[Barcode of agar-filled omnitray plate],0)+PickedColonies!J2394-1)))</f>
        <v>NA</v>
      </c>
      <c r="B2394" s="29" t="str">
        <f>IF(PickedColonies!J2394=0, "NA", INDEX(Table1[Modifications],(MATCH(PickedColonies!C2394,Table6[Barcode of agar-filled omnitray plate],0)+PickedColonies!J2394-1)))</f>
        <v>NA</v>
      </c>
      <c r="D2394" s="29" t="str">
        <f>IF(PickedColonies!J2394=0, "NA", INDEX(Table4[],(MATCH(PickedColonies!C2394,Table6[Barcode of agar-filled omnitray plate],0)+PickedColonies!J2394-1)))</f>
        <v>NA</v>
      </c>
      <c r="F2394" s="42" t="str">
        <f>IF(ISNUMBER(SEARCH("96-well",Import!$B$10)),Sheet1!O2393,Sheet1!P2393)</f>
        <v>I6</v>
      </c>
      <c r="I2394" s="31"/>
    </row>
    <row r="2395" spans="1:9" x14ac:dyDescent="0.25">
      <c r="A2395" s="29" t="str">
        <f>IF(PickedColonies!J2395=0, "NA",INDEX(Table5[Strain name],(MATCH(PickedColonies!C2395,Table6[Barcode of agar-filled omnitray plate],0)+PickedColonies!J2395-1)))</f>
        <v>NA</v>
      </c>
      <c r="B2395" s="29" t="str">
        <f>IF(PickedColonies!J2395=0, "NA", INDEX(Table1[Modifications],(MATCH(PickedColonies!C2395,Table6[Barcode of agar-filled omnitray plate],0)+PickedColonies!J2395-1)))</f>
        <v>NA</v>
      </c>
      <c r="D2395" s="29" t="str">
        <f>IF(PickedColonies!J2395=0, "NA", INDEX(Table4[],(MATCH(PickedColonies!C2395,Table6[Barcode of agar-filled omnitray plate],0)+PickedColonies!J2395-1)))</f>
        <v>NA</v>
      </c>
      <c r="F2395" s="42" t="str">
        <f>IF(ISNUMBER(SEARCH("96-well",Import!$B$10)),Sheet1!O2394,Sheet1!P2394)</f>
        <v>J6</v>
      </c>
      <c r="I2395" s="31"/>
    </row>
    <row r="2396" spans="1:9" x14ac:dyDescent="0.25">
      <c r="A2396" s="29" t="str">
        <f>IF(PickedColonies!J2396=0, "NA",INDEX(Table5[Strain name],(MATCH(PickedColonies!C2396,Table6[Barcode of agar-filled omnitray plate],0)+PickedColonies!J2396-1)))</f>
        <v>NA</v>
      </c>
      <c r="B2396" s="29" t="str">
        <f>IF(PickedColonies!J2396=0, "NA", INDEX(Table1[Modifications],(MATCH(PickedColonies!C2396,Table6[Barcode of agar-filled omnitray plate],0)+PickedColonies!J2396-1)))</f>
        <v>NA</v>
      </c>
      <c r="D2396" s="29" t="str">
        <f>IF(PickedColonies!J2396=0, "NA", INDEX(Table4[],(MATCH(PickedColonies!C2396,Table6[Barcode of agar-filled omnitray plate],0)+PickedColonies!J2396-1)))</f>
        <v>NA</v>
      </c>
      <c r="F2396" s="42" t="str">
        <f>IF(ISNUMBER(SEARCH("96-well",Import!$B$10)),Sheet1!O2395,Sheet1!P2395)</f>
        <v>K6</v>
      </c>
      <c r="I2396" s="31"/>
    </row>
    <row r="2397" spans="1:9" x14ac:dyDescent="0.25">
      <c r="A2397" s="29" t="str">
        <f>IF(PickedColonies!J2397=0, "NA",INDEX(Table5[Strain name],(MATCH(PickedColonies!C2397,Table6[Barcode of agar-filled omnitray plate],0)+PickedColonies!J2397-1)))</f>
        <v>NA</v>
      </c>
      <c r="B2397" s="29" t="str">
        <f>IF(PickedColonies!J2397=0, "NA", INDEX(Table1[Modifications],(MATCH(PickedColonies!C2397,Table6[Barcode of agar-filled omnitray plate],0)+PickedColonies!J2397-1)))</f>
        <v>NA</v>
      </c>
      <c r="D2397" s="29" t="str">
        <f>IF(PickedColonies!J2397=0, "NA", INDEX(Table4[],(MATCH(PickedColonies!C2397,Table6[Barcode of agar-filled omnitray plate],0)+PickedColonies!J2397-1)))</f>
        <v>NA</v>
      </c>
      <c r="F2397" s="42" t="str">
        <f>IF(ISNUMBER(SEARCH("96-well",Import!$B$10)),Sheet1!O2396,Sheet1!P2396)</f>
        <v>L6</v>
      </c>
      <c r="I2397" s="31"/>
    </row>
    <row r="2398" spans="1:9" x14ac:dyDescent="0.25">
      <c r="A2398" s="29" t="str">
        <f>IF(PickedColonies!J2398=0, "NA",INDEX(Table5[Strain name],(MATCH(PickedColonies!C2398,Table6[Barcode of agar-filled omnitray plate],0)+PickedColonies!J2398-1)))</f>
        <v>NA</v>
      </c>
      <c r="B2398" s="29" t="str">
        <f>IF(PickedColonies!J2398=0, "NA", INDEX(Table1[Modifications],(MATCH(PickedColonies!C2398,Table6[Barcode of agar-filled omnitray plate],0)+PickedColonies!J2398-1)))</f>
        <v>NA</v>
      </c>
      <c r="D2398" s="29" t="str">
        <f>IF(PickedColonies!J2398=0, "NA", INDEX(Table4[],(MATCH(PickedColonies!C2398,Table6[Barcode of agar-filled omnitray plate],0)+PickedColonies!J2398-1)))</f>
        <v>NA</v>
      </c>
      <c r="F2398" s="42" t="str">
        <f>IF(ISNUMBER(SEARCH("96-well",Import!$B$10)),Sheet1!O2397,Sheet1!P2397)</f>
        <v>M6</v>
      </c>
      <c r="I2398" s="31"/>
    </row>
    <row r="2399" spans="1:9" x14ac:dyDescent="0.25">
      <c r="A2399" s="29" t="str">
        <f>IF(PickedColonies!J2399=0, "NA",INDEX(Table5[Strain name],(MATCH(PickedColonies!C2399,Table6[Barcode of agar-filled omnitray plate],0)+PickedColonies!J2399-1)))</f>
        <v>NA</v>
      </c>
      <c r="B2399" s="29" t="str">
        <f>IF(PickedColonies!J2399=0, "NA", INDEX(Table1[Modifications],(MATCH(PickedColonies!C2399,Table6[Barcode of agar-filled omnitray plate],0)+PickedColonies!J2399-1)))</f>
        <v>NA</v>
      </c>
      <c r="D2399" s="29" t="str">
        <f>IF(PickedColonies!J2399=0, "NA", INDEX(Table4[],(MATCH(PickedColonies!C2399,Table6[Barcode of agar-filled omnitray plate],0)+PickedColonies!J2399-1)))</f>
        <v>NA</v>
      </c>
      <c r="F2399" s="42" t="str">
        <f>IF(ISNUMBER(SEARCH("96-well",Import!$B$10)),Sheet1!O2398,Sheet1!P2398)</f>
        <v>N6</v>
      </c>
      <c r="I2399" s="31"/>
    </row>
    <row r="2400" spans="1:9" x14ac:dyDescent="0.25">
      <c r="A2400" s="29" t="str">
        <f>IF(PickedColonies!J2400=0, "NA",INDEX(Table5[Strain name],(MATCH(PickedColonies!C2400,Table6[Barcode of agar-filled omnitray plate],0)+PickedColonies!J2400-1)))</f>
        <v>NA</v>
      </c>
      <c r="B2400" s="29" t="str">
        <f>IF(PickedColonies!J2400=0, "NA", INDEX(Table1[Modifications],(MATCH(PickedColonies!C2400,Table6[Barcode of agar-filled omnitray plate],0)+PickedColonies!J2400-1)))</f>
        <v>NA</v>
      </c>
      <c r="D2400" s="29" t="str">
        <f>IF(PickedColonies!J2400=0, "NA", INDEX(Table4[],(MATCH(PickedColonies!C2400,Table6[Barcode of agar-filled omnitray plate],0)+PickedColonies!J2400-1)))</f>
        <v>NA</v>
      </c>
      <c r="F2400" s="42" t="str">
        <f>IF(ISNUMBER(SEARCH("96-well",Import!$B$10)),Sheet1!O2399,Sheet1!P2399)</f>
        <v>O6</v>
      </c>
      <c r="I2400" s="31"/>
    </row>
    <row r="2401" spans="1:9" x14ac:dyDescent="0.25">
      <c r="A2401" s="29" t="str">
        <f>IF(PickedColonies!J2401=0, "NA",INDEX(Table5[Strain name],(MATCH(PickedColonies!C2401,Table6[Barcode of agar-filled omnitray plate],0)+PickedColonies!J2401-1)))</f>
        <v>NA</v>
      </c>
      <c r="B2401" s="29" t="str">
        <f>IF(PickedColonies!J2401=0, "NA", INDEX(Table1[Modifications],(MATCH(PickedColonies!C2401,Table6[Barcode of agar-filled omnitray plate],0)+PickedColonies!J2401-1)))</f>
        <v>NA</v>
      </c>
      <c r="D2401" s="29" t="str">
        <f>IF(PickedColonies!J2401=0, "NA", INDEX(Table4[],(MATCH(PickedColonies!C2401,Table6[Barcode of agar-filled omnitray plate],0)+PickedColonies!J2401-1)))</f>
        <v>NA</v>
      </c>
      <c r="F2401" s="42" t="str">
        <f>IF(ISNUMBER(SEARCH("96-well",Import!$B$10)),Sheet1!O2400,Sheet1!P2400)</f>
        <v>P6</v>
      </c>
      <c r="I2401" s="31"/>
    </row>
    <row r="2402" spans="1:9" x14ac:dyDescent="0.25">
      <c r="A2402" s="29" t="str">
        <f>IF(PickedColonies!J2402=0, "NA",INDEX(Table5[Strain name],(MATCH(PickedColonies!C2402,Table6[Barcode of agar-filled omnitray plate],0)+PickedColonies!J2402-1)))</f>
        <v>NA</v>
      </c>
      <c r="B2402" s="29" t="str">
        <f>IF(PickedColonies!J2402=0, "NA", INDEX(Table1[Modifications],(MATCH(PickedColonies!C2402,Table6[Barcode of agar-filled omnitray plate],0)+PickedColonies!J2402-1)))</f>
        <v>NA</v>
      </c>
      <c r="D2402" s="29" t="str">
        <f>IF(PickedColonies!J2402=0, "NA", INDEX(Table4[],(MATCH(PickedColonies!C2402,Table6[Barcode of agar-filled omnitray plate],0)+PickedColonies!J2402-1)))</f>
        <v>NA</v>
      </c>
      <c r="F2402" s="42" t="str">
        <f>IF(ISNUMBER(SEARCH("96-well",Import!$B$10)),Sheet1!O2401,Sheet1!P2401)</f>
        <v>A7</v>
      </c>
      <c r="I2402" s="31"/>
    </row>
    <row r="2403" spans="1:9" x14ac:dyDescent="0.25">
      <c r="A2403" s="29" t="str">
        <f>IF(PickedColonies!J2403=0, "NA",INDEX(Table5[Strain name],(MATCH(PickedColonies!C2403,Table6[Barcode of agar-filled omnitray plate],0)+PickedColonies!J2403-1)))</f>
        <v>NA</v>
      </c>
      <c r="B2403" s="29" t="str">
        <f>IF(PickedColonies!J2403=0, "NA", INDEX(Table1[Modifications],(MATCH(PickedColonies!C2403,Table6[Barcode of agar-filled omnitray plate],0)+PickedColonies!J2403-1)))</f>
        <v>NA</v>
      </c>
      <c r="D2403" s="29" t="str">
        <f>IF(PickedColonies!J2403=0, "NA", INDEX(Table4[],(MATCH(PickedColonies!C2403,Table6[Barcode of agar-filled omnitray plate],0)+PickedColonies!J2403-1)))</f>
        <v>NA</v>
      </c>
      <c r="F2403" s="42" t="str">
        <f>IF(ISNUMBER(SEARCH("96-well",Import!$B$10)),Sheet1!O2402,Sheet1!P2402)</f>
        <v>B7</v>
      </c>
      <c r="I2403" s="31"/>
    </row>
    <row r="2404" spans="1:9" x14ac:dyDescent="0.25">
      <c r="A2404" s="29" t="str">
        <f>IF(PickedColonies!J2404=0, "NA",INDEX(Table5[Strain name],(MATCH(PickedColonies!C2404,Table6[Barcode of agar-filled omnitray plate],0)+PickedColonies!J2404-1)))</f>
        <v>NA</v>
      </c>
      <c r="B2404" s="29" t="str">
        <f>IF(PickedColonies!J2404=0, "NA", INDEX(Table1[Modifications],(MATCH(PickedColonies!C2404,Table6[Barcode of agar-filled omnitray plate],0)+PickedColonies!J2404-1)))</f>
        <v>NA</v>
      </c>
      <c r="D2404" s="29" t="str">
        <f>IF(PickedColonies!J2404=0, "NA", INDEX(Table4[],(MATCH(PickedColonies!C2404,Table6[Barcode of agar-filled omnitray plate],0)+PickedColonies!J2404-1)))</f>
        <v>NA</v>
      </c>
      <c r="F2404" s="42" t="str">
        <f>IF(ISNUMBER(SEARCH("96-well",Import!$B$10)),Sheet1!O2403,Sheet1!P2403)</f>
        <v>C7</v>
      </c>
      <c r="I2404" s="31"/>
    </row>
    <row r="2405" spans="1:9" x14ac:dyDescent="0.25">
      <c r="A2405" s="29" t="str">
        <f>IF(PickedColonies!J2405=0, "NA",INDEX(Table5[Strain name],(MATCH(PickedColonies!C2405,Table6[Barcode of agar-filled omnitray plate],0)+PickedColonies!J2405-1)))</f>
        <v>NA</v>
      </c>
      <c r="B2405" s="29" t="str">
        <f>IF(PickedColonies!J2405=0, "NA", INDEX(Table1[Modifications],(MATCH(PickedColonies!C2405,Table6[Barcode of agar-filled omnitray plate],0)+PickedColonies!J2405-1)))</f>
        <v>NA</v>
      </c>
      <c r="D2405" s="29" t="str">
        <f>IF(PickedColonies!J2405=0, "NA", INDEX(Table4[],(MATCH(PickedColonies!C2405,Table6[Barcode of agar-filled omnitray plate],0)+PickedColonies!J2405-1)))</f>
        <v>NA</v>
      </c>
      <c r="F2405" s="42" t="str">
        <f>IF(ISNUMBER(SEARCH("96-well",Import!$B$10)),Sheet1!O2404,Sheet1!P2404)</f>
        <v>D7</v>
      </c>
      <c r="I2405" s="31"/>
    </row>
    <row r="2406" spans="1:9" x14ac:dyDescent="0.25">
      <c r="A2406" s="29" t="str">
        <f>IF(PickedColonies!J2406=0, "NA",INDEX(Table5[Strain name],(MATCH(PickedColonies!C2406,Table6[Barcode of agar-filled omnitray plate],0)+PickedColonies!J2406-1)))</f>
        <v>NA</v>
      </c>
      <c r="B2406" s="29" t="str">
        <f>IF(PickedColonies!J2406=0, "NA", INDEX(Table1[Modifications],(MATCH(PickedColonies!C2406,Table6[Barcode of agar-filled omnitray plate],0)+PickedColonies!J2406-1)))</f>
        <v>NA</v>
      </c>
      <c r="D2406" s="29" t="str">
        <f>IF(PickedColonies!J2406=0, "NA", INDEX(Table4[],(MATCH(PickedColonies!C2406,Table6[Barcode of agar-filled omnitray plate],0)+PickedColonies!J2406-1)))</f>
        <v>NA</v>
      </c>
      <c r="F2406" s="42" t="str">
        <f>IF(ISNUMBER(SEARCH("96-well",Import!$B$10)),Sheet1!O2405,Sheet1!P2405)</f>
        <v>E7</v>
      </c>
      <c r="I2406" s="31"/>
    </row>
    <row r="2407" spans="1:9" x14ac:dyDescent="0.25">
      <c r="A2407" s="29" t="str">
        <f>IF(PickedColonies!J2407=0, "NA",INDEX(Table5[Strain name],(MATCH(PickedColonies!C2407,Table6[Barcode of agar-filled omnitray plate],0)+PickedColonies!J2407-1)))</f>
        <v>NA</v>
      </c>
      <c r="B2407" s="29" t="str">
        <f>IF(PickedColonies!J2407=0, "NA", INDEX(Table1[Modifications],(MATCH(PickedColonies!C2407,Table6[Barcode of agar-filled omnitray plate],0)+PickedColonies!J2407-1)))</f>
        <v>NA</v>
      </c>
      <c r="D2407" s="29" t="str">
        <f>IF(PickedColonies!J2407=0, "NA", INDEX(Table4[],(MATCH(PickedColonies!C2407,Table6[Barcode of agar-filled omnitray plate],0)+PickedColonies!J2407-1)))</f>
        <v>NA</v>
      </c>
      <c r="F2407" s="42" t="str">
        <f>IF(ISNUMBER(SEARCH("96-well",Import!$B$10)),Sheet1!O2406,Sheet1!P2406)</f>
        <v>F7</v>
      </c>
      <c r="I2407" s="31"/>
    </row>
    <row r="2408" spans="1:9" x14ac:dyDescent="0.25">
      <c r="A2408" s="29" t="str">
        <f>IF(PickedColonies!J2408=0, "NA",INDEX(Table5[Strain name],(MATCH(PickedColonies!C2408,Table6[Barcode of agar-filled omnitray plate],0)+PickedColonies!J2408-1)))</f>
        <v>NA</v>
      </c>
      <c r="B2408" s="29" t="str">
        <f>IF(PickedColonies!J2408=0, "NA", INDEX(Table1[Modifications],(MATCH(PickedColonies!C2408,Table6[Barcode of agar-filled omnitray plate],0)+PickedColonies!J2408-1)))</f>
        <v>NA</v>
      </c>
      <c r="D2408" s="29" t="str">
        <f>IF(PickedColonies!J2408=0, "NA", INDEX(Table4[],(MATCH(PickedColonies!C2408,Table6[Barcode of agar-filled omnitray plate],0)+PickedColonies!J2408-1)))</f>
        <v>NA</v>
      </c>
      <c r="F2408" s="42" t="str">
        <f>IF(ISNUMBER(SEARCH("96-well",Import!$B$10)),Sheet1!O2407,Sheet1!P2407)</f>
        <v>G7</v>
      </c>
      <c r="I2408" s="31"/>
    </row>
    <row r="2409" spans="1:9" x14ac:dyDescent="0.25">
      <c r="A2409" s="29" t="str">
        <f>IF(PickedColonies!J2409=0, "NA",INDEX(Table5[Strain name],(MATCH(PickedColonies!C2409,Table6[Barcode of agar-filled omnitray plate],0)+PickedColonies!J2409-1)))</f>
        <v>NA</v>
      </c>
      <c r="B2409" s="29" t="str">
        <f>IF(PickedColonies!J2409=0, "NA", INDEX(Table1[Modifications],(MATCH(PickedColonies!C2409,Table6[Barcode of agar-filled omnitray plate],0)+PickedColonies!J2409-1)))</f>
        <v>NA</v>
      </c>
      <c r="D2409" s="29" t="str">
        <f>IF(PickedColonies!J2409=0, "NA", INDEX(Table4[],(MATCH(PickedColonies!C2409,Table6[Barcode of agar-filled omnitray plate],0)+PickedColonies!J2409-1)))</f>
        <v>NA</v>
      </c>
      <c r="F2409" s="42" t="str">
        <f>IF(ISNUMBER(SEARCH("96-well",Import!$B$10)),Sheet1!O2408,Sheet1!P2408)</f>
        <v>H7</v>
      </c>
      <c r="I2409" s="31"/>
    </row>
    <row r="2410" spans="1:9" x14ac:dyDescent="0.25">
      <c r="A2410" s="29" t="str">
        <f>IF(PickedColonies!J2410=0, "NA",INDEX(Table5[Strain name],(MATCH(PickedColonies!C2410,Table6[Barcode of agar-filled omnitray plate],0)+PickedColonies!J2410-1)))</f>
        <v>NA</v>
      </c>
      <c r="B2410" s="29" t="str">
        <f>IF(PickedColonies!J2410=0, "NA", INDEX(Table1[Modifications],(MATCH(PickedColonies!C2410,Table6[Barcode of agar-filled omnitray plate],0)+PickedColonies!J2410-1)))</f>
        <v>NA</v>
      </c>
      <c r="D2410" s="29" t="str">
        <f>IF(PickedColonies!J2410=0, "NA", INDEX(Table4[],(MATCH(PickedColonies!C2410,Table6[Barcode of agar-filled omnitray plate],0)+PickedColonies!J2410-1)))</f>
        <v>NA</v>
      </c>
      <c r="F2410" s="42" t="str">
        <f>IF(ISNUMBER(SEARCH("96-well",Import!$B$10)),Sheet1!O2409,Sheet1!P2409)</f>
        <v>I7</v>
      </c>
      <c r="I2410" s="31"/>
    </row>
    <row r="2411" spans="1:9" x14ac:dyDescent="0.25">
      <c r="A2411" s="29" t="str">
        <f>IF(PickedColonies!J2411=0, "NA",INDEX(Table5[Strain name],(MATCH(PickedColonies!C2411,Table6[Barcode of agar-filled omnitray plate],0)+PickedColonies!J2411-1)))</f>
        <v>NA</v>
      </c>
      <c r="B2411" s="29" t="str">
        <f>IF(PickedColonies!J2411=0, "NA", INDEX(Table1[Modifications],(MATCH(PickedColonies!C2411,Table6[Barcode of agar-filled omnitray plate],0)+PickedColonies!J2411-1)))</f>
        <v>NA</v>
      </c>
      <c r="D2411" s="29" t="str">
        <f>IF(PickedColonies!J2411=0, "NA", INDEX(Table4[],(MATCH(PickedColonies!C2411,Table6[Barcode of agar-filled omnitray plate],0)+PickedColonies!J2411-1)))</f>
        <v>NA</v>
      </c>
      <c r="F2411" s="42" t="str">
        <f>IF(ISNUMBER(SEARCH("96-well",Import!$B$10)),Sheet1!O2410,Sheet1!P2410)</f>
        <v>J7</v>
      </c>
      <c r="I2411" s="31"/>
    </row>
    <row r="2412" spans="1:9" x14ac:dyDescent="0.25">
      <c r="A2412" s="29" t="str">
        <f>IF(PickedColonies!J2412=0, "NA",INDEX(Table5[Strain name],(MATCH(PickedColonies!C2412,Table6[Barcode of agar-filled omnitray plate],0)+PickedColonies!J2412-1)))</f>
        <v>NA</v>
      </c>
      <c r="B2412" s="29" t="str">
        <f>IF(PickedColonies!J2412=0, "NA", INDEX(Table1[Modifications],(MATCH(PickedColonies!C2412,Table6[Barcode of agar-filled omnitray plate],0)+PickedColonies!J2412-1)))</f>
        <v>NA</v>
      </c>
      <c r="D2412" s="29" t="str">
        <f>IF(PickedColonies!J2412=0, "NA", INDEX(Table4[],(MATCH(PickedColonies!C2412,Table6[Barcode of agar-filled omnitray plate],0)+PickedColonies!J2412-1)))</f>
        <v>NA</v>
      </c>
      <c r="F2412" s="42" t="str">
        <f>IF(ISNUMBER(SEARCH("96-well",Import!$B$10)),Sheet1!O2411,Sheet1!P2411)</f>
        <v>K7</v>
      </c>
      <c r="I2412" s="31"/>
    </row>
    <row r="2413" spans="1:9" x14ac:dyDescent="0.25">
      <c r="A2413" s="29" t="str">
        <f>IF(PickedColonies!J2413=0, "NA",INDEX(Table5[Strain name],(MATCH(PickedColonies!C2413,Table6[Barcode of agar-filled omnitray plate],0)+PickedColonies!J2413-1)))</f>
        <v>NA</v>
      </c>
      <c r="B2413" s="29" t="str">
        <f>IF(PickedColonies!J2413=0, "NA", INDEX(Table1[Modifications],(MATCH(PickedColonies!C2413,Table6[Barcode of agar-filled omnitray plate],0)+PickedColonies!J2413-1)))</f>
        <v>NA</v>
      </c>
      <c r="D2413" s="29" t="str">
        <f>IF(PickedColonies!J2413=0, "NA", INDEX(Table4[],(MATCH(PickedColonies!C2413,Table6[Barcode of agar-filled omnitray plate],0)+PickedColonies!J2413-1)))</f>
        <v>NA</v>
      </c>
      <c r="F2413" s="42" t="str">
        <f>IF(ISNUMBER(SEARCH("96-well",Import!$B$10)),Sheet1!O2412,Sheet1!P2412)</f>
        <v>L7</v>
      </c>
      <c r="I2413" s="31"/>
    </row>
    <row r="2414" spans="1:9" x14ac:dyDescent="0.25">
      <c r="A2414" s="29" t="str">
        <f>IF(PickedColonies!J2414=0, "NA",INDEX(Table5[Strain name],(MATCH(PickedColonies!C2414,Table6[Barcode of agar-filled omnitray plate],0)+PickedColonies!J2414-1)))</f>
        <v>NA</v>
      </c>
      <c r="B2414" s="29" t="str">
        <f>IF(PickedColonies!J2414=0, "NA", INDEX(Table1[Modifications],(MATCH(PickedColonies!C2414,Table6[Barcode of agar-filled omnitray plate],0)+PickedColonies!J2414-1)))</f>
        <v>NA</v>
      </c>
      <c r="D2414" s="29" t="str">
        <f>IF(PickedColonies!J2414=0, "NA", INDEX(Table4[],(MATCH(PickedColonies!C2414,Table6[Barcode of agar-filled omnitray plate],0)+PickedColonies!J2414-1)))</f>
        <v>NA</v>
      </c>
      <c r="F2414" s="42" t="str">
        <f>IF(ISNUMBER(SEARCH("96-well",Import!$B$10)),Sheet1!O2413,Sheet1!P2413)</f>
        <v>M7</v>
      </c>
      <c r="I2414" s="31"/>
    </row>
    <row r="2415" spans="1:9" x14ac:dyDescent="0.25">
      <c r="A2415" s="29" t="str">
        <f>IF(PickedColonies!J2415=0, "NA",INDEX(Table5[Strain name],(MATCH(PickedColonies!C2415,Table6[Barcode of agar-filled omnitray plate],0)+PickedColonies!J2415-1)))</f>
        <v>NA</v>
      </c>
      <c r="B2415" s="29" t="str">
        <f>IF(PickedColonies!J2415=0, "NA", INDEX(Table1[Modifications],(MATCH(PickedColonies!C2415,Table6[Barcode of agar-filled omnitray plate],0)+PickedColonies!J2415-1)))</f>
        <v>NA</v>
      </c>
      <c r="D2415" s="29" t="str">
        <f>IF(PickedColonies!J2415=0, "NA", INDEX(Table4[],(MATCH(PickedColonies!C2415,Table6[Barcode of agar-filled omnitray plate],0)+PickedColonies!J2415-1)))</f>
        <v>NA</v>
      </c>
      <c r="F2415" s="42" t="str">
        <f>IF(ISNUMBER(SEARCH("96-well",Import!$B$10)),Sheet1!O2414,Sheet1!P2414)</f>
        <v>N7</v>
      </c>
      <c r="I2415" s="31"/>
    </row>
    <row r="2416" spans="1:9" x14ac:dyDescent="0.25">
      <c r="A2416" s="29" t="str">
        <f>IF(PickedColonies!J2416=0, "NA",INDEX(Table5[Strain name],(MATCH(PickedColonies!C2416,Table6[Barcode of agar-filled omnitray plate],0)+PickedColonies!J2416-1)))</f>
        <v>NA</v>
      </c>
      <c r="B2416" s="29" t="str">
        <f>IF(PickedColonies!J2416=0, "NA", INDEX(Table1[Modifications],(MATCH(PickedColonies!C2416,Table6[Barcode of agar-filled omnitray plate],0)+PickedColonies!J2416-1)))</f>
        <v>NA</v>
      </c>
      <c r="D2416" s="29" t="str">
        <f>IF(PickedColonies!J2416=0, "NA", INDEX(Table4[],(MATCH(PickedColonies!C2416,Table6[Barcode of agar-filled omnitray plate],0)+PickedColonies!J2416-1)))</f>
        <v>NA</v>
      </c>
      <c r="F2416" s="42" t="str">
        <f>IF(ISNUMBER(SEARCH("96-well",Import!$B$10)),Sheet1!O2415,Sheet1!P2415)</f>
        <v>O7</v>
      </c>
      <c r="I2416" s="31"/>
    </row>
    <row r="2417" spans="1:9" x14ac:dyDescent="0.25">
      <c r="A2417" s="29" t="str">
        <f>IF(PickedColonies!J2417=0, "NA",INDEX(Table5[Strain name],(MATCH(PickedColonies!C2417,Table6[Barcode of agar-filled omnitray plate],0)+PickedColonies!J2417-1)))</f>
        <v>NA</v>
      </c>
      <c r="B2417" s="29" t="str">
        <f>IF(PickedColonies!J2417=0, "NA", INDEX(Table1[Modifications],(MATCH(PickedColonies!C2417,Table6[Barcode of agar-filled omnitray plate],0)+PickedColonies!J2417-1)))</f>
        <v>NA</v>
      </c>
      <c r="D2417" s="29" t="str">
        <f>IF(PickedColonies!J2417=0, "NA", INDEX(Table4[],(MATCH(PickedColonies!C2417,Table6[Barcode of agar-filled omnitray plate],0)+PickedColonies!J2417-1)))</f>
        <v>NA</v>
      </c>
      <c r="F2417" s="42" t="str">
        <f>IF(ISNUMBER(SEARCH("96-well",Import!$B$10)),Sheet1!O2416,Sheet1!P2416)</f>
        <v>P7</v>
      </c>
      <c r="I2417" s="31"/>
    </row>
    <row r="2418" spans="1:9" x14ac:dyDescent="0.25">
      <c r="A2418" s="29" t="str">
        <f>IF(PickedColonies!J2418=0, "NA",INDEX(Table5[Strain name],(MATCH(PickedColonies!C2418,Table6[Barcode of agar-filled omnitray plate],0)+PickedColonies!J2418-1)))</f>
        <v>NA</v>
      </c>
      <c r="B2418" s="29" t="str">
        <f>IF(PickedColonies!J2418=0, "NA", INDEX(Table1[Modifications],(MATCH(PickedColonies!C2418,Table6[Barcode of agar-filled omnitray plate],0)+PickedColonies!J2418-1)))</f>
        <v>NA</v>
      </c>
      <c r="D2418" s="29" t="str">
        <f>IF(PickedColonies!J2418=0, "NA", INDEX(Table4[],(MATCH(PickedColonies!C2418,Table6[Barcode of agar-filled omnitray plate],0)+PickedColonies!J2418-1)))</f>
        <v>NA</v>
      </c>
      <c r="F2418" s="42" t="str">
        <f>IF(ISNUMBER(SEARCH("96-well",Import!$B$10)),Sheet1!O2417,Sheet1!P2417)</f>
        <v>A8</v>
      </c>
      <c r="I2418" s="31"/>
    </row>
    <row r="2419" spans="1:9" x14ac:dyDescent="0.25">
      <c r="A2419" s="29" t="str">
        <f>IF(PickedColonies!J2419=0, "NA",INDEX(Table5[Strain name],(MATCH(PickedColonies!C2419,Table6[Barcode of agar-filled omnitray plate],0)+PickedColonies!J2419-1)))</f>
        <v>NA</v>
      </c>
      <c r="B2419" s="29" t="str">
        <f>IF(PickedColonies!J2419=0, "NA", INDEX(Table1[Modifications],(MATCH(PickedColonies!C2419,Table6[Barcode of agar-filled omnitray plate],0)+PickedColonies!J2419-1)))</f>
        <v>NA</v>
      </c>
      <c r="D2419" s="29" t="str">
        <f>IF(PickedColonies!J2419=0, "NA", INDEX(Table4[],(MATCH(PickedColonies!C2419,Table6[Barcode of agar-filled omnitray plate],0)+PickedColonies!J2419-1)))</f>
        <v>NA</v>
      </c>
      <c r="F2419" s="42" t="str">
        <f>IF(ISNUMBER(SEARCH("96-well",Import!$B$10)),Sheet1!O2418,Sheet1!P2418)</f>
        <v>B8</v>
      </c>
      <c r="I2419" s="31"/>
    </row>
    <row r="2420" spans="1:9" x14ac:dyDescent="0.25">
      <c r="A2420" s="29" t="str">
        <f>IF(PickedColonies!J2420=0, "NA",INDEX(Table5[Strain name],(MATCH(PickedColonies!C2420,Table6[Barcode of agar-filled omnitray plate],0)+PickedColonies!J2420-1)))</f>
        <v>NA</v>
      </c>
      <c r="B2420" s="29" t="str">
        <f>IF(PickedColonies!J2420=0, "NA", INDEX(Table1[Modifications],(MATCH(PickedColonies!C2420,Table6[Barcode of agar-filled omnitray plate],0)+PickedColonies!J2420-1)))</f>
        <v>NA</v>
      </c>
      <c r="D2420" s="29" t="str">
        <f>IF(PickedColonies!J2420=0, "NA", INDEX(Table4[],(MATCH(PickedColonies!C2420,Table6[Barcode of agar-filled omnitray plate],0)+PickedColonies!J2420-1)))</f>
        <v>NA</v>
      </c>
      <c r="F2420" s="42" t="str">
        <f>IF(ISNUMBER(SEARCH("96-well",Import!$B$10)),Sheet1!O2419,Sheet1!P2419)</f>
        <v>C8</v>
      </c>
      <c r="I2420" s="31"/>
    </row>
    <row r="2421" spans="1:9" x14ac:dyDescent="0.25">
      <c r="A2421" s="29" t="str">
        <f>IF(PickedColonies!J2421=0, "NA",INDEX(Table5[Strain name],(MATCH(PickedColonies!C2421,Table6[Barcode of agar-filled omnitray plate],0)+PickedColonies!J2421-1)))</f>
        <v>NA</v>
      </c>
      <c r="B2421" s="29" t="str">
        <f>IF(PickedColonies!J2421=0, "NA", INDEX(Table1[Modifications],(MATCH(PickedColonies!C2421,Table6[Barcode of agar-filled omnitray plate],0)+PickedColonies!J2421-1)))</f>
        <v>NA</v>
      </c>
      <c r="D2421" s="29" t="str">
        <f>IF(PickedColonies!J2421=0, "NA", INDEX(Table4[],(MATCH(PickedColonies!C2421,Table6[Barcode of agar-filled omnitray plate],0)+PickedColonies!J2421-1)))</f>
        <v>NA</v>
      </c>
      <c r="F2421" s="42" t="str">
        <f>IF(ISNUMBER(SEARCH("96-well",Import!$B$10)),Sheet1!O2420,Sheet1!P2420)</f>
        <v>D8</v>
      </c>
      <c r="I2421" s="31"/>
    </row>
    <row r="2422" spans="1:9" x14ac:dyDescent="0.25">
      <c r="A2422" s="29" t="str">
        <f>IF(PickedColonies!J2422=0, "NA",INDEX(Table5[Strain name],(MATCH(PickedColonies!C2422,Table6[Barcode of agar-filled omnitray plate],0)+PickedColonies!J2422-1)))</f>
        <v>NA</v>
      </c>
      <c r="B2422" s="29" t="str">
        <f>IF(PickedColonies!J2422=0, "NA", INDEX(Table1[Modifications],(MATCH(PickedColonies!C2422,Table6[Barcode of agar-filled omnitray plate],0)+PickedColonies!J2422-1)))</f>
        <v>NA</v>
      </c>
      <c r="D2422" s="29" t="str">
        <f>IF(PickedColonies!J2422=0, "NA", INDEX(Table4[],(MATCH(PickedColonies!C2422,Table6[Barcode of agar-filled omnitray plate],0)+PickedColonies!J2422-1)))</f>
        <v>NA</v>
      </c>
      <c r="F2422" s="42" t="str">
        <f>IF(ISNUMBER(SEARCH("96-well",Import!$B$10)),Sheet1!O2421,Sheet1!P2421)</f>
        <v>E8</v>
      </c>
      <c r="I2422" s="31"/>
    </row>
    <row r="2423" spans="1:9" x14ac:dyDescent="0.25">
      <c r="A2423" s="29" t="str">
        <f>IF(PickedColonies!J2423=0, "NA",INDEX(Table5[Strain name],(MATCH(PickedColonies!C2423,Table6[Barcode of agar-filled omnitray plate],0)+PickedColonies!J2423-1)))</f>
        <v>NA</v>
      </c>
      <c r="B2423" s="29" t="str">
        <f>IF(PickedColonies!J2423=0, "NA", INDEX(Table1[Modifications],(MATCH(PickedColonies!C2423,Table6[Barcode of agar-filled omnitray plate],0)+PickedColonies!J2423-1)))</f>
        <v>NA</v>
      </c>
      <c r="D2423" s="29" t="str">
        <f>IF(PickedColonies!J2423=0, "NA", INDEX(Table4[],(MATCH(PickedColonies!C2423,Table6[Barcode of agar-filled omnitray plate],0)+PickedColonies!J2423-1)))</f>
        <v>NA</v>
      </c>
      <c r="F2423" s="42" t="str">
        <f>IF(ISNUMBER(SEARCH("96-well",Import!$B$10)),Sheet1!O2422,Sheet1!P2422)</f>
        <v>F8</v>
      </c>
      <c r="I2423" s="31"/>
    </row>
    <row r="2424" spans="1:9" x14ac:dyDescent="0.25">
      <c r="A2424" s="29" t="str">
        <f>IF(PickedColonies!J2424=0, "NA",INDEX(Table5[Strain name],(MATCH(PickedColonies!C2424,Table6[Barcode of agar-filled omnitray plate],0)+PickedColonies!J2424-1)))</f>
        <v>NA</v>
      </c>
      <c r="B2424" s="29" t="str">
        <f>IF(PickedColonies!J2424=0, "NA", INDEX(Table1[Modifications],(MATCH(PickedColonies!C2424,Table6[Barcode of agar-filled omnitray plate],0)+PickedColonies!J2424-1)))</f>
        <v>NA</v>
      </c>
      <c r="D2424" s="29" t="str">
        <f>IF(PickedColonies!J2424=0, "NA", INDEX(Table4[],(MATCH(PickedColonies!C2424,Table6[Barcode of agar-filled omnitray plate],0)+PickedColonies!J2424-1)))</f>
        <v>NA</v>
      </c>
      <c r="F2424" s="42" t="str">
        <f>IF(ISNUMBER(SEARCH("96-well",Import!$B$10)),Sheet1!O2423,Sheet1!P2423)</f>
        <v>G8</v>
      </c>
      <c r="I2424" s="31"/>
    </row>
    <row r="2425" spans="1:9" x14ac:dyDescent="0.25">
      <c r="A2425" s="29" t="str">
        <f>IF(PickedColonies!J2425=0, "NA",INDEX(Table5[Strain name],(MATCH(PickedColonies!C2425,Table6[Barcode of agar-filled omnitray plate],0)+PickedColonies!J2425-1)))</f>
        <v>NA</v>
      </c>
      <c r="B2425" s="29" t="str">
        <f>IF(PickedColonies!J2425=0, "NA", INDEX(Table1[Modifications],(MATCH(PickedColonies!C2425,Table6[Barcode of agar-filled omnitray plate],0)+PickedColonies!J2425-1)))</f>
        <v>NA</v>
      </c>
      <c r="D2425" s="29" t="str">
        <f>IF(PickedColonies!J2425=0, "NA", INDEX(Table4[],(MATCH(PickedColonies!C2425,Table6[Barcode of agar-filled omnitray plate],0)+PickedColonies!J2425-1)))</f>
        <v>NA</v>
      </c>
      <c r="F2425" s="42" t="str">
        <f>IF(ISNUMBER(SEARCH("96-well",Import!$B$10)),Sheet1!O2424,Sheet1!P2424)</f>
        <v>H8</v>
      </c>
      <c r="I2425" s="31"/>
    </row>
    <row r="2426" spans="1:9" x14ac:dyDescent="0.25">
      <c r="A2426" s="29" t="str">
        <f>IF(PickedColonies!J2426=0, "NA",INDEX(Table5[Strain name],(MATCH(PickedColonies!C2426,Table6[Barcode of agar-filled omnitray plate],0)+PickedColonies!J2426-1)))</f>
        <v>NA</v>
      </c>
      <c r="B2426" s="29" t="str">
        <f>IF(PickedColonies!J2426=0, "NA", INDEX(Table1[Modifications],(MATCH(PickedColonies!C2426,Table6[Barcode of agar-filled omnitray plate],0)+PickedColonies!J2426-1)))</f>
        <v>NA</v>
      </c>
      <c r="D2426" s="29" t="str">
        <f>IF(PickedColonies!J2426=0, "NA", INDEX(Table4[],(MATCH(PickedColonies!C2426,Table6[Barcode of agar-filled omnitray plate],0)+PickedColonies!J2426-1)))</f>
        <v>NA</v>
      </c>
      <c r="F2426" s="42" t="str">
        <f>IF(ISNUMBER(SEARCH("96-well",Import!$B$10)),Sheet1!O2425,Sheet1!P2425)</f>
        <v>I8</v>
      </c>
      <c r="I2426" s="31"/>
    </row>
    <row r="2427" spans="1:9" x14ac:dyDescent="0.25">
      <c r="A2427" s="29" t="str">
        <f>IF(PickedColonies!J2427=0, "NA",INDEX(Table5[Strain name],(MATCH(PickedColonies!C2427,Table6[Barcode of agar-filled omnitray plate],0)+PickedColonies!J2427-1)))</f>
        <v>NA</v>
      </c>
      <c r="B2427" s="29" t="str">
        <f>IF(PickedColonies!J2427=0, "NA", INDEX(Table1[Modifications],(MATCH(PickedColonies!C2427,Table6[Barcode of agar-filled omnitray plate],0)+PickedColonies!J2427-1)))</f>
        <v>NA</v>
      </c>
      <c r="D2427" s="29" t="str">
        <f>IF(PickedColonies!J2427=0, "NA", INDEX(Table4[],(MATCH(PickedColonies!C2427,Table6[Barcode of agar-filled omnitray plate],0)+PickedColonies!J2427-1)))</f>
        <v>NA</v>
      </c>
      <c r="F2427" s="42" t="str">
        <f>IF(ISNUMBER(SEARCH("96-well",Import!$B$10)),Sheet1!O2426,Sheet1!P2426)</f>
        <v>J8</v>
      </c>
      <c r="I2427" s="31"/>
    </row>
    <row r="2428" spans="1:9" x14ac:dyDescent="0.25">
      <c r="A2428" s="29" t="str">
        <f>IF(PickedColonies!J2428=0, "NA",INDEX(Table5[Strain name],(MATCH(PickedColonies!C2428,Table6[Barcode of agar-filled omnitray plate],0)+PickedColonies!J2428-1)))</f>
        <v>NA</v>
      </c>
      <c r="B2428" s="29" t="str">
        <f>IF(PickedColonies!J2428=0, "NA", INDEX(Table1[Modifications],(MATCH(PickedColonies!C2428,Table6[Barcode of agar-filled omnitray plate],0)+PickedColonies!J2428-1)))</f>
        <v>NA</v>
      </c>
      <c r="D2428" s="29" t="str">
        <f>IF(PickedColonies!J2428=0, "NA", INDEX(Table4[],(MATCH(PickedColonies!C2428,Table6[Barcode of agar-filled omnitray plate],0)+PickedColonies!J2428-1)))</f>
        <v>NA</v>
      </c>
      <c r="F2428" s="42" t="str">
        <f>IF(ISNUMBER(SEARCH("96-well",Import!$B$10)),Sheet1!O2427,Sheet1!P2427)</f>
        <v>K8</v>
      </c>
      <c r="I2428" s="31"/>
    </row>
    <row r="2429" spans="1:9" x14ac:dyDescent="0.25">
      <c r="A2429" s="29" t="str">
        <f>IF(PickedColonies!J2429=0, "NA",INDEX(Table5[Strain name],(MATCH(PickedColonies!C2429,Table6[Barcode of agar-filled omnitray plate],0)+PickedColonies!J2429-1)))</f>
        <v>NA</v>
      </c>
      <c r="B2429" s="29" t="str">
        <f>IF(PickedColonies!J2429=0, "NA", INDEX(Table1[Modifications],(MATCH(PickedColonies!C2429,Table6[Barcode of agar-filled omnitray plate],0)+PickedColonies!J2429-1)))</f>
        <v>NA</v>
      </c>
      <c r="D2429" s="29" t="str">
        <f>IF(PickedColonies!J2429=0, "NA", INDEX(Table4[],(MATCH(PickedColonies!C2429,Table6[Barcode of agar-filled omnitray plate],0)+PickedColonies!J2429-1)))</f>
        <v>NA</v>
      </c>
      <c r="F2429" s="42" t="str">
        <f>IF(ISNUMBER(SEARCH("96-well",Import!$B$10)),Sheet1!O2428,Sheet1!P2428)</f>
        <v>L8</v>
      </c>
      <c r="I2429" s="31"/>
    </row>
    <row r="2430" spans="1:9" x14ac:dyDescent="0.25">
      <c r="A2430" s="29" t="str">
        <f>IF(PickedColonies!J2430=0, "NA",INDEX(Table5[Strain name],(MATCH(PickedColonies!C2430,Table6[Barcode of agar-filled omnitray plate],0)+PickedColonies!J2430-1)))</f>
        <v>NA</v>
      </c>
      <c r="B2430" s="29" t="str">
        <f>IF(PickedColonies!J2430=0, "NA", INDEX(Table1[Modifications],(MATCH(PickedColonies!C2430,Table6[Barcode of agar-filled omnitray plate],0)+PickedColonies!J2430-1)))</f>
        <v>NA</v>
      </c>
      <c r="D2430" s="29" t="str">
        <f>IF(PickedColonies!J2430=0, "NA", INDEX(Table4[],(MATCH(PickedColonies!C2430,Table6[Barcode of agar-filled omnitray plate],0)+PickedColonies!J2430-1)))</f>
        <v>NA</v>
      </c>
      <c r="F2430" s="42" t="str">
        <f>IF(ISNUMBER(SEARCH("96-well",Import!$B$10)),Sheet1!O2429,Sheet1!P2429)</f>
        <v>M8</v>
      </c>
      <c r="I2430" s="31"/>
    </row>
    <row r="2431" spans="1:9" x14ac:dyDescent="0.25">
      <c r="A2431" s="29" t="str">
        <f>IF(PickedColonies!J2431=0, "NA",INDEX(Table5[Strain name],(MATCH(PickedColonies!C2431,Table6[Barcode of agar-filled omnitray plate],0)+PickedColonies!J2431-1)))</f>
        <v>NA</v>
      </c>
      <c r="B2431" s="29" t="str">
        <f>IF(PickedColonies!J2431=0, "NA", INDEX(Table1[Modifications],(MATCH(PickedColonies!C2431,Table6[Barcode of agar-filled omnitray plate],0)+PickedColonies!J2431-1)))</f>
        <v>NA</v>
      </c>
      <c r="D2431" s="29" t="str">
        <f>IF(PickedColonies!J2431=0, "NA", INDEX(Table4[],(MATCH(PickedColonies!C2431,Table6[Barcode of agar-filled omnitray plate],0)+PickedColonies!J2431-1)))</f>
        <v>NA</v>
      </c>
      <c r="F2431" s="42" t="str">
        <f>IF(ISNUMBER(SEARCH("96-well",Import!$B$10)),Sheet1!O2430,Sheet1!P2430)</f>
        <v>N8</v>
      </c>
      <c r="I2431" s="31"/>
    </row>
    <row r="2432" spans="1:9" x14ac:dyDescent="0.25">
      <c r="A2432" s="29" t="str">
        <f>IF(PickedColonies!J2432=0, "NA",INDEX(Table5[Strain name],(MATCH(PickedColonies!C2432,Table6[Barcode of agar-filled omnitray plate],0)+PickedColonies!J2432-1)))</f>
        <v>NA</v>
      </c>
      <c r="B2432" s="29" t="str">
        <f>IF(PickedColonies!J2432=0, "NA", INDEX(Table1[Modifications],(MATCH(PickedColonies!C2432,Table6[Barcode of agar-filled omnitray plate],0)+PickedColonies!J2432-1)))</f>
        <v>NA</v>
      </c>
      <c r="D2432" s="29" t="str">
        <f>IF(PickedColonies!J2432=0, "NA", INDEX(Table4[],(MATCH(PickedColonies!C2432,Table6[Barcode of agar-filled omnitray plate],0)+PickedColonies!J2432-1)))</f>
        <v>NA</v>
      </c>
      <c r="F2432" s="42" t="str">
        <f>IF(ISNUMBER(SEARCH("96-well",Import!$B$10)),Sheet1!O2431,Sheet1!P2431)</f>
        <v>O8</v>
      </c>
      <c r="I2432" s="31"/>
    </row>
    <row r="2433" spans="1:9" x14ac:dyDescent="0.25">
      <c r="A2433" s="29" t="str">
        <f>IF(PickedColonies!J2433=0, "NA",INDEX(Table5[Strain name],(MATCH(PickedColonies!C2433,Table6[Barcode of agar-filled omnitray plate],0)+PickedColonies!J2433-1)))</f>
        <v>NA</v>
      </c>
      <c r="B2433" s="29" t="str">
        <f>IF(PickedColonies!J2433=0, "NA", INDEX(Table1[Modifications],(MATCH(PickedColonies!C2433,Table6[Barcode of agar-filled omnitray plate],0)+PickedColonies!J2433-1)))</f>
        <v>NA</v>
      </c>
      <c r="D2433" s="29" t="str">
        <f>IF(PickedColonies!J2433=0, "NA", INDEX(Table4[],(MATCH(PickedColonies!C2433,Table6[Barcode of agar-filled omnitray plate],0)+PickedColonies!J2433-1)))</f>
        <v>NA</v>
      </c>
      <c r="F2433" s="42" t="str">
        <f>IF(ISNUMBER(SEARCH("96-well",Import!$B$10)),Sheet1!O2432,Sheet1!P2432)</f>
        <v>P8</v>
      </c>
      <c r="I2433" s="31"/>
    </row>
    <row r="2434" spans="1:9" x14ac:dyDescent="0.25">
      <c r="A2434" s="29" t="str">
        <f>IF(PickedColonies!J2434=0, "NA",INDEX(Table5[Strain name],(MATCH(PickedColonies!C2434,Table6[Barcode of agar-filled omnitray plate],0)+PickedColonies!J2434-1)))</f>
        <v>NA</v>
      </c>
      <c r="B2434" s="29" t="str">
        <f>IF(PickedColonies!J2434=0, "NA", INDEX(Table1[Modifications],(MATCH(PickedColonies!C2434,Table6[Barcode of agar-filled omnitray plate],0)+PickedColonies!J2434-1)))</f>
        <v>NA</v>
      </c>
      <c r="D2434" s="29" t="str">
        <f>IF(PickedColonies!J2434=0, "NA", INDEX(Table4[],(MATCH(PickedColonies!C2434,Table6[Barcode of agar-filled omnitray plate],0)+PickedColonies!J2434-1)))</f>
        <v>NA</v>
      </c>
      <c r="F2434" s="42" t="str">
        <f>IF(ISNUMBER(SEARCH("96-well",Import!$B$10)),Sheet1!O2433,Sheet1!P2433)</f>
        <v>A9</v>
      </c>
      <c r="I2434" s="31"/>
    </row>
    <row r="2435" spans="1:9" x14ac:dyDescent="0.25">
      <c r="A2435" s="29" t="str">
        <f>IF(PickedColonies!J2435=0, "NA",INDEX(Table5[Strain name],(MATCH(PickedColonies!C2435,Table6[Barcode of agar-filled omnitray plate],0)+PickedColonies!J2435-1)))</f>
        <v>NA</v>
      </c>
      <c r="B2435" s="29" t="str">
        <f>IF(PickedColonies!J2435=0, "NA", INDEX(Table1[Modifications],(MATCH(PickedColonies!C2435,Table6[Barcode of agar-filled omnitray plate],0)+PickedColonies!J2435-1)))</f>
        <v>NA</v>
      </c>
      <c r="D2435" s="29" t="str">
        <f>IF(PickedColonies!J2435=0, "NA", INDEX(Table4[],(MATCH(PickedColonies!C2435,Table6[Barcode of agar-filled omnitray plate],0)+PickedColonies!J2435-1)))</f>
        <v>NA</v>
      </c>
      <c r="F2435" s="42" t="str">
        <f>IF(ISNUMBER(SEARCH("96-well",Import!$B$10)),Sheet1!O2434,Sheet1!P2434)</f>
        <v>B9</v>
      </c>
      <c r="I2435" s="31"/>
    </row>
    <row r="2436" spans="1:9" x14ac:dyDescent="0.25">
      <c r="A2436" s="29" t="str">
        <f>IF(PickedColonies!J2436=0, "NA",INDEX(Table5[Strain name],(MATCH(PickedColonies!C2436,Table6[Barcode of agar-filled omnitray plate],0)+PickedColonies!J2436-1)))</f>
        <v>NA</v>
      </c>
      <c r="B2436" s="29" t="str">
        <f>IF(PickedColonies!J2436=0, "NA", INDEX(Table1[Modifications],(MATCH(PickedColonies!C2436,Table6[Barcode of agar-filled omnitray plate],0)+PickedColonies!J2436-1)))</f>
        <v>NA</v>
      </c>
      <c r="D2436" s="29" t="str">
        <f>IF(PickedColonies!J2436=0, "NA", INDEX(Table4[],(MATCH(PickedColonies!C2436,Table6[Barcode of agar-filled omnitray plate],0)+PickedColonies!J2436-1)))</f>
        <v>NA</v>
      </c>
      <c r="F2436" s="42" t="str">
        <f>IF(ISNUMBER(SEARCH("96-well",Import!$B$10)),Sheet1!O2435,Sheet1!P2435)</f>
        <v>C9</v>
      </c>
      <c r="I2436" s="31"/>
    </row>
    <row r="2437" spans="1:9" x14ac:dyDescent="0.25">
      <c r="A2437" s="29" t="str">
        <f>IF(PickedColonies!J2437=0, "NA",INDEX(Table5[Strain name],(MATCH(PickedColonies!C2437,Table6[Barcode of agar-filled omnitray plate],0)+PickedColonies!J2437-1)))</f>
        <v>NA</v>
      </c>
      <c r="B2437" s="29" t="str">
        <f>IF(PickedColonies!J2437=0, "NA", INDEX(Table1[Modifications],(MATCH(PickedColonies!C2437,Table6[Barcode of agar-filled omnitray plate],0)+PickedColonies!J2437-1)))</f>
        <v>NA</v>
      </c>
      <c r="D2437" s="29" t="str">
        <f>IF(PickedColonies!J2437=0, "NA", INDEX(Table4[],(MATCH(PickedColonies!C2437,Table6[Barcode of agar-filled omnitray plate],0)+PickedColonies!J2437-1)))</f>
        <v>NA</v>
      </c>
      <c r="F2437" s="42" t="str">
        <f>IF(ISNUMBER(SEARCH("96-well",Import!$B$10)),Sheet1!O2436,Sheet1!P2436)</f>
        <v>D9</v>
      </c>
      <c r="I2437" s="31"/>
    </row>
    <row r="2438" spans="1:9" x14ac:dyDescent="0.25">
      <c r="A2438" s="29" t="str">
        <f>IF(PickedColonies!J2438=0, "NA",INDEX(Table5[Strain name],(MATCH(PickedColonies!C2438,Table6[Barcode of agar-filled omnitray plate],0)+PickedColonies!J2438-1)))</f>
        <v>NA</v>
      </c>
      <c r="B2438" s="29" t="str">
        <f>IF(PickedColonies!J2438=0, "NA", INDEX(Table1[Modifications],(MATCH(PickedColonies!C2438,Table6[Barcode of agar-filled omnitray plate],0)+PickedColonies!J2438-1)))</f>
        <v>NA</v>
      </c>
      <c r="D2438" s="29" t="str">
        <f>IF(PickedColonies!J2438=0, "NA", INDEX(Table4[],(MATCH(PickedColonies!C2438,Table6[Barcode of agar-filled omnitray plate],0)+PickedColonies!J2438-1)))</f>
        <v>NA</v>
      </c>
      <c r="F2438" s="42" t="str">
        <f>IF(ISNUMBER(SEARCH("96-well",Import!$B$10)),Sheet1!O2437,Sheet1!P2437)</f>
        <v>E9</v>
      </c>
      <c r="I2438" s="31"/>
    </row>
    <row r="2439" spans="1:9" x14ac:dyDescent="0.25">
      <c r="A2439" s="29" t="str">
        <f>IF(PickedColonies!J2439=0, "NA",INDEX(Table5[Strain name],(MATCH(PickedColonies!C2439,Table6[Barcode of agar-filled omnitray plate],0)+PickedColonies!J2439-1)))</f>
        <v>NA</v>
      </c>
      <c r="B2439" s="29" t="str">
        <f>IF(PickedColonies!J2439=0, "NA", INDEX(Table1[Modifications],(MATCH(PickedColonies!C2439,Table6[Barcode of agar-filled omnitray plate],0)+PickedColonies!J2439-1)))</f>
        <v>NA</v>
      </c>
      <c r="D2439" s="29" t="str">
        <f>IF(PickedColonies!J2439=0, "NA", INDEX(Table4[],(MATCH(PickedColonies!C2439,Table6[Barcode of agar-filled omnitray plate],0)+PickedColonies!J2439-1)))</f>
        <v>NA</v>
      </c>
      <c r="F2439" s="42" t="str">
        <f>IF(ISNUMBER(SEARCH("96-well",Import!$B$10)),Sheet1!O2438,Sheet1!P2438)</f>
        <v>F9</v>
      </c>
      <c r="I2439" s="31"/>
    </row>
    <row r="2440" spans="1:9" x14ac:dyDescent="0.25">
      <c r="A2440" s="29" t="str">
        <f>IF(PickedColonies!J2440=0, "NA",INDEX(Table5[Strain name],(MATCH(PickedColonies!C2440,Table6[Barcode of agar-filled omnitray plate],0)+PickedColonies!J2440-1)))</f>
        <v>NA</v>
      </c>
      <c r="B2440" s="29" t="str">
        <f>IF(PickedColonies!J2440=0, "NA", INDEX(Table1[Modifications],(MATCH(PickedColonies!C2440,Table6[Barcode of agar-filled omnitray plate],0)+PickedColonies!J2440-1)))</f>
        <v>NA</v>
      </c>
      <c r="D2440" s="29" t="str">
        <f>IF(PickedColonies!J2440=0, "NA", INDEX(Table4[],(MATCH(PickedColonies!C2440,Table6[Barcode of agar-filled omnitray plate],0)+PickedColonies!J2440-1)))</f>
        <v>NA</v>
      </c>
      <c r="F2440" s="42" t="str">
        <f>IF(ISNUMBER(SEARCH("96-well",Import!$B$10)),Sheet1!O2439,Sheet1!P2439)</f>
        <v>G9</v>
      </c>
      <c r="I2440" s="31"/>
    </row>
    <row r="2441" spans="1:9" x14ac:dyDescent="0.25">
      <c r="A2441" s="29" t="str">
        <f>IF(PickedColonies!J2441=0, "NA",INDEX(Table5[Strain name],(MATCH(PickedColonies!C2441,Table6[Barcode of agar-filled omnitray plate],0)+PickedColonies!J2441-1)))</f>
        <v>NA</v>
      </c>
      <c r="B2441" s="29" t="str">
        <f>IF(PickedColonies!J2441=0, "NA", INDEX(Table1[Modifications],(MATCH(PickedColonies!C2441,Table6[Barcode of agar-filled omnitray plate],0)+PickedColonies!J2441-1)))</f>
        <v>NA</v>
      </c>
      <c r="D2441" s="29" t="str">
        <f>IF(PickedColonies!J2441=0, "NA", INDEX(Table4[],(MATCH(PickedColonies!C2441,Table6[Barcode of agar-filled omnitray plate],0)+PickedColonies!J2441-1)))</f>
        <v>NA</v>
      </c>
      <c r="F2441" s="42" t="str">
        <f>IF(ISNUMBER(SEARCH("96-well",Import!$B$10)),Sheet1!O2440,Sheet1!P2440)</f>
        <v>H9</v>
      </c>
      <c r="I2441" s="31"/>
    </row>
    <row r="2442" spans="1:9" x14ac:dyDescent="0.25">
      <c r="A2442" s="29" t="str">
        <f>IF(PickedColonies!J2442=0, "NA",INDEX(Table5[Strain name],(MATCH(PickedColonies!C2442,Table6[Barcode of agar-filled omnitray plate],0)+PickedColonies!J2442-1)))</f>
        <v>NA</v>
      </c>
      <c r="B2442" s="29" t="str">
        <f>IF(PickedColonies!J2442=0, "NA", INDEX(Table1[Modifications],(MATCH(PickedColonies!C2442,Table6[Barcode of agar-filled omnitray plate],0)+PickedColonies!J2442-1)))</f>
        <v>NA</v>
      </c>
      <c r="D2442" s="29" t="str">
        <f>IF(PickedColonies!J2442=0, "NA", INDEX(Table4[],(MATCH(PickedColonies!C2442,Table6[Barcode of agar-filled omnitray plate],0)+PickedColonies!J2442-1)))</f>
        <v>NA</v>
      </c>
      <c r="F2442" s="42" t="str">
        <f>IF(ISNUMBER(SEARCH("96-well",Import!$B$10)),Sheet1!O2441,Sheet1!P2441)</f>
        <v>I9</v>
      </c>
      <c r="I2442" s="31"/>
    </row>
    <row r="2443" spans="1:9" x14ac:dyDescent="0.25">
      <c r="A2443" s="29" t="str">
        <f>IF(PickedColonies!J2443=0, "NA",INDEX(Table5[Strain name],(MATCH(PickedColonies!C2443,Table6[Barcode of agar-filled omnitray plate],0)+PickedColonies!J2443-1)))</f>
        <v>NA</v>
      </c>
      <c r="B2443" s="29" t="str">
        <f>IF(PickedColonies!J2443=0, "NA", INDEX(Table1[Modifications],(MATCH(PickedColonies!C2443,Table6[Barcode of agar-filled omnitray plate],0)+PickedColonies!J2443-1)))</f>
        <v>NA</v>
      </c>
      <c r="D2443" s="29" t="str">
        <f>IF(PickedColonies!J2443=0, "NA", INDEX(Table4[],(MATCH(PickedColonies!C2443,Table6[Barcode of agar-filled omnitray plate],0)+PickedColonies!J2443-1)))</f>
        <v>NA</v>
      </c>
      <c r="F2443" s="42" t="str">
        <f>IF(ISNUMBER(SEARCH("96-well",Import!$B$10)),Sheet1!O2442,Sheet1!P2442)</f>
        <v>J9</v>
      </c>
      <c r="I2443" s="31"/>
    </row>
    <row r="2444" spans="1:9" x14ac:dyDescent="0.25">
      <c r="A2444" s="29" t="str">
        <f>IF(PickedColonies!J2444=0, "NA",INDEX(Table5[Strain name],(MATCH(PickedColonies!C2444,Table6[Barcode of agar-filled omnitray plate],0)+PickedColonies!J2444-1)))</f>
        <v>NA</v>
      </c>
      <c r="B2444" s="29" t="str">
        <f>IF(PickedColonies!J2444=0, "NA", INDEX(Table1[Modifications],(MATCH(PickedColonies!C2444,Table6[Barcode of agar-filled omnitray plate],0)+PickedColonies!J2444-1)))</f>
        <v>NA</v>
      </c>
      <c r="D2444" s="29" t="str">
        <f>IF(PickedColonies!J2444=0, "NA", INDEX(Table4[],(MATCH(PickedColonies!C2444,Table6[Barcode of agar-filled omnitray plate],0)+PickedColonies!J2444-1)))</f>
        <v>NA</v>
      </c>
      <c r="F2444" s="42" t="str">
        <f>IF(ISNUMBER(SEARCH("96-well",Import!$B$10)),Sheet1!O2443,Sheet1!P2443)</f>
        <v>K9</v>
      </c>
      <c r="I2444" s="31"/>
    </row>
    <row r="2445" spans="1:9" x14ac:dyDescent="0.25">
      <c r="A2445" s="29" t="str">
        <f>IF(PickedColonies!J2445=0, "NA",INDEX(Table5[Strain name],(MATCH(PickedColonies!C2445,Table6[Barcode of agar-filled omnitray plate],0)+PickedColonies!J2445-1)))</f>
        <v>NA</v>
      </c>
      <c r="B2445" s="29" t="str">
        <f>IF(PickedColonies!J2445=0, "NA", INDEX(Table1[Modifications],(MATCH(PickedColonies!C2445,Table6[Barcode of agar-filled omnitray plate],0)+PickedColonies!J2445-1)))</f>
        <v>NA</v>
      </c>
      <c r="D2445" s="29" t="str">
        <f>IF(PickedColonies!J2445=0, "NA", INDEX(Table4[],(MATCH(PickedColonies!C2445,Table6[Barcode of agar-filled omnitray plate],0)+PickedColonies!J2445-1)))</f>
        <v>NA</v>
      </c>
      <c r="F2445" s="42" t="str">
        <f>IF(ISNUMBER(SEARCH("96-well",Import!$B$10)),Sheet1!O2444,Sheet1!P2444)</f>
        <v>L9</v>
      </c>
      <c r="I2445" s="31"/>
    </row>
    <row r="2446" spans="1:9" x14ac:dyDescent="0.25">
      <c r="A2446" s="29" t="str">
        <f>IF(PickedColonies!J2446=0, "NA",INDEX(Table5[Strain name],(MATCH(PickedColonies!C2446,Table6[Barcode of agar-filled omnitray plate],0)+PickedColonies!J2446-1)))</f>
        <v>NA</v>
      </c>
      <c r="B2446" s="29" t="str">
        <f>IF(PickedColonies!J2446=0, "NA", INDEX(Table1[Modifications],(MATCH(PickedColonies!C2446,Table6[Barcode of agar-filled omnitray plate],0)+PickedColonies!J2446-1)))</f>
        <v>NA</v>
      </c>
      <c r="D2446" s="29" t="str">
        <f>IF(PickedColonies!J2446=0, "NA", INDEX(Table4[],(MATCH(PickedColonies!C2446,Table6[Barcode of agar-filled omnitray plate],0)+PickedColonies!J2446-1)))</f>
        <v>NA</v>
      </c>
      <c r="F2446" s="42" t="str">
        <f>IF(ISNUMBER(SEARCH("96-well",Import!$B$10)),Sheet1!O2445,Sheet1!P2445)</f>
        <v>M9</v>
      </c>
      <c r="I2446" s="31"/>
    </row>
    <row r="2447" spans="1:9" x14ac:dyDescent="0.25">
      <c r="A2447" s="29" t="str">
        <f>IF(PickedColonies!J2447=0, "NA",INDEX(Table5[Strain name],(MATCH(PickedColonies!C2447,Table6[Barcode of agar-filled omnitray plate],0)+PickedColonies!J2447-1)))</f>
        <v>NA</v>
      </c>
      <c r="B2447" s="29" t="str">
        <f>IF(PickedColonies!J2447=0, "NA", INDEX(Table1[Modifications],(MATCH(PickedColonies!C2447,Table6[Barcode of agar-filled omnitray plate],0)+PickedColonies!J2447-1)))</f>
        <v>NA</v>
      </c>
      <c r="D2447" s="29" t="str">
        <f>IF(PickedColonies!J2447=0, "NA", INDEX(Table4[],(MATCH(PickedColonies!C2447,Table6[Barcode of agar-filled omnitray plate],0)+PickedColonies!J2447-1)))</f>
        <v>NA</v>
      </c>
      <c r="F2447" s="42" t="str">
        <f>IF(ISNUMBER(SEARCH("96-well",Import!$B$10)),Sheet1!O2446,Sheet1!P2446)</f>
        <v>N9</v>
      </c>
      <c r="I2447" s="31"/>
    </row>
    <row r="2448" spans="1:9" x14ac:dyDescent="0.25">
      <c r="A2448" s="29" t="str">
        <f>IF(PickedColonies!J2448=0, "NA",INDEX(Table5[Strain name],(MATCH(PickedColonies!C2448,Table6[Barcode of agar-filled omnitray plate],0)+PickedColonies!J2448-1)))</f>
        <v>NA</v>
      </c>
      <c r="B2448" s="29" t="str">
        <f>IF(PickedColonies!J2448=0, "NA", INDEX(Table1[Modifications],(MATCH(PickedColonies!C2448,Table6[Barcode of agar-filled omnitray plate],0)+PickedColonies!J2448-1)))</f>
        <v>NA</v>
      </c>
      <c r="D2448" s="29" t="str">
        <f>IF(PickedColonies!J2448=0, "NA", INDEX(Table4[],(MATCH(PickedColonies!C2448,Table6[Barcode of agar-filled omnitray plate],0)+PickedColonies!J2448-1)))</f>
        <v>NA</v>
      </c>
      <c r="F2448" s="42" t="str">
        <f>IF(ISNUMBER(SEARCH("96-well",Import!$B$10)),Sheet1!O2447,Sheet1!P2447)</f>
        <v>O9</v>
      </c>
      <c r="I2448" s="31"/>
    </row>
    <row r="2449" spans="1:9" x14ac:dyDescent="0.25">
      <c r="A2449" s="29" t="str">
        <f>IF(PickedColonies!J2449=0, "NA",INDEX(Table5[Strain name],(MATCH(PickedColonies!C2449,Table6[Barcode of agar-filled omnitray plate],0)+PickedColonies!J2449-1)))</f>
        <v>NA</v>
      </c>
      <c r="B2449" s="29" t="str">
        <f>IF(PickedColonies!J2449=0, "NA", INDEX(Table1[Modifications],(MATCH(PickedColonies!C2449,Table6[Barcode of agar-filled omnitray plate],0)+PickedColonies!J2449-1)))</f>
        <v>NA</v>
      </c>
      <c r="D2449" s="29" t="str">
        <f>IF(PickedColonies!J2449=0, "NA", INDEX(Table4[],(MATCH(PickedColonies!C2449,Table6[Barcode of agar-filled omnitray plate],0)+PickedColonies!J2449-1)))</f>
        <v>NA</v>
      </c>
      <c r="F2449" s="42" t="str">
        <f>IF(ISNUMBER(SEARCH("96-well",Import!$B$10)),Sheet1!O2448,Sheet1!P2448)</f>
        <v>P9</v>
      </c>
      <c r="I2449" s="31"/>
    </row>
    <row r="2450" spans="1:9" x14ac:dyDescent="0.25">
      <c r="A2450" s="29" t="str">
        <f>IF(PickedColonies!J2450=0, "NA",INDEX(Table5[Strain name],(MATCH(PickedColonies!C2450,Table6[Barcode of agar-filled omnitray plate],0)+PickedColonies!J2450-1)))</f>
        <v>NA</v>
      </c>
      <c r="B2450" s="29" t="str">
        <f>IF(PickedColonies!J2450=0, "NA", INDEX(Table1[Modifications],(MATCH(PickedColonies!C2450,Table6[Barcode of agar-filled omnitray plate],0)+PickedColonies!J2450-1)))</f>
        <v>NA</v>
      </c>
      <c r="D2450" s="29" t="str">
        <f>IF(PickedColonies!J2450=0, "NA", INDEX(Table4[],(MATCH(PickedColonies!C2450,Table6[Barcode of agar-filled omnitray plate],0)+PickedColonies!J2450-1)))</f>
        <v>NA</v>
      </c>
      <c r="F2450" s="42" t="str">
        <f>IF(ISNUMBER(SEARCH("96-well",Import!$B$10)),Sheet1!O2449,Sheet1!P2449)</f>
        <v>A10</v>
      </c>
      <c r="I2450" s="31"/>
    </row>
    <row r="2451" spans="1:9" x14ac:dyDescent="0.25">
      <c r="A2451" s="29" t="str">
        <f>IF(PickedColonies!J2451=0, "NA",INDEX(Table5[Strain name],(MATCH(PickedColonies!C2451,Table6[Barcode of agar-filled omnitray plate],0)+PickedColonies!J2451-1)))</f>
        <v>NA</v>
      </c>
      <c r="B2451" s="29" t="str">
        <f>IF(PickedColonies!J2451=0, "NA", INDEX(Table1[Modifications],(MATCH(PickedColonies!C2451,Table6[Barcode of agar-filled omnitray plate],0)+PickedColonies!J2451-1)))</f>
        <v>NA</v>
      </c>
      <c r="D2451" s="29" t="str">
        <f>IF(PickedColonies!J2451=0, "NA", INDEX(Table4[],(MATCH(PickedColonies!C2451,Table6[Barcode of agar-filled omnitray plate],0)+PickedColonies!J2451-1)))</f>
        <v>NA</v>
      </c>
      <c r="F2451" s="42" t="str">
        <f>IF(ISNUMBER(SEARCH("96-well",Import!$B$10)),Sheet1!O2450,Sheet1!P2450)</f>
        <v>B10</v>
      </c>
      <c r="I2451" s="31"/>
    </row>
    <row r="2452" spans="1:9" x14ac:dyDescent="0.25">
      <c r="A2452" s="29" t="str">
        <f>IF(PickedColonies!J2452=0, "NA",INDEX(Table5[Strain name],(MATCH(PickedColonies!C2452,Table6[Barcode of agar-filled omnitray plate],0)+PickedColonies!J2452-1)))</f>
        <v>NA</v>
      </c>
      <c r="B2452" s="29" t="str">
        <f>IF(PickedColonies!J2452=0, "NA", INDEX(Table1[Modifications],(MATCH(PickedColonies!C2452,Table6[Barcode of agar-filled omnitray plate],0)+PickedColonies!J2452-1)))</f>
        <v>NA</v>
      </c>
      <c r="D2452" s="29" t="str">
        <f>IF(PickedColonies!J2452=0, "NA", INDEX(Table4[],(MATCH(PickedColonies!C2452,Table6[Barcode of agar-filled omnitray plate],0)+PickedColonies!J2452-1)))</f>
        <v>NA</v>
      </c>
      <c r="F2452" s="42" t="str">
        <f>IF(ISNUMBER(SEARCH("96-well",Import!$B$10)),Sheet1!O2451,Sheet1!P2451)</f>
        <v>C10</v>
      </c>
      <c r="I2452" s="31"/>
    </row>
    <row r="2453" spans="1:9" x14ac:dyDescent="0.25">
      <c r="A2453" s="29" t="str">
        <f>IF(PickedColonies!J2453=0, "NA",INDEX(Table5[Strain name],(MATCH(PickedColonies!C2453,Table6[Barcode of agar-filled omnitray plate],0)+PickedColonies!J2453-1)))</f>
        <v>NA</v>
      </c>
      <c r="B2453" s="29" t="str">
        <f>IF(PickedColonies!J2453=0, "NA", INDEX(Table1[Modifications],(MATCH(PickedColonies!C2453,Table6[Barcode of agar-filled omnitray plate],0)+PickedColonies!J2453-1)))</f>
        <v>NA</v>
      </c>
      <c r="D2453" s="29" t="str">
        <f>IF(PickedColonies!J2453=0, "NA", INDEX(Table4[],(MATCH(PickedColonies!C2453,Table6[Barcode of agar-filled omnitray plate],0)+PickedColonies!J2453-1)))</f>
        <v>NA</v>
      </c>
      <c r="F2453" s="42" t="str">
        <f>IF(ISNUMBER(SEARCH("96-well",Import!$B$10)),Sheet1!O2452,Sheet1!P2452)</f>
        <v>D10</v>
      </c>
      <c r="I2453" s="31"/>
    </row>
    <row r="2454" spans="1:9" x14ac:dyDescent="0.25">
      <c r="A2454" s="29" t="str">
        <f>IF(PickedColonies!J2454=0, "NA",INDEX(Table5[Strain name],(MATCH(PickedColonies!C2454,Table6[Barcode of agar-filled omnitray plate],0)+PickedColonies!J2454-1)))</f>
        <v>NA</v>
      </c>
      <c r="B2454" s="29" t="str">
        <f>IF(PickedColonies!J2454=0, "NA", INDEX(Table1[Modifications],(MATCH(PickedColonies!C2454,Table6[Barcode of agar-filled omnitray plate],0)+PickedColonies!J2454-1)))</f>
        <v>NA</v>
      </c>
      <c r="D2454" s="29" t="str">
        <f>IF(PickedColonies!J2454=0, "NA", INDEX(Table4[],(MATCH(PickedColonies!C2454,Table6[Barcode of agar-filled omnitray plate],0)+PickedColonies!J2454-1)))</f>
        <v>NA</v>
      </c>
      <c r="F2454" s="42" t="str">
        <f>IF(ISNUMBER(SEARCH("96-well",Import!$B$10)),Sheet1!O2453,Sheet1!P2453)</f>
        <v>E10</v>
      </c>
      <c r="I2454" s="31"/>
    </row>
    <row r="2455" spans="1:9" x14ac:dyDescent="0.25">
      <c r="A2455" s="29" t="str">
        <f>IF(PickedColonies!J2455=0, "NA",INDEX(Table5[Strain name],(MATCH(PickedColonies!C2455,Table6[Barcode of agar-filled omnitray plate],0)+PickedColonies!J2455-1)))</f>
        <v>NA</v>
      </c>
      <c r="B2455" s="29" t="str">
        <f>IF(PickedColonies!J2455=0, "NA", INDEX(Table1[Modifications],(MATCH(PickedColonies!C2455,Table6[Barcode of agar-filled omnitray plate],0)+PickedColonies!J2455-1)))</f>
        <v>NA</v>
      </c>
      <c r="D2455" s="29" t="str">
        <f>IF(PickedColonies!J2455=0, "NA", INDEX(Table4[],(MATCH(PickedColonies!C2455,Table6[Barcode of agar-filled omnitray plate],0)+PickedColonies!J2455-1)))</f>
        <v>NA</v>
      </c>
      <c r="F2455" s="42" t="str">
        <f>IF(ISNUMBER(SEARCH("96-well",Import!$B$10)),Sheet1!O2454,Sheet1!P2454)</f>
        <v>F10</v>
      </c>
      <c r="I2455" s="31"/>
    </row>
    <row r="2456" spans="1:9" x14ac:dyDescent="0.25">
      <c r="A2456" s="29" t="str">
        <f>IF(PickedColonies!J2456=0, "NA",INDEX(Table5[Strain name],(MATCH(PickedColonies!C2456,Table6[Barcode of agar-filled omnitray plate],0)+PickedColonies!J2456-1)))</f>
        <v>NA</v>
      </c>
      <c r="B2456" s="29" t="str">
        <f>IF(PickedColonies!J2456=0, "NA", INDEX(Table1[Modifications],(MATCH(PickedColonies!C2456,Table6[Barcode of agar-filled omnitray plate],0)+PickedColonies!J2456-1)))</f>
        <v>NA</v>
      </c>
      <c r="D2456" s="29" t="str">
        <f>IF(PickedColonies!J2456=0, "NA", INDEX(Table4[],(MATCH(PickedColonies!C2456,Table6[Barcode of agar-filled omnitray plate],0)+PickedColonies!J2456-1)))</f>
        <v>NA</v>
      </c>
      <c r="F2456" s="42" t="str">
        <f>IF(ISNUMBER(SEARCH("96-well",Import!$B$10)),Sheet1!O2455,Sheet1!P2455)</f>
        <v>G10</v>
      </c>
      <c r="I2456" s="31"/>
    </row>
    <row r="2457" spans="1:9" x14ac:dyDescent="0.25">
      <c r="A2457" s="29" t="str">
        <f>IF(PickedColonies!J2457=0, "NA",INDEX(Table5[Strain name],(MATCH(PickedColonies!C2457,Table6[Barcode of agar-filled omnitray plate],0)+PickedColonies!J2457-1)))</f>
        <v>NA</v>
      </c>
      <c r="B2457" s="29" t="str">
        <f>IF(PickedColonies!J2457=0, "NA", INDEX(Table1[Modifications],(MATCH(PickedColonies!C2457,Table6[Barcode of agar-filled omnitray plate],0)+PickedColonies!J2457-1)))</f>
        <v>NA</v>
      </c>
      <c r="D2457" s="29" t="str">
        <f>IF(PickedColonies!J2457=0, "NA", INDEX(Table4[],(MATCH(PickedColonies!C2457,Table6[Barcode of agar-filled omnitray plate],0)+PickedColonies!J2457-1)))</f>
        <v>NA</v>
      </c>
      <c r="F2457" s="42" t="str">
        <f>IF(ISNUMBER(SEARCH("96-well",Import!$B$10)),Sheet1!O2456,Sheet1!P2456)</f>
        <v>H10</v>
      </c>
      <c r="I2457" s="31"/>
    </row>
    <row r="2458" spans="1:9" x14ac:dyDescent="0.25">
      <c r="A2458" s="29" t="str">
        <f>IF(PickedColonies!J2458=0, "NA",INDEX(Table5[Strain name],(MATCH(PickedColonies!C2458,Table6[Barcode of agar-filled omnitray plate],0)+PickedColonies!J2458-1)))</f>
        <v>NA</v>
      </c>
      <c r="B2458" s="29" t="str">
        <f>IF(PickedColonies!J2458=0, "NA", INDEX(Table1[Modifications],(MATCH(PickedColonies!C2458,Table6[Barcode of agar-filled omnitray plate],0)+PickedColonies!J2458-1)))</f>
        <v>NA</v>
      </c>
      <c r="D2458" s="29" t="str">
        <f>IF(PickedColonies!J2458=0, "NA", INDEX(Table4[],(MATCH(PickedColonies!C2458,Table6[Barcode of agar-filled omnitray plate],0)+PickedColonies!J2458-1)))</f>
        <v>NA</v>
      </c>
      <c r="F2458" s="42" t="str">
        <f>IF(ISNUMBER(SEARCH("96-well",Import!$B$10)),Sheet1!O2457,Sheet1!P2457)</f>
        <v>I10</v>
      </c>
      <c r="I2458" s="31"/>
    </row>
    <row r="2459" spans="1:9" x14ac:dyDescent="0.25">
      <c r="A2459" s="29" t="str">
        <f>IF(PickedColonies!J2459=0, "NA",INDEX(Table5[Strain name],(MATCH(PickedColonies!C2459,Table6[Barcode of agar-filled omnitray plate],0)+PickedColonies!J2459-1)))</f>
        <v>NA</v>
      </c>
      <c r="B2459" s="29" t="str">
        <f>IF(PickedColonies!J2459=0, "NA", INDEX(Table1[Modifications],(MATCH(PickedColonies!C2459,Table6[Barcode of agar-filled omnitray plate],0)+PickedColonies!J2459-1)))</f>
        <v>NA</v>
      </c>
      <c r="D2459" s="29" t="str">
        <f>IF(PickedColonies!J2459=0, "NA", INDEX(Table4[],(MATCH(PickedColonies!C2459,Table6[Barcode of agar-filled omnitray plate],0)+PickedColonies!J2459-1)))</f>
        <v>NA</v>
      </c>
      <c r="F2459" s="42" t="str">
        <f>IF(ISNUMBER(SEARCH("96-well",Import!$B$10)),Sheet1!O2458,Sheet1!P2458)</f>
        <v>J10</v>
      </c>
      <c r="I2459" s="31"/>
    </row>
    <row r="2460" spans="1:9" x14ac:dyDescent="0.25">
      <c r="A2460" s="29" t="str">
        <f>IF(PickedColonies!J2460=0, "NA",INDEX(Table5[Strain name],(MATCH(PickedColonies!C2460,Table6[Barcode of agar-filled omnitray plate],0)+PickedColonies!J2460-1)))</f>
        <v>NA</v>
      </c>
      <c r="B2460" s="29" t="str">
        <f>IF(PickedColonies!J2460=0, "NA", INDEX(Table1[Modifications],(MATCH(PickedColonies!C2460,Table6[Barcode of agar-filled omnitray plate],0)+PickedColonies!J2460-1)))</f>
        <v>NA</v>
      </c>
      <c r="D2460" s="29" t="str">
        <f>IF(PickedColonies!J2460=0, "NA", INDEX(Table4[],(MATCH(PickedColonies!C2460,Table6[Barcode of agar-filled omnitray plate],0)+PickedColonies!J2460-1)))</f>
        <v>NA</v>
      </c>
      <c r="F2460" s="42" t="str">
        <f>IF(ISNUMBER(SEARCH("96-well",Import!$B$10)),Sheet1!O2459,Sheet1!P2459)</f>
        <v>K10</v>
      </c>
      <c r="I2460" s="31"/>
    </row>
    <row r="2461" spans="1:9" x14ac:dyDescent="0.25">
      <c r="A2461" s="29" t="str">
        <f>IF(PickedColonies!J2461=0, "NA",INDEX(Table5[Strain name],(MATCH(PickedColonies!C2461,Table6[Barcode of agar-filled omnitray plate],0)+PickedColonies!J2461-1)))</f>
        <v>NA</v>
      </c>
      <c r="B2461" s="29" t="str">
        <f>IF(PickedColonies!J2461=0, "NA", INDEX(Table1[Modifications],(MATCH(PickedColonies!C2461,Table6[Barcode of agar-filled omnitray plate],0)+PickedColonies!J2461-1)))</f>
        <v>NA</v>
      </c>
      <c r="D2461" s="29" t="str">
        <f>IF(PickedColonies!J2461=0, "NA", INDEX(Table4[],(MATCH(PickedColonies!C2461,Table6[Barcode of agar-filled omnitray plate],0)+PickedColonies!J2461-1)))</f>
        <v>NA</v>
      </c>
      <c r="F2461" s="42" t="str">
        <f>IF(ISNUMBER(SEARCH("96-well",Import!$B$10)),Sheet1!O2460,Sheet1!P2460)</f>
        <v>L10</v>
      </c>
      <c r="I2461" s="31"/>
    </row>
    <row r="2462" spans="1:9" x14ac:dyDescent="0.25">
      <c r="A2462" s="29" t="str">
        <f>IF(PickedColonies!J2462=0, "NA",INDEX(Table5[Strain name],(MATCH(PickedColonies!C2462,Table6[Barcode of agar-filled omnitray plate],0)+PickedColonies!J2462-1)))</f>
        <v>NA</v>
      </c>
      <c r="B2462" s="29" t="str">
        <f>IF(PickedColonies!J2462=0, "NA", INDEX(Table1[Modifications],(MATCH(PickedColonies!C2462,Table6[Barcode of agar-filled omnitray plate],0)+PickedColonies!J2462-1)))</f>
        <v>NA</v>
      </c>
      <c r="D2462" s="29" t="str">
        <f>IF(PickedColonies!J2462=0, "NA", INDEX(Table4[],(MATCH(PickedColonies!C2462,Table6[Barcode of agar-filled omnitray plate],0)+PickedColonies!J2462-1)))</f>
        <v>NA</v>
      </c>
      <c r="F2462" s="42" t="str">
        <f>IF(ISNUMBER(SEARCH("96-well",Import!$B$10)),Sheet1!O2461,Sheet1!P2461)</f>
        <v>M10</v>
      </c>
      <c r="I2462" s="31"/>
    </row>
    <row r="2463" spans="1:9" x14ac:dyDescent="0.25">
      <c r="A2463" s="29" t="str">
        <f>IF(PickedColonies!J2463=0, "NA",INDEX(Table5[Strain name],(MATCH(PickedColonies!C2463,Table6[Barcode of agar-filled omnitray plate],0)+PickedColonies!J2463-1)))</f>
        <v>NA</v>
      </c>
      <c r="B2463" s="29" t="str">
        <f>IF(PickedColonies!J2463=0, "NA", INDEX(Table1[Modifications],(MATCH(PickedColonies!C2463,Table6[Barcode of agar-filled omnitray plate],0)+PickedColonies!J2463-1)))</f>
        <v>NA</v>
      </c>
      <c r="D2463" s="29" t="str">
        <f>IF(PickedColonies!J2463=0, "NA", INDEX(Table4[],(MATCH(PickedColonies!C2463,Table6[Barcode of agar-filled omnitray plate],0)+PickedColonies!J2463-1)))</f>
        <v>NA</v>
      </c>
      <c r="F2463" s="42" t="str">
        <f>IF(ISNUMBER(SEARCH("96-well",Import!$B$10)),Sheet1!O2462,Sheet1!P2462)</f>
        <v>N10</v>
      </c>
      <c r="I2463" s="31"/>
    </row>
    <row r="2464" spans="1:9" x14ac:dyDescent="0.25">
      <c r="A2464" s="29" t="str">
        <f>IF(PickedColonies!J2464=0, "NA",INDEX(Table5[Strain name],(MATCH(PickedColonies!C2464,Table6[Barcode of agar-filled omnitray plate],0)+PickedColonies!J2464-1)))</f>
        <v>NA</v>
      </c>
      <c r="B2464" s="29" t="str">
        <f>IF(PickedColonies!J2464=0, "NA", INDEX(Table1[Modifications],(MATCH(PickedColonies!C2464,Table6[Barcode of agar-filled omnitray plate],0)+PickedColonies!J2464-1)))</f>
        <v>NA</v>
      </c>
      <c r="D2464" s="29" t="str">
        <f>IF(PickedColonies!J2464=0, "NA", INDEX(Table4[],(MATCH(PickedColonies!C2464,Table6[Barcode of agar-filled omnitray plate],0)+PickedColonies!J2464-1)))</f>
        <v>NA</v>
      </c>
      <c r="F2464" s="42" t="str">
        <f>IF(ISNUMBER(SEARCH("96-well",Import!$B$10)),Sheet1!O2463,Sheet1!P2463)</f>
        <v>O10</v>
      </c>
      <c r="I2464" s="31"/>
    </row>
    <row r="2465" spans="1:9" x14ac:dyDescent="0.25">
      <c r="A2465" s="29" t="str">
        <f>IF(PickedColonies!J2465=0, "NA",INDEX(Table5[Strain name],(MATCH(PickedColonies!C2465,Table6[Barcode of agar-filled omnitray plate],0)+PickedColonies!J2465-1)))</f>
        <v>NA</v>
      </c>
      <c r="B2465" s="29" t="str">
        <f>IF(PickedColonies!J2465=0, "NA", INDEX(Table1[Modifications],(MATCH(PickedColonies!C2465,Table6[Barcode of agar-filled omnitray plate],0)+PickedColonies!J2465-1)))</f>
        <v>NA</v>
      </c>
      <c r="D2465" s="29" t="str">
        <f>IF(PickedColonies!J2465=0, "NA", INDEX(Table4[],(MATCH(PickedColonies!C2465,Table6[Barcode of agar-filled omnitray plate],0)+PickedColonies!J2465-1)))</f>
        <v>NA</v>
      </c>
      <c r="F2465" s="42" t="str">
        <f>IF(ISNUMBER(SEARCH("96-well",Import!$B$10)),Sheet1!O2464,Sheet1!P2464)</f>
        <v>P10</v>
      </c>
      <c r="I2465" s="31"/>
    </row>
    <row r="2466" spans="1:9" x14ac:dyDescent="0.25">
      <c r="A2466" s="29" t="str">
        <f>IF(PickedColonies!J2466=0, "NA",INDEX(Table5[Strain name],(MATCH(PickedColonies!C2466,Table6[Barcode of agar-filled omnitray plate],0)+PickedColonies!J2466-1)))</f>
        <v>NA</v>
      </c>
      <c r="B2466" s="29" t="str">
        <f>IF(PickedColonies!J2466=0, "NA", INDEX(Table1[Modifications],(MATCH(PickedColonies!C2466,Table6[Barcode of agar-filled omnitray plate],0)+PickedColonies!J2466-1)))</f>
        <v>NA</v>
      </c>
      <c r="D2466" s="29" t="str">
        <f>IF(PickedColonies!J2466=0, "NA", INDEX(Table4[],(MATCH(PickedColonies!C2466,Table6[Barcode of agar-filled omnitray plate],0)+PickedColonies!J2466-1)))</f>
        <v>NA</v>
      </c>
      <c r="F2466" s="42" t="str">
        <f>IF(ISNUMBER(SEARCH("96-well",Import!$B$10)),Sheet1!O2465,Sheet1!P2465)</f>
        <v>A11</v>
      </c>
      <c r="I2466" s="31"/>
    </row>
    <row r="2467" spans="1:9" x14ac:dyDescent="0.25">
      <c r="A2467" s="29" t="str">
        <f>IF(PickedColonies!J2467=0, "NA",INDEX(Table5[Strain name],(MATCH(PickedColonies!C2467,Table6[Barcode of agar-filled omnitray plate],0)+PickedColonies!J2467-1)))</f>
        <v>NA</v>
      </c>
      <c r="B2467" s="29" t="str">
        <f>IF(PickedColonies!J2467=0, "NA", INDEX(Table1[Modifications],(MATCH(PickedColonies!C2467,Table6[Barcode of agar-filled omnitray plate],0)+PickedColonies!J2467-1)))</f>
        <v>NA</v>
      </c>
      <c r="D2467" s="29" t="str">
        <f>IF(PickedColonies!J2467=0, "NA", INDEX(Table4[],(MATCH(PickedColonies!C2467,Table6[Barcode of agar-filled omnitray plate],0)+PickedColonies!J2467-1)))</f>
        <v>NA</v>
      </c>
      <c r="F2467" s="42" t="str">
        <f>IF(ISNUMBER(SEARCH("96-well",Import!$B$10)),Sheet1!O2466,Sheet1!P2466)</f>
        <v>B11</v>
      </c>
      <c r="I2467" s="31"/>
    </row>
    <row r="2468" spans="1:9" x14ac:dyDescent="0.25">
      <c r="A2468" s="29" t="str">
        <f>IF(PickedColonies!J2468=0, "NA",INDEX(Table5[Strain name],(MATCH(PickedColonies!C2468,Table6[Barcode of agar-filled omnitray plate],0)+PickedColonies!J2468-1)))</f>
        <v>NA</v>
      </c>
      <c r="B2468" s="29" t="str">
        <f>IF(PickedColonies!J2468=0, "NA", INDEX(Table1[Modifications],(MATCH(PickedColonies!C2468,Table6[Barcode of agar-filled omnitray plate],0)+PickedColonies!J2468-1)))</f>
        <v>NA</v>
      </c>
      <c r="D2468" s="29" t="str">
        <f>IF(PickedColonies!J2468=0, "NA", INDEX(Table4[],(MATCH(PickedColonies!C2468,Table6[Barcode of agar-filled omnitray plate],0)+PickedColonies!J2468-1)))</f>
        <v>NA</v>
      </c>
      <c r="F2468" s="42" t="str">
        <f>IF(ISNUMBER(SEARCH("96-well",Import!$B$10)),Sheet1!O2467,Sheet1!P2467)</f>
        <v>C11</v>
      </c>
      <c r="I2468" s="31"/>
    </row>
    <row r="2469" spans="1:9" x14ac:dyDescent="0.25">
      <c r="A2469" s="29" t="str">
        <f>IF(PickedColonies!J2469=0, "NA",INDEX(Table5[Strain name],(MATCH(PickedColonies!C2469,Table6[Barcode of agar-filled omnitray plate],0)+PickedColonies!J2469-1)))</f>
        <v>NA</v>
      </c>
      <c r="B2469" s="29" t="str">
        <f>IF(PickedColonies!J2469=0, "NA", INDEX(Table1[Modifications],(MATCH(PickedColonies!C2469,Table6[Barcode of agar-filled omnitray plate],0)+PickedColonies!J2469-1)))</f>
        <v>NA</v>
      </c>
      <c r="D2469" s="29" t="str">
        <f>IF(PickedColonies!J2469=0, "NA", INDEX(Table4[],(MATCH(PickedColonies!C2469,Table6[Barcode of agar-filled omnitray plate],0)+PickedColonies!J2469-1)))</f>
        <v>NA</v>
      </c>
      <c r="F2469" s="42" t="str">
        <f>IF(ISNUMBER(SEARCH("96-well",Import!$B$10)),Sheet1!O2468,Sheet1!P2468)</f>
        <v>D11</v>
      </c>
      <c r="I2469" s="31"/>
    </row>
    <row r="2470" spans="1:9" x14ac:dyDescent="0.25">
      <c r="A2470" s="29" t="str">
        <f>IF(PickedColonies!J2470=0, "NA",INDEX(Table5[Strain name],(MATCH(PickedColonies!C2470,Table6[Barcode of agar-filled omnitray plate],0)+PickedColonies!J2470-1)))</f>
        <v>NA</v>
      </c>
      <c r="B2470" s="29" t="str">
        <f>IF(PickedColonies!J2470=0, "NA", INDEX(Table1[Modifications],(MATCH(PickedColonies!C2470,Table6[Barcode of agar-filled omnitray plate],0)+PickedColonies!J2470-1)))</f>
        <v>NA</v>
      </c>
      <c r="D2470" s="29" t="str">
        <f>IF(PickedColonies!J2470=0, "NA", INDEX(Table4[],(MATCH(PickedColonies!C2470,Table6[Barcode of agar-filled omnitray plate],0)+PickedColonies!J2470-1)))</f>
        <v>NA</v>
      </c>
      <c r="F2470" s="42" t="str">
        <f>IF(ISNUMBER(SEARCH("96-well",Import!$B$10)),Sheet1!O2469,Sheet1!P2469)</f>
        <v>E11</v>
      </c>
      <c r="I2470" s="31"/>
    </row>
    <row r="2471" spans="1:9" x14ac:dyDescent="0.25">
      <c r="A2471" s="29" t="str">
        <f>IF(PickedColonies!J2471=0, "NA",INDEX(Table5[Strain name],(MATCH(PickedColonies!C2471,Table6[Barcode of agar-filled omnitray plate],0)+PickedColonies!J2471-1)))</f>
        <v>NA</v>
      </c>
      <c r="B2471" s="29" t="str">
        <f>IF(PickedColonies!J2471=0, "NA", INDEX(Table1[Modifications],(MATCH(PickedColonies!C2471,Table6[Barcode of agar-filled omnitray plate],0)+PickedColonies!J2471-1)))</f>
        <v>NA</v>
      </c>
      <c r="D2471" s="29" t="str">
        <f>IF(PickedColonies!J2471=0, "NA", INDEX(Table4[],(MATCH(PickedColonies!C2471,Table6[Barcode of agar-filled omnitray plate],0)+PickedColonies!J2471-1)))</f>
        <v>NA</v>
      </c>
      <c r="F2471" s="42" t="str">
        <f>IF(ISNUMBER(SEARCH("96-well",Import!$B$10)),Sheet1!O2470,Sheet1!P2470)</f>
        <v>F11</v>
      </c>
      <c r="I2471" s="31"/>
    </row>
    <row r="2472" spans="1:9" x14ac:dyDescent="0.25">
      <c r="A2472" s="29" t="str">
        <f>IF(PickedColonies!J2472=0, "NA",INDEX(Table5[Strain name],(MATCH(PickedColonies!C2472,Table6[Barcode of agar-filled omnitray plate],0)+PickedColonies!J2472-1)))</f>
        <v>NA</v>
      </c>
      <c r="B2472" s="29" t="str">
        <f>IF(PickedColonies!J2472=0, "NA", INDEX(Table1[Modifications],(MATCH(PickedColonies!C2472,Table6[Barcode of agar-filled omnitray plate],0)+PickedColonies!J2472-1)))</f>
        <v>NA</v>
      </c>
      <c r="D2472" s="29" t="str">
        <f>IF(PickedColonies!J2472=0, "NA", INDEX(Table4[],(MATCH(PickedColonies!C2472,Table6[Barcode of agar-filled omnitray plate],0)+PickedColonies!J2472-1)))</f>
        <v>NA</v>
      </c>
      <c r="F2472" s="42" t="str">
        <f>IF(ISNUMBER(SEARCH("96-well",Import!$B$10)),Sheet1!O2471,Sheet1!P2471)</f>
        <v>G11</v>
      </c>
      <c r="I2472" s="31"/>
    </row>
    <row r="2473" spans="1:9" x14ac:dyDescent="0.25">
      <c r="A2473" s="29" t="str">
        <f>IF(PickedColonies!J2473=0, "NA",INDEX(Table5[Strain name],(MATCH(PickedColonies!C2473,Table6[Barcode of agar-filled omnitray plate],0)+PickedColonies!J2473-1)))</f>
        <v>NA</v>
      </c>
      <c r="B2473" s="29" t="str">
        <f>IF(PickedColonies!J2473=0, "NA", INDEX(Table1[Modifications],(MATCH(PickedColonies!C2473,Table6[Barcode of agar-filled omnitray plate],0)+PickedColonies!J2473-1)))</f>
        <v>NA</v>
      </c>
      <c r="D2473" s="29" t="str">
        <f>IF(PickedColonies!J2473=0, "NA", INDEX(Table4[],(MATCH(PickedColonies!C2473,Table6[Barcode of agar-filled omnitray plate],0)+PickedColonies!J2473-1)))</f>
        <v>NA</v>
      </c>
      <c r="F2473" s="42" t="str">
        <f>IF(ISNUMBER(SEARCH("96-well",Import!$B$10)),Sheet1!O2472,Sheet1!P2472)</f>
        <v>H11</v>
      </c>
      <c r="I2473" s="31"/>
    </row>
    <row r="2474" spans="1:9" x14ac:dyDescent="0.25">
      <c r="A2474" s="29" t="str">
        <f>IF(PickedColonies!J2474=0, "NA",INDEX(Table5[Strain name],(MATCH(PickedColonies!C2474,Table6[Barcode of agar-filled omnitray plate],0)+PickedColonies!J2474-1)))</f>
        <v>NA</v>
      </c>
      <c r="B2474" s="29" t="str">
        <f>IF(PickedColonies!J2474=0, "NA", INDEX(Table1[Modifications],(MATCH(PickedColonies!C2474,Table6[Barcode of agar-filled omnitray plate],0)+PickedColonies!J2474-1)))</f>
        <v>NA</v>
      </c>
      <c r="D2474" s="29" t="str">
        <f>IF(PickedColonies!J2474=0, "NA", INDEX(Table4[],(MATCH(PickedColonies!C2474,Table6[Barcode of agar-filled omnitray plate],0)+PickedColonies!J2474-1)))</f>
        <v>NA</v>
      </c>
      <c r="F2474" s="42" t="str">
        <f>IF(ISNUMBER(SEARCH("96-well",Import!$B$10)),Sheet1!O2473,Sheet1!P2473)</f>
        <v>I11</v>
      </c>
      <c r="I2474" s="31"/>
    </row>
    <row r="2475" spans="1:9" x14ac:dyDescent="0.25">
      <c r="A2475" s="29" t="str">
        <f>IF(PickedColonies!J2475=0, "NA",INDEX(Table5[Strain name],(MATCH(PickedColonies!C2475,Table6[Barcode of agar-filled omnitray plate],0)+PickedColonies!J2475-1)))</f>
        <v>NA</v>
      </c>
      <c r="B2475" s="29" t="str">
        <f>IF(PickedColonies!J2475=0, "NA", INDEX(Table1[Modifications],(MATCH(PickedColonies!C2475,Table6[Barcode of agar-filled omnitray plate],0)+PickedColonies!J2475-1)))</f>
        <v>NA</v>
      </c>
      <c r="D2475" s="29" t="str">
        <f>IF(PickedColonies!J2475=0, "NA", INDEX(Table4[],(MATCH(PickedColonies!C2475,Table6[Barcode of agar-filled omnitray plate],0)+PickedColonies!J2475-1)))</f>
        <v>NA</v>
      </c>
      <c r="F2475" s="42" t="str">
        <f>IF(ISNUMBER(SEARCH("96-well",Import!$B$10)),Sheet1!O2474,Sheet1!P2474)</f>
        <v>J11</v>
      </c>
      <c r="I2475" s="31"/>
    </row>
    <row r="2476" spans="1:9" x14ac:dyDescent="0.25">
      <c r="A2476" s="29" t="str">
        <f>IF(PickedColonies!J2476=0, "NA",INDEX(Table5[Strain name],(MATCH(PickedColonies!C2476,Table6[Barcode of agar-filled omnitray plate],0)+PickedColonies!J2476-1)))</f>
        <v>NA</v>
      </c>
      <c r="B2476" s="29" t="str">
        <f>IF(PickedColonies!J2476=0, "NA", INDEX(Table1[Modifications],(MATCH(PickedColonies!C2476,Table6[Barcode of agar-filled omnitray plate],0)+PickedColonies!J2476-1)))</f>
        <v>NA</v>
      </c>
      <c r="D2476" s="29" t="str">
        <f>IF(PickedColonies!J2476=0, "NA", INDEX(Table4[],(MATCH(PickedColonies!C2476,Table6[Barcode of agar-filled omnitray plate],0)+PickedColonies!J2476-1)))</f>
        <v>NA</v>
      </c>
      <c r="F2476" s="42" t="str">
        <f>IF(ISNUMBER(SEARCH("96-well",Import!$B$10)),Sheet1!O2475,Sheet1!P2475)</f>
        <v>K11</v>
      </c>
      <c r="I2476" s="31"/>
    </row>
    <row r="2477" spans="1:9" x14ac:dyDescent="0.25">
      <c r="A2477" s="29" t="str">
        <f>IF(PickedColonies!J2477=0, "NA",INDEX(Table5[Strain name],(MATCH(PickedColonies!C2477,Table6[Barcode of agar-filled omnitray plate],0)+PickedColonies!J2477-1)))</f>
        <v>NA</v>
      </c>
      <c r="B2477" s="29" t="str">
        <f>IF(PickedColonies!J2477=0, "NA", INDEX(Table1[Modifications],(MATCH(PickedColonies!C2477,Table6[Barcode of agar-filled omnitray plate],0)+PickedColonies!J2477-1)))</f>
        <v>NA</v>
      </c>
      <c r="D2477" s="29" t="str">
        <f>IF(PickedColonies!J2477=0, "NA", INDEX(Table4[],(MATCH(PickedColonies!C2477,Table6[Barcode of agar-filled omnitray plate],0)+PickedColonies!J2477-1)))</f>
        <v>NA</v>
      </c>
      <c r="F2477" s="42" t="str">
        <f>IF(ISNUMBER(SEARCH("96-well",Import!$B$10)),Sheet1!O2476,Sheet1!P2476)</f>
        <v>L11</v>
      </c>
      <c r="I2477" s="31"/>
    </row>
    <row r="2478" spans="1:9" x14ac:dyDescent="0.25">
      <c r="A2478" s="29" t="str">
        <f>IF(PickedColonies!J2478=0, "NA",INDEX(Table5[Strain name],(MATCH(PickedColonies!C2478,Table6[Barcode of agar-filled omnitray plate],0)+PickedColonies!J2478-1)))</f>
        <v>NA</v>
      </c>
      <c r="B2478" s="29" t="str">
        <f>IF(PickedColonies!J2478=0, "NA", INDEX(Table1[Modifications],(MATCH(PickedColonies!C2478,Table6[Barcode of agar-filled omnitray plate],0)+PickedColonies!J2478-1)))</f>
        <v>NA</v>
      </c>
      <c r="D2478" s="29" t="str">
        <f>IF(PickedColonies!J2478=0, "NA", INDEX(Table4[],(MATCH(PickedColonies!C2478,Table6[Barcode of agar-filled omnitray plate],0)+PickedColonies!J2478-1)))</f>
        <v>NA</v>
      </c>
      <c r="F2478" s="42" t="str">
        <f>IF(ISNUMBER(SEARCH("96-well",Import!$B$10)),Sheet1!O2477,Sheet1!P2477)</f>
        <v>M11</v>
      </c>
      <c r="I2478" s="31"/>
    </row>
    <row r="2479" spans="1:9" x14ac:dyDescent="0.25">
      <c r="A2479" s="29" t="str">
        <f>IF(PickedColonies!J2479=0, "NA",INDEX(Table5[Strain name],(MATCH(PickedColonies!C2479,Table6[Barcode of agar-filled omnitray plate],0)+PickedColonies!J2479-1)))</f>
        <v>NA</v>
      </c>
      <c r="B2479" s="29" t="str">
        <f>IF(PickedColonies!J2479=0, "NA", INDEX(Table1[Modifications],(MATCH(PickedColonies!C2479,Table6[Barcode of agar-filled omnitray plate],0)+PickedColonies!J2479-1)))</f>
        <v>NA</v>
      </c>
      <c r="D2479" s="29" t="str">
        <f>IF(PickedColonies!J2479=0, "NA", INDEX(Table4[],(MATCH(PickedColonies!C2479,Table6[Barcode of agar-filled omnitray plate],0)+PickedColonies!J2479-1)))</f>
        <v>NA</v>
      </c>
      <c r="F2479" s="42" t="str">
        <f>IF(ISNUMBER(SEARCH("96-well",Import!$B$10)),Sheet1!O2478,Sheet1!P2478)</f>
        <v>N11</v>
      </c>
      <c r="I2479" s="31"/>
    </row>
    <row r="2480" spans="1:9" x14ac:dyDescent="0.25">
      <c r="A2480" s="29" t="str">
        <f>IF(PickedColonies!J2480=0, "NA",INDEX(Table5[Strain name],(MATCH(PickedColonies!C2480,Table6[Barcode of agar-filled omnitray plate],0)+PickedColonies!J2480-1)))</f>
        <v>NA</v>
      </c>
      <c r="B2480" s="29" t="str">
        <f>IF(PickedColonies!J2480=0, "NA", INDEX(Table1[Modifications],(MATCH(PickedColonies!C2480,Table6[Barcode of agar-filled omnitray plate],0)+PickedColonies!J2480-1)))</f>
        <v>NA</v>
      </c>
      <c r="D2480" s="29" t="str">
        <f>IF(PickedColonies!J2480=0, "NA", INDEX(Table4[],(MATCH(PickedColonies!C2480,Table6[Barcode of agar-filled omnitray plate],0)+PickedColonies!J2480-1)))</f>
        <v>NA</v>
      </c>
      <c r="F2480" s="42" t="str">
        <f>IF(ISNUMBER(SEARCH("96-well",Import!$B$10)),Sheet1!O2479,Sheet1!P2479)</f>
        <v>O11</v>
      </c>
      <c r="I2480" s="31"/>
    </row>
    <row r="2481" spans="1:9" x14ac:dyDescent="0.25">
      <c r="A2481" s="29" t="str">
        <f>IF(PickedColonies!J2481=0, "NA",INDEX(Table5[Strain name],(MATCH(PickedColonies!C2481,Table6[Barcode of agar-filled omnitray plate],0)+PickedColonies!J2481-1)))</f>
        <v>NA</v>
      </c>
      <c r="B2481" s="29" t="str">
        <f>IF(PickedColonies!J2481=0, "NA", INDEX(Table1[Modifications],(MATCH(PickedColonies!C2481,Table6[Barcode of agar-filled omnitray plate],0)+PickedColonies!J2481-1)))</f>
        <v>NA</v>
      </c>
      <c r="D2481" s="29" t="str">
        <f>IF(PickedColonies!J2481=0, "NA", INDEX(Table4[],(MATCH(PickedColonies!C2481,Table6[Barcode of agar-filled omnitray plate],0)+PickedColonies!J2481-1)))</f>
        <v>NA</v>
      </c>
      <c r="F2481" s="42" t="str">
        <f>IF(ISNUMBER(SEARCH("96-well",Import!$B$10)),Sheet1!O2480,Sheet1!P2480)</f>
        <v>P11</v>
      </c>
      <c r="I2481" s="31"/>
    </row>
    <row r="2482" spans="1:9" x14ac:dyDescent="0.25">
      <c r="A2482" s="29" t="str">
        <f>IF(PickedColonies!J2482=0, "NA",INDEX(Table5[Strain name],(MATCH(PickedColonies!C2482,Table6[Barcode of agar-filled omnitray plate],0)+PickedColonies!J2482-1)))</f>
        <v>NA</v>
      </c>
      <c r="B2482" s="29" t="str">
        <f>IF(PickedColonies!J2482=0, "NA", INDEX(Table1[Modifications],(MATCH(PickedColonies!C2482,Table6[Barcode of agar-filled omnitray plate],0)+PickedColonies!J2482-1)))</f>
        <v>NA</v>
      </c>
      <c r="D2482" s="29" t="str">
        <f>IF(PickedColonies!J2482=0, "NA", INDEX(Table4[],(MATCH(PickedColonies!C2482,Table6[Barcode of agar-filled omnitray plate],0)+PickedColonies!J2482-1)))</f>
        <v>NA</v>
      </c>
      <c r="F2482" s="42" t="str">
        <f>IF(ISNUMBER(SEARCH("96-well",Import!$B$10)),Sheet1!O2481,Sheet1!P2481)</f>
        <v>A12</v>
      </c>
      <c r="I2482" s="31"/>
    </row>
    <row r="2483" spans="1:9" x14ac:dyDescent="0.25">
      <c r="A2483" s="29" t="str">
        <f>IF(PickedColonies!J2483=0, "NA",INDEX(Table5[Strain name],(MATCH(PickedColonies!C2483,Table6[Barcode of agar-filled omnitray plate],0)+PickedColonies!J2483-1)))</f>
        <v>NA</v>
      </c>
      <c r="B2483" s="29" t="str">
        <f>IF(PickedColonies!J2483=0, "NA", INDEX(Table1[Modifications],(MATCH(PickedColonies!C2483,Table6[Barcode of agar-filled omnitray plate],0)+PickedColonies!J2483-1)))</f>
        <v>NA</v>
      </c>
      <c r="D2483" s="29" t="str">
        <f>IF(PickedColonies!J2483=0, "NA", INDEX(Table4[],(MATCH(PickedColonies!C2483,Table6[Barcode of agar-filled omnitray plate],0)+PickedColonies!J2483-1)))</f>
        <v>NA</v>
      </c>
      <c r="F2483" s="42" t="str">
        <f>IF(ISNUMBER(SEARCH("96-well",Import!$B$10)),Sheet1!O2482,Sheet1!P2482)</f>
        <v>B12</v>
      </c>
      <c r="I2483" s="31"/>
    </row>
    <row r="2484" spans="1:9" x14ac:dyDescent="0.25">
      <c r="A2484" s="29" t="str">
        <f>IF(PickedColonies!J2484=0, "NA",INDEX(Table5[Strain name],(MATCH(PickedColonies!C2484,Table6[Barcode of agar-filled omnitray plate],0)+PickedColonies!J2484-1)))</f>
        <v>NA</v>
      </c>
      <c r="B2484" s="29" t="str">
        <f>IF(PickedColonies!J2484=0, "NA", INDEX(Table1[Modifications],(MATCH(PickedColonies!C2484,Table6[Barcode of agar-filled omnitray plate],0)+PickedColonies!J2484-1)))</f>
        <v>NA</v>
      </c>
      <c r="D2484" s="29" t="str">
        <f>IF(PickedColonies!J2484=0, "NA", INDEX(Table4[],(MATCH(PickedColonies!C2484,Table6[Barcode of agar-filled omnitray plate],0)+PickedColonies!J2484-1)))</f>
        <v>NA</v>
      </c>
      <c r="F2484" s="42" t="str">
        <f>IF(ISNUMBER(SEARCH("96-well",Import!$B$10)),Sheet1!O2483,Sheet1!P2483)</f>
        <v>C12</v>
      </c>
      <c r="I2484" s="31"/>
    </row>
    <row r="2485" spans="1:9" x14ac:dyDescent="0.25">
      <c r="A2485" s="29" t="str">
        <f>IF(PickedColonies!J2485=0, "NA",INDEX(Table5[Strain name],(MATCH(PickedColonies!C2485,Table6[Barcode of agar-filled omnitray plate],0)+PickedColonies!J2485-1)))</f>
        <v>NA</v>
      </c>
      <c r="B2485" s="29" t="str">
        <f>IF(PickedColonies!J2485=0, "NA", INDEX(Table1[Modifications],(MATCH(PickedColonies!C2485,Table6[Barcode of agar-filled omnitray plate],0)+PickedColonies!J2485-1)))</f>
        <v>NA</v>
      </c>
      <c r="D2485" s="29" t="str">
        <f>IF(PickedColonies!J2485=0, "NA", INDEX(Table4[],(MATCH(PickedColonies!C2485,Table6[Barcode of agar-filled omnitray plate],0)+PickedColonies!J2485-1)))</f>
        <v>NA</v>
      </c>
      <c r="F2485" s="42" t="str">
        <f>IF(ISNUMBER(SEARCH("96-well",Import!$B$10)),Sheet1!O2484,Sheet1!P2484)</f>
        <v>D12</v>
      </c>
      <c r="I2485" s="31"/>
    </row>
    <row r="2486" spans="1:9" x14ac:dyDescent="0.25">
      <c r="A2486" s="29" t="str">
        <f>IF(PickedColonies!J2486=0, "NA",INDEX(Table5[Strain name],(MATCH(PickedColonies!C2486,Table6[Barcode of agar-filled omnitray plate],0)+PickedColonies!J2486-1)))</f>
        <v>NA</v>
      </c>
      <c r="B2486" s="29" t="str">
        <f>IF(PickedColonies!J2486=0, "NA", INDEX(Table1[Modifications],(MATCH(PickedColonies!C2486,Table6[Barcode of agar-filled omnitray plate],0)+PickedColonies!J2486-1)))</f>
        <v>NA</v>
      </c>
      <c r="D2486" s="29" t="str">
        <f>IF(PickedColonies!J2486=0, "NA", INDEX(Table4[],(MATCH(PickedColonies!C2486,Table6[Barcode of agar-filled omnitray plate],0)+PickedColonies!J2486-1)))</f>
        <v>NA</v>
      </c>
      <c r="F2486" s="42" t="str">
        <f>IF(ISNUMBER(SEARCH("96-well",Import!$B$10)),Sheet1!O2485,Sheet1!P2485)</f>
        <v>E12</v>
      </c>
      <c r="I2486" s="31"/>
    </row>
    <row r="2487" spans="1:9" x14ac:dyDescent="0.25">
      <c r="A2487" s="29" t="str">
        <f>IF(PickedColonies!J2487=0, "NA",INDEX(Table5[Strain name],(MATCH(PickedColonies!C2487,Table6[Barcode of agar-filled omnitray plate],0)+PickedColonies!J2487-1)))</f>
        <v>NA</v>
      </c>
      <c r="B2487" s="29" t="str">
        <f>IF(PickedColonies!J2487=0, "NA", INDEX(Table1[Modifications],(MATCH(PickedColonies!C2487,Table6[Barcode of agar-filled omnitray plate],0)+PickedColonies!J2487-1)))</f>
        <v>NA</v>
      </c>
      <c r="D2487" s="29" t="str">
        <f>IF(PickedColonies!J2487=0, "NA", INDEX(Table4[],(MATCH(PickedColonies!C2487,Table6[Barcode of agar-filled omnitray plate],0)+PickedColonies!J2487-1)))</f>
        <v>NA</v>
      </c>
      <c r="F2487" s="42" t="str">
        <f>IF(ISNUMBER(SEARCH("96-well",Import!$B$10)),Sheet1!O2486,Sheet1!P2486)</f>
        <v>F12</v>
      </c>
      <c r="I2487" s="31"/>
    </row>
    <row r="2488" spans="1:9" x14ac:dyDescent="0.25">
      <c r="A2488" s="29" t="str">
        <f>IF(PickedColonies!J2488=0, "NA",INDEX(Table5[Strain name],(MATCH(PickedColonies!C2488,Table6[Barcode of agar-filled omnitray plate],0)+PickedColonies!J2488-1)))</f>
        <v>NA</v>
      </c>
      <c r="B2488" s="29" t="str">
        <f>IF(PickedColonies!J2488=0, "NA", INDEX(Table1[Modifications],(MATCH(PickedColonies!C2488,Table6[Barcode of agar-filled omnitray plate],0)+PickedColonies!J2488-1)))</f>
        <v>NA</v>
      </c>
      <c r="D2488" s="29" t="str">
        <f>IF(PickedColonies!J2488=0, "NA", INDEX(Table4[],(MATCH(PickedColonies!C2488,Table6[Barcode of agar-filled omnitray plate],0)+PickedColonies!J2488-1)))</f>
        <v>NA</v>
      </c>
      <c r="F2488" s="42" t="str">
        <f>IF(ISNUMBER(SEARCH("96-well",Import!$B$10)),Sheet1!O2487,Sheet1!P2487)</f>
        <v>G12</v>
      </c>
      <c r="I2488" s="31"/>
    </row>
    <row r="2489" spans="1:9" x14ac:dyDescent="0.25">
      <c r="A2489" s="29" t="str">
        <f>IF(PickedColonies!J2489=0, "NA",INDEX(Table5[Strain name],(MATCH(PickedColonies!C2489,Table6[Barcode of agar-filled omnitray plate],0)+PickedColonies!J2489-1)))</f>
        <v>NA</v>
      </c>
      <c r="B2489" s="29" t="str">
        <f>IF(PickedColonies!J2489=0, "NA", INDEX(Table1[Modifications],(MATCH(PickedColonies!C2489,Table6[Barcode of agar-filled omnitray plate],0)+PickedColonies!J2489-1)))</f>
        <v>NA</v>
      </c>
      <c r="D2489" s="29" t="str">
        <f>IF(PickedColonies!J2489=0, "NA", INDEX(Table4[],(MATCH(PickedColonies!C2489,Table6[Barcode of agar-filled omnitray plate],0)+PickedColonies!J2489-1)))</f>
        <v>NA</v>
      </c>
      <c r="F2489" s="42" t="str">
        <f>IF(ISNUMBER(SEARCH("96-well",Import!$B$10)),Sheet1!O2488,Sheet1!P2488)</f>
        <v>H12</v>
      </c>
      <c r="I2489" s="31"/>
    </row>
    <row r="2490" spans="1:9" x14ac:dyDescent="0.25">
      <c r="A2490" s="29" t="str">
        <f>IF(PickedColonies!J2490=0, "NA",INDEX(Table5[Strain name],(MATCH(PickedColonies!C2490,Table6[Barcode of agar-filled omnitray plate],0)+PickedColonies!J2490-1)))</f>
        <v>NA</v>
      </c>
      <c r="B2490" s="29" t="str">
        <f>IF(PickedColonies!J2490=0, "NA", INDEX(Table1[Modifications],(MATCH(PickedColonies!C2490,Table6[Barcode of agar-filled omnitray plate],0)+PickedColonies!J2490-1)))</f>
        <v>NA</v>
      </c>
      <c r="D2490" s="29" t="str">
        <f>IF(PickedColonies!J2490=0, "NA", INDEX(Table4[],(MATCH(PickedColonies!C2490,Table6[Barcode of agar-filled omnitray plate],0)+PickedColonies!J2490-1)))</f>
        <v>NA</v>
      </c>
      <c r="F2490" s="42" t="str">
        <f>IF(ISNUMBER(SEARCH("96-well",Import!$B$10)),Sheet1!O2489,Sheet1!P2489)</f>
        <v>I12</v>
      </c>
      <c r="I2490" s="31"/>
    </row>
    <row r="2491" spans="1:9" x14ac:dyDescent="0.25">
      <c r="A2491" s="29" t="str">
        <f>IF(PickedColonies!J2491=0, "NA",INDEX(Table5[Strain name],(MATCH(PickedColonies!C2491,Table6[Barcode of agar-filled omnitray plate],0)+PickedColonies!J2491-1)))</f>
        <v>NA</v>
      </c>
      <c r="B2491" s="29" t="str">
        <f>IF(PickedColonies!J2491=0, "NA", INDEX(Table1[Modifications],(MATCH(PickedColonies!C2491,Table6[Barcode of agar-filled omnitray plate],0)+PickedColonies!J2491-1)))</f>
        <v>NA</v>
      </c>
      <c r="D2491" s="29" t="str">
        <f>IF(PickedColonies!J2491=0, "NA", INDEX(Table4[],(MATCH(PickedColonies!C2491,Table6[Barcode of agar-filled omnitray plate],0)+PickedColonies!J2491-1)))</f>
        <v>NA</v>
      </c>
      <c r="F2491" s="42" t="str">
        <f>IF(ISNUMBER(SEARCH("96-well",Import!$B$10)),Sheet1!O2490,Sheet1!P2490)</f>
        <v>J12</v>
      </c>
      <c r="I2491" s="31"/>
    </row>
    <row r="2492" spans="1:9" x14ac:dyDescent="0.25">
      <c r="A2492" s="29" t="str">
        <f>IF(PickedColonies!J2492=0, "NA",INDEX(Table5[Strain name],(MATCH(PickedColonies!C2492,Table6[Barcode of agar-filled omnitray plate],0)+PickedColonies!J2492-1)))</f>
        <v>NA</v>
      </c>
      <c r="B2492" s="29" t="str">
        <f>IF(PickedColonies!J2492=0, "NA", INDEX(Table1[Modifications],(MATCH(PickedColonies!C2492,Table6[Barcode of agar-filled omnitray plate],0)+PickedColonies!J2492-1)))</f>
        <v>NA</v>
      </c>
      <c r="D2492" s="29" t="str">
        <f>IF(PickedColonies!J2492=0, "NA", INDEX(Table4[],(MATCH(PickedColonies!C2492,Table6[Barcode of agar-filled omnitray plate],0)+PickedColonies!J2492-1)))</f>
        <v>NA</v>
      </c>
      <c r="F2492" s="42" t="str">
        <f>IF(ISNUMBER(SEARCH("96-well",Import!$B$10)),Sheet1!O2491,Sheet1!P2491)</f>
        <v>K12</v>
      </c>
      <c r="I2492" s="31"/>
    </row>
    <row r="2493" spans="1:9" x14ac:dyDescent="0.25">
      <c r="A2493" s="29" t="str">
        <f>IF(PickedColonies!J2493=0, "NA",INDEX(Table5[Strain name],(MATCH(PickedColonies!C2493,Table6[Barcode of agar-filled omnitray plate],0)+PickedColonies!J2493-1)))</f>
        <v>NA</v>
      </c>
      <c r="B2493" s="29" t="str">
        <f>IF(PickedColonies!J2493=0, "NA", INDEX(Table1[Modifications],(MATCH(PickedColonies!C2493,Table6[Barcode of agar-filled omnitray plate],0)+PickedColonies!J2493-1)))</f>
        <v>NA</v>
      </c>
      <c r="D2493" s="29" t="str">
        <f>IF(PickedColonies!J2493=0, "NA", INDEX(Table4[],(MATCH(PickedColonies!C2493,Table6[Barcode of agar-filled omnitray plate],0)+PickedColonies!J2493-1)))</f>
        <v>NA</v>
      </c>
      <c r="F2493" s="42" t="str">
        <f>IF(ISNUMBER(SEARCH("96-well",Import!$B$10)),Sheet1!O2492,Sheet1!P2492)</f>
        <v>L12</v>
      </c>
      <c r="I2493" s="31"/>
    </row>
    <row r="2494" spans="1:9" x14ac:dyDescent="0.25">
      <c r="A2494" s="29" t="str">
        <f>IF(PickedColonies!J2494=0, "NA",INDEX(Table5[Strain name],(MATCH(PickedColonies!C2494,Table6[Barcode of agar-filled omnitray plate],0)+PickedColonies!J2494-1)))</f>
        <v>NA</v>
      </c>
      <c r="B2494" s="29" t="str">
        <f>IF(PickedColonies!J2494=0, "NA", INDEX(Table1[Modifications],(MATCH(PickedColonies!C2494,Table6[Barcode of agar-filled omnitray plate],0)+PickedColonies!J2494-1)))</f>
        <v>NA</v>
      </c>
      <c r="D2494" s="29" t="str">
        <f>IF(PickedColonies!J2494=0, "NA", INDEX(Table4[],(MATCH(PickedColonies!C2494,Table6[Barcode of agar-filled omnitray plate],0)+PickedColonies!J2494-1)))</f>
        <v>NA</v>
      </c>
      <c r="F2494" s="42" t="str">
        <f>IF(ISNUMBER(SEARCH("96-well",Import!$B$10)),Sheet1!O2493,Sheet1!P2493)</f>
        <v>M12</v>
      </c>
      <c r="I2494" s="31"/>
    </row>
    <row r="2495" spans="1:9" x14ac:dyDescent="0.25">
      <c r="A2495" s="29" t="str">
        <f>IF(PickedColonies!J2495=0, "NA",INDEX(Table5[Strain name],(MATCH(PickedColonies!C2495,Table6[Barcode of agar-filled omnitray plate],0)+PickedColonies!J2495-1)))</f>
        <v>NA</v>
      </c>
      <c r="B2495" s="29" t="str">
        <f>IF(PickedColonies!J2495=0, "NA", INDEX(Table1[Modifications],(MATCH(PickedColonies!C2495,Table6[Barcode of agar-filled omnitray plate],0)+PickedColonies!J2495-1)))</f>
        <v>NA</v>
      </c>
      <c r="D2495" s="29" t="str">
        <f>IF(PickedColonies!J2495=0, "NA", INDEX(Table4[],(MATCH(PickedColonies!C2495,Table6[Barcode of agar-filled omnitray plate],0)+PickedColonies!J2495-1)))</f>
        <v>NA</v>
      </c>
      <c r="F2495" s="42" t="str">
        <f>IF(ISNUMBER(SEARCH("96-well",Import!$B$10)),Sheet1!O2494,Sheet1!P2494)</f>
        <v>N12</v>
      </c>
      <c r="I2495" s="31"/>
    </row>
    <row r="2496" spans="1:9" x14ac:dyDescent="0.25">
      <c r="A2496" s="29" t="str">
        <f>IF(PickedColonies!J2496=0, "NA",INDEX(Table5[Strain name],(MATCH(PickedColonies!C2496,Table6[Barcode of agar-filled omnitray plate],0)+PickedColonies!J2496-1)))</f>
        <v>NA</v>
      </c>
      <c r="B2496" s="29" t="str">
        <f>IF(PickedColonies!J2496=0, "NA", INDEX(Table1[Modifications],(MATCH(PickedColonies!C2496,Table6[Barcode of agar-filled omnitray plate],0)+PickedColonies!J2496-1)))</f>
        <v>NA</v>
      </c>
      <c r="D2496" s="29" t="str">
        <f>IF(PickedColonies!J2496=0, "NA", INDEX(Table4[],(MATCH(PickedColonies!C2496,Table6[Barcode of agar-filled omnitray plate],0)+PickedColonies!J2496-1)))</f>
        <v>NA</v>
      </c>
      <c r="F2496" s="42" t="str">
        <f>IF(ISNUMBER(SEARCH("96-well",Import!$B$10)),Sheet1!O2495,Sheet1!P2495)</f>
        <v>O12</v>
      </c>
      <c r="I2496" s="31"/>
    </row>
    <row r="2497" spans="1:9" x14ac:dyDescent="0.25">
      <c r="A2497" s="29" t="str">
        <f>IF(PickedColonies!J2497=0, "NA",INDEX(Table5[Strain name],(MATCH(PickedColonies!C2497,Table6[Barcode of agar-filled omnitray plate],0)+PickedColonies!J2497-1)))</f>
        <v>NA</v>
      </c>
      <c r="B2497" s="29" t="str">
        <f>IF(PickedColonies!J2497=0, "NA", INDEX(Table1[Modifications],(MATCH(PickedColonies!C2497,Table6[Barcode of agar-filled omnitray plate],0)+PickedColonies!J2497-1)))</f>
        <v>NA</v>
      </c>
      <c r="D2497" s="29" t="str">
        <f>IF(PickedColonies!J2497=0, "NA", INDEX(Table4[],(MATCH(PickedColonies!C2497,Table6[Barcode of agar-filled omnitray plate],0)+PickedColonies!J2497-1)))</f>
        <v>NA</v>
      </c>
      <c r="F2497" s="42" t="str">
        <f>IF(ISNUMBER(SEARCH("96-well",Import!$B$10)),Sheet1!O2496,Sheet1!P2496)</f>
        <v>P12</v>
      </c>
      <c r="I2497" s="31"/>
    </row>
    <row r="2498" spans="1:9" x14ac:dyDescent="0.25">
      <c r="A2498" s="29" t="str">
        <f>IF(PickedColonies!J2498=0, "NA",INDEX(Table5[Strain name],(MATCH(PickedColonies!C2498,Table6[Barcode of agar-filled omnitray plate],0)+PickedColonies!J2498-1)))</f>
        <v>NA</v>
      </c>
      <c r="B2498" s="29" t="str">
        <f>IF(PickedColonies!J2498=0, "NA", INDEX(Table1[Modifications],(MATCH(PickedColonies!C2498,Table6[Barcode of agar-filled omnitray plate],0)+PickedColonies!J2498-1)))</f>
        <v>NA</v>
      </c>
      <c r="D2498" s="29" t="str">
        <f>IF(PickedColonies!J2498=0, "NA", INDEX(Table4[],(MATCH(PickedColonies!C2498,Table6[Barcode of agar-filled omnitray plate],0)+PickedColonies!J2498-1)))</f>
        <v>NA</v>
      </c>
      <c r="F2498" s="42" t="str">
        <f>IF(ISNUMBER(SEARCH("96-well",Import!$B$10)),Sheet1!O2497,Sheet1!P2497)</f>
        <v>A13</v>
      </c>
      <c r="I2498" s="31"/>
    </row>
    <row r="2499" spans="1:9" x14ac:dyDescent="0.25">
      <c r="A2499" s="29" t="str">
        <f>IF(PickedColonies!J2499=0, "NA",INDEX(Table5[Strain name],(MATCH(PickedColonies!C2499,Table6[Barcode of agar-filled omnitray plate],0)+PickedColonies!J2499-1)))</f>
        <v>NA</v>
      </c>
      <c r="B2499" s="29" t="str">
        <f>IF(PickedColonies!J2499=0, "NA", INDEX(Table1[Modifications],(MATCH(PickedColonies!C2499,Table6[Barcode of agar-filled omnitray plate],0)+PickedColonies!J2499-1)))</f>
        <v>NA</v>
      </c>
      <c r="D2499" s="29" t="str">
        <f>IF(PickedColonies!J2499=0, "NA", INDEX(Table4[],(MATCH(PickedColonies!C2499,Table6[Barcode of agar-filled omnitray plate],0)+PickedColonies!J2499-1)))</f>
        <v>NA</v>
      </c>
      <c r="F2499" s="42" t="str">
        <f>IF(ISNUMBER(SEARCH("96-well",Import!$B$10)),Sheet1!O2498,Sheet1!P2498)</f>
        <v>B13</v>
      </c>
      <c r="I2499" s="31"/>
    </row>
    <row r="2500" spans="1:9" x14ac:dyDescent="0.25">
      <c r="A2500" s="29" t="str">
        <f>IF(PickedColonies!J2500=0, "NA",INDEX(Table5[Strain name],(MATCH(PickedColonies!C2500,Table6[Barcode of agar-filled omnitray plate],0)+PickedColonies!J2500-1)))</f>
        <v>NA</v>
      </c>
      <c r="B2500" s="29" t="str">
        <f>IF(PickedColonies!J2500=0, "NA", INDEX(Table1[Modifications],(MATCH(PickedColonies!C2500,Table6[Barcode of agar-filled omnitray plate],0)+PickedColonies!J2500-1)))</f>
        <v>NA</v>
      </c>
      <c r="D2500" s="29" t="str">
        <f>IF(PickedColonies!J2500=0, "NA", INDEX(Table4[],(MATCH(PickedColonies!C2500,Table6[Barcode of agar-filled omnitray plate],0)+PickedColonies!J2500-1)))</f>
        <v>NA</v>
      </c>
      <c r="F2500" s="42" t="str">
        <f>IF(ISNUMBER(SEARCH("96-well",Import!$B$10)),Sheet1!O2499,Sheet1!P2499)</f>
        <v>C13</v>
      </c>
      <c r="I2500" s="31"/>
    </row>
    <row r="2501" spans="1:9" x14ac:dyDescent="0.25">
      <c r="A2501" s="29" t="str">
        <f>IF(PickedColonies!J2501=0, "NA",INDEX(Table5[Strain name],(MATCH(PickedColonies!C2501,Table6[Barcode of agar-filled omnitray plate],0)+PickedColonies!J2501-1)))</f>
        <v>NA</v>
      </c>
      <c r="B2501" s="29" t="str">
        <f>IF(PickedColonies!J2501=0, "NA", INDEX(Table1[Modifications],(MATCH(PickedColonies!C2501,Table6[Barcode of agar-filled omnitray plate],0)+PickedColonies!J2501-1)))</f>
        <v>NA</v>
      </c>
      <c r="D2501" s="29" t="str">
        <f>IF(PickedColonies!J2501=0, "NA", INDEX(Table4[],(MATCH(PickedColonies!C2501,Table6[Barcode of agar-filled omnitray plate],0)+PickedColonies!J2501-1)))</f>
        <v>NA</v>
      </c>
      <c r="F2501" s="42" t="str">
        <f>IF(ISNUMBER(SEARCH("96-well",Import!$B$10)),Sheet1!O2500,Sheet1!P2500)</f>
        <v>D13</v>
      </c>
      <c r="I2501" s="31"/>
    </row>
    <row r="2502" spans="1:9" x14ac:dyDescent="0.25">
      <c r="A2502" s="29" t="str">
        <f>IF(PickedColonies!J2502=0, "NA",INDEX(Table5[Strain name],(MATCH(PickedColonies!C2502,Table6[Barcode of agar-filled omnitray plate],0)+PickedColonies!J2502-1)))</f>
        <v>NA</v>
      </c>
      <c r="B2502" s="29" t="str">
        <f>IF(PickedColonies!J2502=0, "NA", INDEX(Table1[Modifications],(MATCH(PickedColonies!C2502,Table6[Barcode of agar-filled omnitray plate],0)+PickedColonies!J2502-1)))</f>
        <v>NA</v>
      </c>
      <c r="D2502" s="29" t="str">
        <f>IF(PickedColonies!J2502=0, "NA", INDEX(Table4[],(MATCH(PickedColonies!C2502,Table6[Barcode of agar-filled omnitray plate],0)+PickedColonies!J2502-1)))</f>
        <v>NA</v>
      </c>
      <c r="F2502" s="42" t="str">
        <f>IF(ISNUMBER(SEARCH("96-well",Import!$B$10)),Sheet1!O2501,Sheet1!P2501)</f>
        <v>E13</v>
      </c>
      <c r="I2502" s="31"/>
    </row>
    <row r="2503" spans="1:9" x14ac:dyDescent="0.25">
      <c r="A2503" s="29" t="str">
        <f>IF(PickedColonies!J2503=0, "NA",INDEX(Table5[Strain name],(MATCH(PickedColonies!C2503,Table6[Barcode of agar-filled omnitray plate],0)+PickedColonies!J2503-1)))</f>
        <v>NA</v>
      </c>
      <c r="B2503" s="29" t="str">
        <f>IF(PickedColonies!J2503=0, "NA", INDEX(Table1[Modifications],(MATCH(PickedColonies!C2503,Table6[Barcode of agar-filled omnitray plate],0)+PickedColonies!J2503-1)))</f>
        <v>NA</v>
      </c>
      <c r="D2503" s="29" t="str">
        <f>IF(PickedColonies!J2503=0, "NA", INDEX(Table4[],(MATCH(PickedColonies!C2503,Table6[Barcode of agar-filled omnitray plate],0)+PickedColonies!J2503-1)))</f>
        <v>NA</v>
      </c>
      <c r="F2503" s="42" t="str">
        <f>IF(ISNUMBER(SEARCH("96-well",Import!$B$10)),Sheet1!O2502,Sheet1!P2502)</f>
        <v>F13</v>
      </c>
      <c r="I2503" s="31"/>
    </row>
    <row r="2504" spans="1:9" x14ac:dyDescent="0.25">
      <c r="A2504" s="29" t="str">
        <f>IF(PickedColonies!J2504=0, "NA",INDEX(Table5[Strain name],(MATCH(PickedColonies!C2504,Table6[Barcode of agar-filled omnitray plate],0)+PickedColonies!J2504-1)))</f>
        <v>NA</v>
      </c>
      <c r="B2504" s="29" t="str">
        <f>IF(PickedColonies!J2504=0, "NA", INDEX(Table1[Modifications],(MATCH(PickedColonies!C2504,Table6[Barcode of agar-filled omnitray plate],0)+PickedColonies!J2504-1)))</f>
        <v>NA</v>
      </c>
      <c r="D2504" s="29" t="str">
        <f>IF(PickedColonies!J2504=0, "NA", INDEX(Table4[],(MATCH(PickedColonies!C2504,Table6[Barcode of agar-filled omnitray plate],0)+PickedColonies!J2504-1)))</f>
        <v>NA</v>
      </c>
      <c r="F2504" s="42" t="str">
        <f>IF(ISNUMBER(SEARCH("96-well",Import!$B$10)),Sheet1!O2503,Sheet1!P2503)</f>
        <v>G13</v>
      </c>
      <c r="I2504" s="31"/>
    </row>
    <row r="2505" spans="1:9" x14ac:dyDescent="0.25">
      <c r="A2505" s="29" t="str">
        <f>IF(PickedColonies!J2505=0, "NA",INDEX(Table5[Strain name],(MATCH(PickedColonies!C2505,Table6[Barcode of agar-filled omnitray plate],0)+PickedColonies!J2505-1)))</f>
        <v>NA</v>
      </c>
      <c r="B2505" s="29" t="str">
        <f>IF(PickedColonies!J2505=0, "NA", INDEX(Table1[Modifications],(MATCH(PickedColonies!C2505,Table6[Barcode of agar-filled omnitray plate],0)+PickedColonies!J2505-1)))</f>
        <v>NA</v>
      </c>
      <c r="D2505" s="29" t="str">
        <f>IF(PickedColonies!J2505=0, "NA", INDEX(Table4[],(MATCH(PickedColonies!C2505,Table6[Barcode of agar-filled omnitray plate],0)+PickedColonies!J2505-1)))</f>
        <v>NA</v>
      </c>
      <c r="F2505" s="42" t="str">
        <f>IF(ISNUMBER(SEARCH("96-well",Import!$B$10)),Sheet1!O2504,Sheet1!P2504)</f>
        <v>H13</v>
      </c>
      <c r="I2505" s="31"/>
    </row>
    <row r="2506" spans="1:9" x14ac:dyDescent="0.25">
      <c r="A2506" s="29" t="str">
        <f>IF(PickedColonies!J2506=0, "NA",INDEX(Table5[Strain name],(MATCH(PickedColonies!C2506,Table6[Barcode of agar-filled omnitray plate],0)+PickedColonies!J2506-1)))</f>
        <v>NA</v>
      </c>
      <c r="B2506" s="29" t="str">
        <f>IF(PickedColonies!J2506=0, "NA", INDEX(Table1[Modifications],(MATCH(PickedColonies!C2506,Table6[Barcode of agar-filled omnitray plate],0)+PickedColonies!J2506-1)))</f>
        <v>NA</v>
      </c>
      <c r="D2506" s="29" t="str">
        <f>IF(PickedColonies!J2506=0, "NA", INDEX(Table4[],(MATCH(PickedColonies!C2506,Table6[Barcode of agar-filled omnitray plate],0)+PickedColonies!J2506-1)))</f>
        <v>NA</v>
      </c>
      <c r="F2506" s="42" t="str">
        <f>IF(ISNUMBER(SEARCH("96-well",Import!$B$10)),Sheet1!O2505,Sheet1!P2505)</f>
        <v>I13</v>
      </c>
      <c r="I2506" s="31"/>
    </row>
    <row r="2507" spans="1:9" x14ac:dyDescent="0.25">
      <c r="A2507" s="29" t="str">
        <f>IF(PickedColonies!J2507=0, "NA",INDEX(Table5[Strain name],(MATCH(PickedColonies!C2507,Table6[Barcode of agar-filled omnitray plate],0)+PickedColonies!J2507-1)))</f>
        <v>NA</v>
      </c>
      <c r="B2507" s="29" t="str">
        <f>IF(PickedColonies!J2507=0, "NA", INDEX(Table1[Modifications],(MATCH(PickedColonies!C2507,Table6[Barcode of agar-filled omnitray plate],0)+PickedColonies!J2507-1)))</f>
        <v>NA</v>
      </c>
      <c r="D2507" s="29" t="str">
        <f>IF(PickedColonies!J2507=0, "NA", INDEX(Table4[],(MATCH(PickedColonies!C2507,Table6[Barcode of agar-filled omnitray plate],0)+PickedColonies!J2507-1)))</f>
        <v>NA</v>
      </c>
      <c r="F2507" s="42" t="str">
        <f>IF(ISNUMBER(SEARCH("96-well",Import!$B$10)),Sheet1!O2506,Sheet1!P2506)</f>
        <v>J13</v>
      </c>
      <c r="I2507" s="31"/>
    </row>
    <row r="2508" spans="1:9" x14ac:dyDescent="0.25">
      <c r="A2508" s="29" t="str">
        <f>IF(PickedColonies!J2508=0, "NA",INDEX(Table5[Strain name],(MATCH(PickedColonies!C2508,Table6[Barcode of agar-filled omnitray plate],0)+PickedColonies!J2508-1)))</f>
        <v>NA</v>
      </c>
      <c r="B2508" s="29" t="str">
        <f>IF(PickedColonies!J2508=0, "NA", INDEX(Table1[Modifications],(MATCH(PickedColonies!C2508,Table6[Barcode of agar-filled omnitray plate],0)+PickedColonies!J2508-1)))</f>
        <v>NA</v>
      </c>
      <c r="D2508" s="29" t="str">
        <f>IF(PickedColonies!J2508=0, "NA", INDEX(Table4[],(MATCH(PickedColonies!C2508,Table6[Barcode of agar-filled omnitray plate],0)+PickedColonies!J2508-1)))</f>
        <v>NA</v>
      </c>
      <c r="F2508" s="42" t="str">
        <f>IF(ISNUMBER(SEARCH("96-well",Import!$B$10)),Sheet1!O2507,Sheet1!P2507)</f>
        <v>K13</v>
      </c>
      <c r="I2508" s="31"/>
    </row>
    <row r="2509" spans="1:9" x14ac:dyDescent="0.25">
      <c r="A2509" s="29" t="str">
        <f>IF(PickedColonies!J2509=0, "NA",INDEX(Table5[Strain name],(MATCH(PickedColonies!C2509,Table6[Barcode of agar-filled omnitray plate],0)+PickedColonies!J2509-1)))</f>
        <v>NA</v>
      </c>
      <c r="B2509" s="29" t="str">
        <f>IF(PickedColonies!J2509=0, "NA", INDEX(Table1[Modifications],(MATCH(PickedColonies!C2509,Table6[Barcode of agar-filled omnitray plate],0)+PickedColonies!J2509-1)))</f>
        <v>NA</v>
      </c>
      <c r="D2509" s="29" t="str">
        <f>IF(PickedColonies!J2509=0, "NA", INDEX(Table4[],(MATCH(PickedColonies!C2509,Table6[Barcode of agar-filled omnitray plate],0)+PickedColonies!J2509-1)))</f>
        <v>NA</v>
      </c>
      <c r="F2509" s="42" t="str">
        <f>IF(ISNUMBER(SEARCH("96-well",Import!$B$10)),Sheet1!O2508,Sheet1!P2508)</f>
        <v>L13</v>
      </c>
      <c r="I2509" s="31"/>
    </row>
    <row r="2510" spans="1:9" x14ac:dyDescent="0.25">
      <c r="A2510" s="29" t="str">
        <f>IF(PickedColonies!J2510=0, "NA",INDEX(Table5[Strain name],(MATCH(PickedColonies!C2510,Table6[Barcode of agar-filled omnitray plate],0)+PickedColonies!J2510-1)))</f>
        <v>NA</v>
      </c>
      <c r="B2510" s="29" t="str">
        <f>IF(PickedColonies!J2510=0, "NA", INDEX(Table1[Modifications],(MATCH(PickedColonies!C2510,Table6[Barcode of agar-filled omnitray plate],0)+PickedColonies!J2510-1)))</f>
        <v>NA</v>
      </c>
      <c r="D2510" s="29" t="str">
        <f>IF(PickedColonies!J2510=0, "NA", INDEX(Table4[],(MATCH(PickedColonies!C2510,Table6[Barcode of agar-filled omnitray plate],0)+PickedColonies!J2510-1)))</f>
        <v>NA</v>
      </c>
      <c r="F2510" s="42" t="str">
        <f>IF(ISNUMBER(SEARCH("96-well",Import!$B$10)),Sheet1!O2509,Sheet1!P2509)</f>
        <v>M13</v>
      </c>
      <c r="I2510" s="31"/>
    </row>
    <row r="2511" spans="1:9" x14ac:dyDescent="0.25">
      <c r="A2511" s="29" t="str">
        <f>IF(PickedColonies!J2511=0, "NA",INDEX(Table5[Strain name],(MATCH(PickedColonies!C2511,Table6[Barcode of agar-filled omnitray plate],0)+PickedColonies!J2511-1)))</f>
        <v>NA</v>
      </c>
      <c r="B2511" s="29" t="str">
        <f>IF(PickedColonies!J2511=0, "NA", INDEX(Table1[Modifications],(MATCH(PickedColonies!C2511,Table6[Barcode of agar-filled omnitray plate],0)+PickedColonies!J2511-1)))</f>
        <v>NA</v>
      </c>
      <c r="D2511" s="29" t="str">
        <f>IF(PickedColonies!J2511=0, "NA", INDEX(Table4[],(MATCH(PickedColonies!C2511,Table6[Barcode of agar-filled omnitray plate],0)+PickedColonies!J2511-1)))</f>
        <v>NA</v>
      </c>
      <c r="F2511" s="42" t="str">
        <f>IF(ISNUMBER(SEARCH("96-well",Import!$B$10)),Sheet1!O2510,Sheet1!P2510)</f>
        <v>N13</v>
      </c>
      <c r="I2511" s="31"/>
    </row>
    <row r="2512" spans="1:9" x14ac:dyDescent="0.25">
      <c r="A2512" s="29" t="str">
        <f>IF(PickedColonies!J2512=0, "NA",INDEX(Table5[Strain name],(MATCH(PickedColonies!C2512,Table6[Barcode of agar-filled omnitray plate],0)+PickedColonies!J2512-1)))</f>
        <v>NA</v>
      </c>
      <c r="B2512" s="29" t="str">
        <f>IF(PickedColonies!J2512=0, "NA", INDEX(Table1[Modifications],(MATCH(PickedColonies!C2512,Table6[Barcode of agar-filled omnitray plate],0)+PickedColonies!J2512-1)))</f>
        <v>NA</v>
      </c>
      <c r="D2512" s="29" t="str">
        <f>IF(PickedColonies!J2512=0, "NA", INDEX(Table4[],(MATCH(PickedColonies!C2512,Table6[Barcode of agar-filled omnitray plate],0)+PickedColonies!J2512-1)))</f>
        <v>NA</v>
      </c>
      <c r="F2512" s="42" t="str">
        <f>IF(ISNUMBER(SEARCH("96-well",Import!$B$10)),Sheet1!O2511,Sheet1!P2511)</f>
        <v>O13</v>
      </c>
      <c r="I2512" s="31"/>
    </row>
    <row r="2513" spans="1:9" x14ac:dyDescent="0.25">
      <c r="A2513" s="29" t="str">
        <f>IF(PickedColonies!J2513=0, "NA",INDEX(Table5[Strain name],(MATCH(PickedColonies!C2513,Table6[Barcode of agar-filled omnitray plate],0)+PickedColonies!J2513-1)))</f>
        <v>NA</v>
      </c>
      <c r="B2513" s="29" t="str">
        <f>IF(PickedColonies!J2513=0, "NA", INDEX(Table1[Modifications],(MATCH(PickedColonies!C2513,Table6[Barcode of agar-filled omnitray plate],0)+PickedColonies!J2513-1)))</f>
        <v>NA</v>
      </c>
      <c r="D2513" s="29" t="str">
        <f>IF(PickedColonies!J2513=0, "NA", INDEX(Table4[],(MATCH(PickedColonies!C2513,Table6[Barcode of agar-filled omnitray plate],0)+PickedColonies!J2513-1)))</f>
        <v>NA</v>
      </c>
      <c r="F2513" s="42" t="str">
        <f>IF(ISNUMBER(SEARCH("96-well",Import!$B$10)),Sheet1!O2512,Sheet1!P2512)</f>
        <v>P13</v>
      </c>
      <c r="I2513" s="31"/>
    </row>
    <row r="2514" spans="1:9" x14ac:dyDescent="0.25">
      <c r="A2514" s="29" t="str">
        <f>IF(PickedColonies!J2514=0, "NA",INDEX(Table5[Strain name],(MATCH(PickedColonies!C2514,Table6[Barcode of agar-filled omnitray plate],0)+PickedColonies!J2514-1)))</f>
        <v>NA</v>
      </c>
      <c r="B2514" s="29" t="str">
        <f>IF(PickedColonies!J2514=0, "NA", INDEX(Table1[Modifications],(MATCH(PickedColonies!C2514,Table6[Barcode of agar-filled omnitray plate],0)+PickedColonies!J2514-1)))</f>
        <v>NA</v>
      </c>
      <c r="D2514" s="29" t="str">
        <f>IF(PickedColonies!J2514=0, "NA", INDEX(Table4[],(MATCH(PickedColonies!C2514,Table6[Barcode of agar-filled omnitray plate],0)+PickedColonies!J2514-1)))</f>
        <v>NA</v>
      </c>
      <c r="F2514" s="42" t="str">
        <f>IF(ISNUMBER(SEARCH("96-well",Import!$B$10)),Sheet1!O2513,Sheet1!P2513)</f>
        <v>A14</v>
      </c>
      <c r="I2514" s="31"/>
    </row>
    <row r="2515" spans="1:9" x14ac:dyDescent="0.25">
      <c r="A2515" s="29" t="str">
        <f>IF(PickedColonies!J2515=0, "NA",INDEX(Table5[Strain name],(MATCH(PickedColonies!C2515,Table6[Barcode of agar-filled omnitray plate],0)+PickedColonies!J2515-1)))</f>
        <v>NA</v>
      </c>
      <c r="B2515" s="29" t="str">
        <f>IF(PickedColonies!J2515=0, "NA", INDEX(Table1[Modifications],(MATCH(PickedColonies!C2515,Table6[Barcode of agar-filled omnitray plate],0)+PickedColonies!J2515-1)))</f>
        <v>NA</v>
      </c>
      <c r="D2515" s="29" t="str">
        <f>IF(PickedColonies!J2515=0, "NA", INDEX(Table4[],(MATCH(PickedColonies!C2515,Table6[Barcode of agar-filled omnitray plate],0)+PickedColonies!J2515-1)))</f>
        <v>NA</v>
      </c>
      <c r="F2515" s="42" t="str">
        <f>IF(ISNUMBER(SEARCH("96-well",Import!$B$10)),Sheet1!O2514,Sheet1!P2514)</f>
        <v>B14</v>
      </c>
      <c r="I2515" s="31"/>
    </row>
    <row r="2516" spans="1:9" x14ac:dyDescent="0.25">
      <c r="A2516" s="29" t="str">
        <f>IF(PickedColonies!J2516=0, "NA",INDEX(Table5[Strain name],(MATCH(PickedColonies!C2516,Table6[Barcode of agar-filled omnitray plate],0)+PickedColonies!J2516-1)))</f>
        <v>NA</v>
      </c>
      <c r="B2516" s="29" t="str">
        <f>IF(PickedColonies!J2516=0, "NA", INDEX(Table1[Modifications],(MATCH(PickedColonies!C2516,Table6[Barcode of agar-filled omnitray plate],0)+PickedColonies!J2516-1)))</f>
        <v>NA</v>
      </c>
      <c r="D2516" s="29" t="str">
        <f>IF(PickedColonies!J2516=0, "NA", INDEX(Table4[],(MATCH(PickedColonies!C2516,Table6[Barcode of agar-filled omnitray plate],0)+PickedColonies!J2516-1)))</f>
        <v>NA</v>
      </c>
      <c r="F2516" s="42" t="str">
        <f>IF(ISNUMBER(SEARCH("96-well",Import!$B$10)),Sheet1!O2515,Sheet1!P2515)</f>
        <v>C14</v>
      </c>
      <c r="I2516" s="31"/>
    </row>
    <row r="2517" spans="1:9" x14ac:dyDescent="0.25">
      <c r="A2517" s="29" t="str">
        <f>IF(PickedColonies!J2517=0, "NA",INDEX(Table5[Strain name],(MATCH(PickedColonies!C2517,Table6[Barcode of agar-filled omnitray plate],0)+PickedColonies!J2517-1)))</f>
        <v>NA</v>
      </c>
      <c r="B2517" s="29" t="str">
        <f>IF(PickedColonies!J2517=0, "NA", INDEX(Table1[Modifications],(MATCH(PickedColonies!C2517,Table6[Barcode of agar-filled omnitray plate],0)+PickedColonies!J2517-1)))</f>
        <v>NA</v>
      </c>
      <c r="D2517" s="29" t="str">
        <f>IF(PickedColonies!J2517=0, "NA", INDEX(Table4[],(MATCH(PickedColonies!C2517,Table6[Barcode of agar-filled omnitray plate],0)+PickedColonies!J2517-1)))</f>
        <v>NA</v>
      </c>
      <c r="F2517" s="42" t="str">
        <f>IF(ISNUMBER(SEARCH("96-well",Import!$B$10)),Sheet1!O2516,Sheet1!P2516)</f>
        <v>D14</v>
      </c>
      <c r="I2517" s="31"/>
    </row>
    <row r="2518" spans="1:9" x14ac:dyDescent="0.25">
      <c r="A2518" s="29" t="str">
        <f>IF(PickedColonies!J2518=0, "NA",INDEX(Table5[Strain name],(MATCH(PickedColonies!C2518,Table6[Barcode of agar-filled omnitray plate],0)+PickedColonies!J2518-1)))</f>
        <v>NA</v>
      </c>
      <c r="B2518" s="29" t="str">
        <f>IF(PickedColonies!J2518=0, "NA", INDEX(Table1[Modifications],(MATCH(PickedColonies!C2518,Table6[Barcode of agar-filled omnitray plate],0)+PickedColonies!J2518-1)))</f>
        <v>NA</v>
      </c>
      <c r="D2518" s="29" t="str">
        <f>IF(PickedColonies!J2518=0, "NA", INDEX(Table4[],(MATCH(PickedColonies!C2518,Table6[Barcode of agar-filled omnitray plate],0)+PickedColonies!J2518-1)))</f>
        <v>NA</v>
      </c>
      <c r="F2518" s="42" t="str">
        <f>IF(ISNUMBER(SEARCH("96-well",Import!$B$10)),Sheet1!O2517,Sheet1!P2517)</f>
        <v>E14</v>
      </c>
      <c r="I2518" s="31"/>
    </row>
    <row r="2519" spans="1:9" x14ac:dyDescent="0.25">
      <c r="A2519" s="29" t="str">
        <f>IF(PickedColonies!J2519=0, "NA",INDEX(Table5[Strain name],(MATCH(PickedColonies!C2519,Table6[Barcode of agar-filled omnitray plate],0)+PickedColonies!J2519-1)))</f>
        <v>NA</v>
      </c>
      <c r="B2519" s="29" t="str">
        <f>IF(PickedColonies!J2519=0, "NA", INDEX(Table1[Modifications],(MATCH(PickedColonies!C2519,Table6[Barcode of agar-filled omnitray plate],0)+PickedColonies!J2519-1)))</f>
        <v>NA</v>
      </c>
      <c r="D2519" s="29" t="str">
        <f>IF(PickedColonies!J2519=0, "NA", INDEX(Table4[],(MATCH(PickedColonies!C2519,Table6[Barcode of agar-filled omnitray plate],0)+PickedColonies!J2519-1)))</f>
        <v>NA</v>
      </c>
      <c r="F2519" s="42" t="str">
        <f>IF(ISNUMBER(SEARCH("96-well",Import!$B$10)),Sheet1!O2518,Sheet1!P2518)</f>
        <v>F14</v>
      </c>
      <c r="I2519" s="31"/>
    </row>
    <row r="2520" spans="1:9" x14ac:dyDescent="0.25">
      <c r="A2520" s="29" t="str">
        <f>IF(PickedColonies!J2520=0, "NA",INDEX(Table5[Strain name],(MATCH(PickedColonies!C2520,Table6[Barcode of agar-filled omnitray plate],0)+PickedColonies!J2520-1)))</f>
        <v>NA</v>
      </c>
      <c r="B2520" s="29" t="str">
        <f>IF(PickedColonies!J2520=0, "NA", INDEX(Table1[Modifications],(MATCH(PickedColonies!C2520,Table6[Barcode of agar-filled omnitray plate],0)+PickedColonies!J2520-1)))</f>
        <v>NA</v>
      </c>
      <c r="D2520" s="29" t="str">
        <f>IF(PickedColonies!J2520=0, "NA", INDEX(Table4[],(MATCH(PickedColonies!C2520,Table6[Barcode of agar-filled omnitray plate],0)+PickedColonies!J2520-1)))</f>
        <v>NA</v>
      </c>
      <c r="F2520" s="42" t="str">
        <f>IF(ISNUMBER(SEARCH("96-well",Import!$B$10)),Sheet1!O2519,Sheet1!P2519)</f>
        <v>G14</v>
      </c>
      <c r="I2520" s="31"/>
    </row>
    <row r="2521" spans="1:9" x14ac:dyDescent="0.25">
      <c r="A2521" s="29" t="str">
        <f>IF(PickedColonies!J2521=0, "NA",INDEX(Table5[Strain name],(MATCH(PickedColonies!C2521,Table6[Barcode of agar-filled omnitray plate],0)+PickedColonies!J2521-1)))</f>
        <v>NA</v>
      </c>
      <c r="B2521" s="29" t="str">
        <f>IF(PickedColonies!J2521=0, "NA", INDEX(Table1[Modifications],(MATCH(PickedColonies!C2521,Table6[Barcode of agar-filled omnitray plate],0)+PickedColonies!J2521-1)))</f>
        <v>NA</v>
      </c>
      <c r="D2521" s="29" t="str">
        <f>IF(PickedColonies!J2521=0, "NA", INDEX(Table4[],(MATCH(PickedColonies!C2521,Table6[Barcode of agar-filled omnitray plate],0)+PickedColonies!J2521-1)))</f>
        <v>NA</v>
      </c>
      <c r="F2521" s="42" t="str">
        <f>IF(ISNUMBER(SEARCH("96-well",Import!$B$10)),Sheet1!O2520,Sheet1!P2520)</f>
        <v>H14</v>
      </c>
      <c r="I2521" s="31"/>
    </row>
    <row r="2522" spans="1:9" x14ac:dyDescent="0.25">
      <c r="A2522" s="29" t="str">
        <f>IF(PickedColonies!J2522=0, "NA",INDEX(Table5[Strain name],(MATCH(PickedColonies!C2522,Table6[Barcode of agar-filled omnitray plate],0)+PickedColonies!J2522-1)))</f>
        <v>NA</v>
      </c>
      <c r="B2522" s="29" t="str">
        <f>IF(PickedColonies!J2522=0, "NA", INDEX(Table1[Modifications],(MATCH(PickedColonies!C2522,Table6[Barcode of agar-filled omnitray plate],0)+PickedColonies!J2522-1)))</f>
        <v>NA</v>
      </c>
      <c r="D2522" s="29" t="str">
        <f>IF(PickedColonies!J2522=0, "NA", INDEX(Table4[],(MATCH(PickedColonies!C2522,Table6[Barcode of agar-filled omnitray plate],0)+PickedColonies!J2522-1)))</f>
        <v>NA</v>
      </c>
      <c r="F2522" s="42" t="str">
        <f>IF(ISNUMBER(SEARCH("96-well",Import!$B$10)),Sheet1!O2521,Sheet1!P2521)</f>
        <v>I14</v>
      </c>
      <c r="I2522" s="31"/>
    </row>
    <row r="2523" spans="1:9" x14ac:dyDescent="0.25">
      <c r="A2523" s="29" t="str">
        <f>IF(PickedColonies!J2523=0, "NA",INDEX(Table5[Strain name],(MATCH(PickedColonies!C2523,Table6[Barcode of agar-filled omnitray plate],0)+PickedColonies!J2523-1)))</f>
        <v>NA</v>
      </c>
      <c r="B2523" s="29" t="str">
        <f>IF(PickedColonies!J2523=0, "NA", INDEX(Table1[Modifications],(MATCH(PickedColonies!C2523,Table6[Barcode of agar-filled omnitray plate],0)+PickedColonies!J2523-1)))</f>
        <v>NA</v>
      </c>
      <c r="D2523" s="29" t="str">
        <f>IF(PickedColonies!J2523=0, "NA", INDEX(Table4[],(MATCH(PickedColonies!C2523,Table6[Barcode of agar-filled omnitray plate],0)+PickedColonies!J2523-1)))</f>
        <v>NA</v>
      </c>
      <c r="F2523" s="42" t="str">
        <f>IF(ISNUMBER(SEARCH("96-well",Import!$B$10)),Sheet1!O2522,Sheet1!P2522)</f>
        <v>J14</v>
      </c>
      <c r="I2523" s="31"/>
    </row>
    <row r="2524" spans="1:9" x14ac:dyDescent="0.25">
      <c r="A2524" s="29" t="str">
        <f>IF(PickedColonies!J2524=0, "NA",INDEX(Table5[Strain name],(MATCH(PickedColonies!C2524,Table6[Barcode of agar-filled omnitray plate],0)+PickedColonies!J2524-1)))</f>
        <v>NA</v>
      </c>
      <c r="B2524" s="29" t="str">
        <f>IF(PickedColonies!J2524=0, "NA", INDEX(Table1[Modifications],(MATCH(PickedColonies!C2524,Table6[Barcode of agar-filled omnitray plate],0)+PickedColonies!J2524-1)))</f>
        <v>NA</v>
      </c>
      <c r="D2524" s="29" t="str">
        <f>IF(PickedColonies!J2524=0, "NA", INDEX(Table4[],(MATCH(PickedColonies!C2524,Table6[Barcode of agar-filled omnitray plate],0)+PickedColonies!J2524-1)))</f>
        <v>NA</v>
      </c>
      <c r="F2524" s="42" t="str">
        <f>IF(ISNUMBER(SEARCH("96-well",Import!$B$10)),Sheet1!O2523,Sheet1!P2523)</f>
        <v>K14</v>
      </c>
      <c r="I2524" s="31"/>
    </row>
    <row r="2525" spans="1:9" x14ac:dyDescent="0.25">
      <c r="A2525" s="29" t="str">
        <f>IF(PickedColonies!J2525=0, "NA",INDEX(Table5[Strain name],(MATCH(PickedColonies!C2525,Table6[Barcode of agar-filled omnitray plate],0)+PickedColonies!J2525-1)))</f>
        <v>NA</v>
      </c>
      <c r="B2525" s="29" t="str">
        <f>IF(PickedColonies!J2525=0, "NA", INDEX(Table1[Modifications],(MATCH(PickedColonies!C2525,Table6[Barcode of agar-filled omnitray plate],0)+PickedColonies!J2525-1)))</f>
        <v>NA</v>
      </c>
      <c r="D2525" s="29" t="str">
        <f>IF(PickedColonies!J2525=0, "NA", INDEX(Table4[],(MATCH(PickedColonies!C2525,Table6[Barcode of agar-filled omnitray plate],0)+PickedColonies!J2525-1)))</f>
        <v>NA</v>
      </c>
      <c r="F2525" s="42" t="str">
        <f>IF(ISNUMBER(SEARCH("96-well",Import!$B$10)),Sheet1!O2524,Sheet1!P2524)</f>
        <v>L14</v>
      </c>
      <c r="I2525" s="31"/>
    </row>
    <row r="2526" spans="1:9" x14ac:dyDescent="0.25">
      <c r="A2526" s="29" t="str">
        <f>IF(PickedColonies!J2526=0, "NA",INDEX(Table5[Strain name],(MATCH(PickedColonies!C2526,Table6[Barcode of agar-filled omnitray plate],0)+PickedColonies!J2526-1)))</f>
        <v>NA</v>
      </c>
      <c r="B2526" s="29" t="str">
        <f>IF(PickedColonies!J2526=0, "NA", INDEX(Table1[Modifications],(MATCH(PickedColonies!C2526,Table6[Barcode of agar-filled omnitray plate],0)+PickedColonies!J2526-1)))</f>
        <v>NA</v>
      </c>
      <c r="D2526" s="29" t="str">
        <f>IF(PickedColonies!J2526=0, "NA", INDEX(Table4[],(MATCH(PickedColonies!C2526,Table6[Barcode of agar-filled omnitray plate],0)+PickedColonies!J2526-1)))</f>
        <v>NA</v>
      </c>
      <c r="F2526" s="42" t="str">
        <f>IF(ISNUMBER(SEARCH("96-well",Import!$B$10)),Sheet1!O2525,Sheet1!P2525)</f>
        <v>M14</v>
      </c>
      <c r="I2526" s="31"/>
    </row>
    <row r="2527" spans="1:9" x14ac:dyDescent="0.25">
      <c r="A2527" s="29" t="str">
        <f>IF(PickedColonies!J2527=0, "NA",INDEX(Table5[Strain name],(MATCH(PickedColonies!C2527,Table6[Barcode of agar-filled omnitray plate],0)+PickedColonies!J2527-1)))</f>
        <v>NA</v>
      </c>
      <c r="B2527" s="29" t="str">
        <f>IF(PickedColonies!J2527=0, "NA", INDEX(Table1[Modifications],(MATCH(PickedColonies!C2527,Table6[Barcode of agar-filled omnitray plate],0)+PickedColonies!J2527-1)))</f>
        <v>NA</v>
      </c>
      <c r="D2527" s="29" t="str">
        <f>IF(PickedColonies!J2527=0, "NA", INDEX(Table4[],(MATCH(PickedColonies!C2527,Table6[Barcode of agar-filled omnitray plate],0)+PickedColonies!J2527-1)))</f>
        <v>NA</v>
      </c>
      <c r="F2527" s="42" t="str">
        <f>IF(ISNUMBER(SEARCH("96-well",Import!$B$10)),Sheet1!O2526,Sheet1!P2526)</f>
        <v>N14</v>
      </c>
      <c r="I2527" s="31"/>
    </row>
    <row r="2528" spans="1:9" x14ac:dyDescent="0.25">
      <c r="A2528" s="29" t="str">
        <f>IF(PickedColonies!J2528=0, "NA",INDEX(Table5[Strain name],(MATCH(PickedColonies!C2528,Table6[Barcode of agar-filled omnitray plate],0)+PickedColonies!J2528-1)))</f>
        <v>NA</v>
      </c>
      <c r="B2528" s="29" t="str">
        <f>IF(PickedColonies!J2528=0, "NA", INDEX(Table1[Modifications],(MATCH(PickedColonies!C2528,Table6[Barcode of agar-filled omnitray plate],0)+PickedColonies!J2528-1)))</f>
        <v>NA</v>
      </c>
      <c r="D2528" s="29" t="str">
        <f>IF(PickedColonies!J2528=0, "NA", INDEX(Table4[],(MATCH(PickedColonies!C2528,Table6[Barcode of agar-filled omnitray plate],0)+PickedColonies!J2528-1)))</f>
        <v>NA</v>
      </c>
      <c r="F2528" s="42" t="str">
        <f>IF(ISNUMBER(SEARCH("96-well",Import!$B$10)),Sheet1!O2527,Sheet1!P2527)</f>
        <v>O14</v>
      </c>
      <c r="I2528" s="31"/>
    </row>
    <row r="2529" spans="1:9" x14ac:dyDescent="0.25">
      <c r="A2529" s="29" t="str">
        <f>IF(PickedColonies!J2529=0, "NA",INDEX(Table5[Strain name],(MATCH(PickedColonies!C2529,Table6[Barcode of agar-filled omnitray plate],0)+PickedColonies!J2529-1)))</f>
        <v>NA</v>
      </c>
      <c r="B2529" s="29" t="str">
        <f>IF(PickedColonies!J2529=0, "NA", INDEX(Table1[Modifications],(MATCH(PickedColonies!C2529,Table6[Barcode of agar-filled omnitray plate],0)+PickedColonies!J2529-1)))</f>
        <v>NA</v>
      </c>
      <c r="D2529" s="29" t="str">
        <f>IF(PickedColonies!J2529=0, "NA", INDEX(Table4[],(MATCH(PickedColonies!C2529,Table6[Barcode of agar-filled omnitray plate],0)+PickedColonies!J2529-1)))</f>
        <v>NA</v>
      </c>
      <c r="F2529" s="42" t="str">
        <f>IF(ISNUMBER(SEARCH("96-well",Import!$B$10)),Sheet1!O2528,Sheet1!P2528)</f>
        <v>P14</v>
      </c>
      <c r="I2529" s="31"/>
    </row>
    <row r="2530" spans="1:9" x14ac:dyDescent="0.25">
      <c r="A2530" s="29" t="str">
        <f>IF(PickedColonies!J2530=0, "NA",INDEX(Table5[Strain name],(MATCH(PickedColonies!C2530,Table6[Barcode of agar-filled omnitray plate],0)+PickedColonies!J2530-1)))</f>
        <v>NA</v>
      </c>
      <c r="B2530" s="29" t="str">
        <f>IF(PickedColonies!J2530=0, "NA", INDEX(Table1[Modifications],(MATCH(PickedColonies!C2530,Table6[Barcode of agar-filled omnitray plate],0)+PickedColonies!J2530-1)))</f>
        <v>NA</v>
      </c>
      <c r="D2530" s="29" t="str">
        <f>IF(PickedColonies!J2530=0, "NA", INDEX(Table4[],(MATCH(PickedColonies!C2530,Table6[Barcode of agar-filled omnitray plate],0)+PickedColonies!J2530-1)))</f>
        <v>NA</v>
      </c>
      <c r="F2530" s="42" t="str">
        <f>IF(ISNUMBER(SEARCH("96-well",Import!$B$10)),Sheet1!O2529,Sheet1!P2529)</f>
        <v>A15</v>
      </c>
      <c r="I2530" s="31"/>
    </row>
    <row r="2531" spans="1:9" x14ac:dyDescent="0.25">
      <c r="A2531" s="29" t="str">
        <f>IF(PickedColonies!J2531=0, "NA",INDEX(Table5[Strain name],(MATCH(PickedColonies!C2531,Table6[Barcode of agar-filled omnitray plate],0)+PickedColonies!J2531-1)))</f>
        <v>NA</v>
      </c>
      <c r="B2531" s="29" t="str">
        <f>IF(PickedColonies!J2531=0, "NA", INDEX(Table1[Modifications],(MATCH(PickedColonies!C2531,Table6[Barcode of agar-filled omnitray plate],0)+PickedColonies!J2531-1)))</f>
        <v>NA</v>
      </c>
      <c r="D2531" s="29" t="str">
        <f>IF(PickedColonies!J2531=0, "NA", INDEX(Table4[],(MATCH(PickedColonies!C2531,Table6[Barcode of agar-filled omnitray plate],0)+PickedColonies!J2531-1)))</f>
        <v>NA</v>
      </c>
      <c r="F2531" s="42" t="str">
        <f>IF(ISNUMBER(SEARCH("96-well",Import!$B$10)),Sheet1!O2530,Sheet1!P2530)</f>
        <v>B15</v>
      </c>
      <c r="I2531" s="31"/>
    </row>
    <row r="2532" spans="1:9" x14ac:dyDescent="0.25">
      <c r="A2532" s="29" t="str">
        <f>IF(PickedColonies!J2532=0, "NA",INDEX(Table5[Strain name],(MATCH(PickedColonies!C2532,Table6[Barcode of agar-filled omnitray plate],0)+PickedColonies!J2532-1)))</f>
        <v>NA</v>
      </c>
      <c r="B2532" s="29" t="str">
        <f>IF(PickedColonies!J2532=0, "NA", INDEX(Table1[Modifications],(MATCH(PickedColonies!C2532,Table6[Barcode of agar-filled omnitray plate],0)+PickedColonies!J2532-1)))</f>
        <v>NA</v>
      </c>
      <c r="D2532" s="29" t="str">
        <f>IF(PickedColonies!J2532=0, "NA", INDEX(Table4[],(MATCH(PickedColonies!C2532,Table6[Barcode of agar-filled omnitray plate],0)+PickedColonies!J2532-1)))</f>
        <v>NA</v>
      </c>
      <c r="F2532" s="42" t="str">
        <f>IF(ISNUMBER(SEARCH("96-well",Import!$B$10)),Sheet1!O2531,Sheet1!P2531)</f>
        <v>C15</v>
      </c>
      <c r="I2532" s="31"/>
    </row>
    <row r="2533" spans="1:9" x14ac:dyDescent="0.25">
      <c r="A2533" s="29" t="str">
        <f>IF(PickedColonies!J2533=0, "NA",INDEX(Table5[Strain name],(MATCH(PickedColonies!C2533,Table6[Barcode of agar-filled omnitray plate],0)+PickedColonies!J2533-1)))</f>
        <v>NA</v>
      </c>
      <c r="B2533" s="29" t="str">
        <f>IF(PickedColonies!J2533=0, "NA", INDEX(Table1[Modifications],(MATCH(PickedColonies!C2533,Table6[Barcode of agar-filled omnitray plate],0)+PickedColonies!J2533-1)))</f>
        <v>NA</v>
      </c>
      <c r="D2533" s="29" t="str">
        <f>IF(PickedColonies!J2533=0, "NA", INDEX(Table4[],(MATCH(PickedColonies!C2533,Table6[Barcode of agar-filled omnitray plate],0)+PickedColonies!J2533-1)))</f>
        <v>NA</v>
      </c>
      <c r="F2533" s="42" t="str">
        <f>IF(ISNUMBER(SEARCH("96-well",Import!$B$10)),Sheet1!O2532,Sheet1!P2532)</f>
        <v>D15</v>
      </c>
      <c r="I2533" s="31"/>
    </row>
    <row r="2534" spans="1:9" x14ac:dyDescent="0.25">
      <c r="A2534" s="29" t="str">
        <f>IF(PickedColonies!J2534=0, "NA",INDEX(Table5[Strain name],(MATCH(PickedColonies!C2534,Table6[Barcode of agar-filled omnitray plate],0)+PickedColonies!J2534-1)))</f>
        <v>NA</v>
      </c>
      <c r="B2534" s="29" t="str">
        <f>IF(PickedColonies!J2534=0, "NA", INDEX(Table1[Modifications],(MATCH(PickedColonies!C2534,Table6[Barcode of agar-filled omnitray plate],0)+PickedColonies!J2534-1)))</f>
        <v>NA</v>
      </c>
      <c r="D2534" s="29" t="str">
        <f>IF(PickedColonies!J2534=0, "NA", INDEX(Table4[],(MATCH(PickedColonies!C2534,Table6[Barcode of agar-filled omnitray plate],0)+PickedColonies!J2534-1)))</f>
        <v>NA</v>
      </c>
      <c r="F2534" s="42" t="str">
        <f>IF(ISNUMBER(SEARCH("96-well",Import!$B$10)),Sheet1!O2533,Sheet1!P2533)</f>
        <v>E15</v>
      </c>
      <c r="I2534" s="31"/>
    </row>
    <row r="2535" spans="1:9" x14ac:dyDescent="0.25">
      <c r="A2535" s="29" t="str">
        <f>IF(PickedColonies!J2535=0, "NA",INDEX(Table5[Strain name],(MATCH(PickedColonies!C2535,Table6[Barcode of agar-filled omnitray plate],0)+PickedColonies!J2535-1)))</f>
        <v>NA</v>
      </c>
      <c r="B2535" s="29" t="str">
        <f>IF(PickedColonies!J2535=0, "NA", INDEX(Table1[Modifications],(MATCH(PickedColonies!C2535,Table6[Barcode of agar-filled omnitray plate],0)+PickedColonies!J2535-1)))</f>
        <v>NA</v>
      </c>
      <c r="D2535" s="29" t="str">
        <f>IF(PickedColonies!J2535=0, "NA", INDEX(Table4[],(MATCH(PickedColonies!C2535,Table6[Barcode of agar-filled omnitray plate],0)+PickedColonies!J2535-1)))</f>
        <v>NA</v>
      </c>
      <c r="F2535" s="42" t="str">
        <f>IF(ISNUMBER(SEARCH("96-well",Import!$B$10)),Sheet1!O2534,Sheet1!P2534)</f>
        <v>F15</v>
      </c>
      <c r="I2535" s="31"/>
    </row>
    <row r="2536" spans="1:9" x14ac:dyDescent="0.25">
      <c r="A2536" s="29" t="str">
        <f>IF(PickedColonies!J2536=0, "NA",INDEX(Table5[Strain name],(MATCH(PickedColonies!C2536,Table6[Barcode of agar-filled omnitray plate],0)+PickedColonies!J2536-1)))</f>
        <v>NA</v>
      </c>
      <c r="B2536" s="29" t="str">
        <f>IF(PickedColonies!J2536=0, "NA", INDEX(Table1[Modifications],(MATCH(PickedColonies!C2536,Table6[Barcode of agar-filled omnitray plate],0)+PickedColonies!J2536-1)))</f>
        <v>NA</v>
      </c>
      <c r="D2536" s="29" t="str">
        <f>IF(PickedColonies!J2536=0, "NA", INDEX(Table4[],(MATCH(PickedColonies!C2536,Table6[Barcode of agar-filled omnitray plate],0)+PickedColonies!J2536-1)))</f>
        <v>NA</v>
      </c>
      <c r="F2536" s="42" t="str">
        <f>IF(ISNUMBER(SEARCH("96-well",Import!$B$10)),Sheet1!O2535,Sheet1!P2535)</f>
        <v>G15</v>
      </c>
      <c r="I2536" s="31"/>
    </row>
    <row r="2537" spans="1:9" x14ac:dyDescent="0.25">
      <c r="A2537" s="29" t="str">
        <f>IF(PickedColonies!J2537=0, "NA",INDEX(Table5[Strain name],(MATCH(PickedColonies!C2537,Table6[Barcode of agar-filled omnitray plate],0)+PickedColonies!J2537-1)))</f>
        <v>NA</v>
      </c>
      <c r="B2537" s="29" t="str">
        <f>IF(PickedColonies!J2537=0, "NA", INDEX(Table1[Modifications],(MATCH(PickedColonies!C2537,Table6[Barcode of agar-filled omnitray plate],0)+PickedColonies!J2537-1)))</f>
        <v>NA</v>
      </c>
      <c r="D2537" s="29" t="str">
        <f>IF(PickedColonies!J2537=0, "NA", INDEX(Table4[],(MATCH(PickedColonies!C2537,Table6[Barcode of agar-filled omnitray plate],0)+PickedColonies!J2537-1)))</f>
        <v>NA</v>
      </c>
      <c r="F2537" s="42" t="str">
        <f>IF(ISNUMBER(SEARCH("96-well",Import!$B$10)),Sheet1!O2536,Sheet1!P2536)</f>
        <v>H15</v>
      </c>
      <c r="I2537" s="31"/>
    </row>
    <row r="2538" spans="1:9" x14ac:dyDescent="0.25">
      <c r="A2538" s="29" t="str">
        <f>IF(PickedColonies!J2538=0, "NA",INDEX(Table5[Strain name],(MATCH(PickedColonies!C2538,Table6[Barcode of agar-filled omnitray plate],0)+PickedColonies!J2538-1)))</f>
        <v>NA</v>
      </c>
      <c r="B2538" s="29" t="str">
        <f>IF(PickedColonies!J2538=0, "NA", INDEX(Table1[Modifications],(MATCH(PickedColonies!C2538,Table6[Barcode of agar-filled omnitray plate],0)+PickedColonies!J2538-1)))</f>
        <v>NA</v>
      </c>
      <c r="D2538" s="29" t="str">
        <f>IF(PickedColonies!J2538=0, "NA", INDEX(Table4[],(MATCH(PickedColonies!C2538,Table6[Barcode of agar-filled omnitray plate],0)+PickedColonies!J2538-1)))</f>
        <v>NA</v>
      </c>
      <c r="F2538" s="42" t="str">
        <f>IF(ISNUMBER(SEARCH("96-well",Import!$B$10)),Sheet1!O2537,Sheet1!P2537)</f>
        <v>I15</v>
      </c>
      <c r="I2538" s="31"/>
    </row>
    <row r="2539" spans="1:9" x14ac:dyDescent="0.25">
      <c r="A2539" s="29" t="str">
        <f>IF(PickedColonies!J2539=0, "NA",INDEX(Table5[Strain name],(MATCH(PickedColonies!C2539,Table6[Barcode of agar-filled omnitray plate],0)+PickedColonies!J2539-1)))</f>
        <v>NA</v>
      </c>
      <c r="B2539" s="29" t="str">
        <f>IF(PickedColonies!J2539=0, "NA", INDEX(Table1[Modifications],(MATCH(PickedColonies!C2539,Table6[Barcode of agar-filled omnitray plate],0)+PickedColonies!J2539-1)))</f>
        <v>NA</v>
      </c>
      <c r="D2539" s="29" t="str">
        <f>IF(PickedColonies!J2539=0, "NA", INDEX(Table4[],(MATCH(PickedColonies!C2539,Table6[Barcode of agar-filled omnitray plate],0)+PickedColonies!J2539-1)))</f>
        <v>NA</v>
      </c>
      <c r="F2539" s="42" t="str">
        <f>IF(ISNUMBER(SEARCH("96-well",Import!$B$10)),Sheet1!O2538,Sheet1!P2538)</f>
        <v>J15</v>
      </c>
      <c r="I2539" s="31"/>
    </row>
    <row r="2540" spans="1:9" x14ac:dyDescent="0.25">
      <c r="A2540" s="29" t="str">
        <f>IF(PickedColonies!J2540=0, "NA",INDEX(Table5[Strain name],(MATCH(PickedColonies!C2540,Table6[Barcode of agar-filled omnitray plate],0)+PickedColonies!J2540-1)))</f>
        <v>NA</v>
      </c>
      <c r="B2540" s="29" t="str">
        <f>IF(PickedColonies!J2540=0, "NA", INDEX(Table1[Modifications],(MATCH(PickedColonies!C2540,Table6[Barcode of agar-filled omnitray plate],0)+PickedColonies!J2540-1)))</f>
        <v>NA</v>
      </c>
      <c r="D2540" s="29" t="str">
        <f>IF(PickedColonies!J2540=0, "NA", INDEX(Table4[],(MATCH(PickedColonies!C2540,Table6[Barcode of agar-filled omnitray plate],0)+PickedColonies!J2540-1)))</f>
        <v>NA</v>
      </c>
      <c r="F2540" s="42" t="str">
        <f>IF(ISNUMBER(SEARCH("96-well",Import!$B$10)),Sheet1!O2539,Sheet1!P2539)</f>
        <v>K15</v>
      </c>
      <c r="I2540" s="31"/>
    </row>
    <row r="2541" spans="1:9" x14ac:dyDescent="0.25">
      <c r="A2541" s="29" t="str">
        <f>IF(PickedColonies!J2541=0, "NA",INDEX(Table5[Strain name],(MATCH(PickedColonies!C2541,Table6[Barcode of agar-filled omnitray plate],0)+PickedColonies!J2541-1)))</f>
        <v>NA</v>
      </c>
      <c r="B2541" s="29" t="str">
        <f>IF(PickedColonies!J2541=0, "NA", INDEX(Table1[Modifications],(MATCH(PickedColonies!C2541,Table6[Barcode of agar-filled omnitray plate],0)+PickedColonies!J2541-1)))</f>
        <v>NA</v>
      </c>
      <c r="D2541" s="29" t="str">
        <f>IF(PickedColonies!J2541=0, "NA", INDEX(Table4[],(MATCH(PickedColonies!C2541,Table6[Barcode of agar-filled omnitray plate],0)+PickedColonies!J2541-1)))</f>
        <v>NA</v>
      </c>
      <c r="F2541" s="42" t="str">
        <f>IF(ISNUMBER(SEARCH("96-well",Import!$B$10)),Sheet1!O2540,Sheet1!P2540)</f>
        <v>L15</v>
      </c>
      <c r="I2541" s="31"/>
    </row>
    <row r="2542" spans="1:9" x14ac:dyDescent="0.25">
      <c r="A2542" s="29" t="str">
        <f>IF(PickedColonies!J2542=0, "NA",INDEX(Table5[Strain name],(MATCH(PickedColonies!C2542,Table6[Barcode of agar-filled omnitray plate],0)+PickedColonies!J2542-1)))</f>
        <v>NA</v>
      </c>
      <c r="B2542" s="29" t="str">
        <f>IF(PickedColonies!J2542=0, "NA", INDEX(Table1[Modifications],(MATCH(PickedColonies!C2542,Table6[Barcode of agar-filled omnitray plate],0)+PickedColonies!J2542-1)))</f>
        <v>NA</v>
      </c>
      <c r="D2542" s="29" t="str">
        <f>IF(PickedColonies!J2542=0, "NA", INDEX(Table4[],(MATCH(PickedColonies!C2542,Table6[Barcode of agar-filled omnitray plate],0)+PickedColonies!J2542-1)))</f>
        <v>NA</v>
      </c>
      <c r="F2542" s="42" t="str">
        <f>IF(ISNUMBER(SEARCH("96-well",Import!$B$10)),Sheet1!O2541,Sheet1!P2541)</f>
        <v>M15</v>
      </c>
      <c r="I2542" s="31"/>
    </row>
    <row r="2543" spans="1:9" x14ac:dyDescent="0.25">
      <c r="A2543" s="29" t="str">
        <f>IF(PickedColonies!J2543=0, "NA",INDEX(Table5[Strain name],(MATCH(PickedColonies!C2543,Table6[Barcode of agar-filled omnitray plate],0)+PickedColonies!J2543-1)))</f>
        <v>NA</v>
      </c>
      <c r="B2543" s="29" t="str">
        <f>IF(PickedColonies!J2543=0, "NA", INDEX(Table1[Modifications],(MATCH(PickedColonies!C2543,Table6[Barcode of agar-filled omnitray plate],0)+PickedColonies!J2543-1)))</f>
        <v>NA</v>
      </c>
      <c r="D2543" s="29" t="str">
        <f>IF(PickedColonies!J2543=0, "NA", INDEX(Table4[],(MATCH(PickedColonies!C2543,Table6[Barcode of agar-filled omnitray plate],0)+PickedColonies!J2543-1)))</f>
        <v>NA</v>
      </c>
      <c r="F2543" s="42" t="str">
        <f>IF(ISNUMBER(SEARCH("96-well",Import!$B$10)),Sheet1!O2542,Sheet1!P2542)</f>
        <v>N15</v>
      </c>
      <c r="I2543" s="31"/>
    </row>
    <row r="2544" spans="1:9" x14ac:dyDescent="0.25">
      <c r="A2544" s="29" t="str">
        <f>IF(PickedColonies!J2544=0, "NA",INDEX(Table5[Strain name],(MATCH(PickedColonies!C2544,Table6[Barcode of agar-filled omnitray plate],0)+PickedColonies!J2544-1)))</f>
        <v>NA</v>
      </c>
      <c r="B2544" s="29" t="str">
        <f>IF(PickedColonies!J2544=0, "NA", INDEX(Table1[Modifications],(MATCH(PickedColonies!C2544,Table6[Barcode of agar-filled omnitray plate],0)+PickedColonies!J2544-1)))</f>
        <v>NA</v>
      </c>
      <c r="D2544" s="29" t="str">
        <f>IF(PickedColonies!J2544=0, "NA", INDEX(Table4[],(MATCH(PickedColonies!C2544,Table6[Barcode of agar-filled omnitray plate],0)+PickedColonies!J2544-1)))</f>
        <v>NA</v>
      </c>
      <c r="F2544" s="42" t="str">
        <f>IF(ISNUMBER(SEARCH("96-well",Import!$B$10)),Sheet1!O2543,Sheet1!P2543)</f>
        <v>O15</v>
      </c>
      <c r="I2544" s="31"/>
    </row>
    <row r="2545" spans="1:9" x14ac:dyDescent="0.25">
      <c r="A2545" s="29" t="str">
        <f>IF(PickedColonies!J2545=0, "NA",INDEX(Table5[Strain name],(MATCH(PickedColonies!C2545,Table6[Barcode of agar-filled omnitray plate],0)+PickedColonies!J2545-1)))</f>
        <v>NA</v>
      </c>
      <c r="B2545" s="29" t="str">
        <f>IF(PickedColonies!J2545=0, "NA", INDEX(Table1[Modifications],(MATCH(PickedColonies!C2545,Table6[Barcode of agar-filled omnitray plate],0)+PickedColonies!J2545-1)))</f>
        <v>NA</v>
      </c>
      <c r="D2545" s="29" t="str">
        <f>IF(PickedColonies!J2545=0, "NA", INDEX(Table4[],(MATCH(PickedColonies!C2545,Table6[Barcode of agar-filled omnitray plate],0)+PickedColonies!J2545-1)))</f>
        <v>NA</v>
      </c>
      <c r="F2545" s="42" t="str">
        <f>IF(ISNUMBER(SEARCH("96-well",Import!$B$10)),Sheet1!O2544,Sheet1!P2544)</f>
        <v>P15</v>
      </c>
      <c r="I2545" s="31"/>
    </row>
    <row r="2546" spans="1:9" x14ac:dyDescent="0.25">
      <c r="A2546" s="29" t="str">
        <f>IF(PickedColonies!J2546=0, "NA",INDEX(Table5[Strain name],(MATCH(PickedColonies!C2546,Table6[Barcode of agar-filled omnitray plate],0)+PickedColonies!J2546-1)))</f>
        <v>NA</v>
      </c>
      <c r="B2546" s="29" t="str">
        <f>IF(PickedColonies!J2546=0, "NA", INDEX(Table1[Modifications],(MATCH(PickedColonies!C2546,Table6[Barcode of agar-filled omnitray plate],0)+PickedColonies!J2546-1)))</f>
        <v>NA</v>
      </c>
      <c r="D2546" s="29" t="str">
        <f>IF(PickedColonies!J2546=0, "NA", INDEX(Table4[],(MATCH(PickedColonies!C2546,Table6[Barcode of agar-filled omnitray plate],0)+PickedColonies!J2546-1)))</f>
        <v>NA</v>
      </c>
      <c r="F2546" s="42" t="str">
        <f>IF(ISNUMBER(SEARCH("96-well",Import!$B$10)),Sheet1!O2545,Sheet1!P2545)</f>
        <v>A16</v>
      </c>
      <c r="I2546" s="31"/>
    </row>
    <row r="2547" spans="1:9" x14ac:dyDescent="0.25">
      <c r="A2547" s="29" t="str">
        <f>IF(PickedColonies!J2547=0, "NA",INDEX(Table5[Strain name],(MATCH(PickedColonies!C2547,Table6[Barcode of agar-filled omnitray plate],0)+PickedColonies!J2547-1)))</f>
        <v>NA</v>
      </c>
      <c r="B2547" s="29" t="str">
        <f>IF(PickedColonies!J2547=0, "NA", INDEX(Table1[Modifications],(MATCH(PickedColonies!C2547,Table6[Barcode of agar-filled omnitray plate],0)+PickedColonies!J2547-1)))</f>
        <v>NA</v>
      </c>
      <c r="D2547" s="29" t="str">
        <f>IF(PickedColonies!J2547=0, "NA", INDEX(Table4[],(MATCH(PickedColonies!C2547,Table6[Barcode of agar-filled omnitray plate],0)+PickedColonies!J2547-1)))</f>
        <v>NA</v>
      </c>
      <c r="F2547" s="42" t="str">
        <f>IF(ISNUMBER(SEARCH("96-well",Import!$B$10)),Sheet1!O2546,Sheet1!P2546)</f>
        <v>B16</v>
      </c>
      <c r="I2547" s="31"/>
    </row>
    <row r="2548" spans="1:9" x14ac:dyDescent="0.25">
      <c r="A2548" s="29" t="str">
        <f>IF(PickedColonies!J2548=0, "NA",INDEX(Table5[Strain name],(MATCH(PickedColonies!C2548,Table6[Barcode of agar-filled omnitray plate],0)+PickedColonies!J2548-1)))</f>
        <v>NA</v>
      </c>
      <c r="B2548" s="29" t="str">
        <f>IF(PickedColonies!J2548=0, "NA", INDEX(Table1[Modifications],(MATCH(PickedColonies!C2548,Table6[Barcode of agar-filled omnitray plate],0)+PickedColonies!J2548-1)))</f>
        <v>NA</v>
      </c>
      <c r="D2548" s="29" t="str">
        <f>IF(PickedColonies!J2548=0, "NA", INDEX(Table4[],(MATCH(PickedColonies!C2548,Table6[Barcode of agar-filled omnitray plate],0)+PickedColonies!J2548-1)))</f>
        <v>NA</v>
      </c>
      <c r="F2548" s="42" t="str">
        <f>IF(ISNUMBER(SEARCH("96-well",Import!$B$10)),Sheet1!O2547,Sheet1!P2547)</f>
        <v>C16</v>
      </c>
      <c r="I2548" s="31"/>
    </row>
    <row r="2549" spans="1:9" x14ac:dyDescent="0.25">
      <c r="A2549" s="29" t="str">
        <f>IF(PickedColonies!J2549=0, "NA",INDEX(Table5[Strain name],(MATCH(PickedColonies!C2549,Table6[Barcode of agar-filled omnitray plate],0)+PickedColonies!J2549-1)))</f>
        <v>NA</v>
      </c>
      <c r="B2549" s="29" t="str">
        <f>IF(PickedColonies!J2549=0, "NA", INDEX(Table1[Modifications],(MATCH(PickedColonies!C2549,Table6[Barcode of agar-filled omnitray plate],0)+PickedColonies!J2549-1)))</f>
        <v>NA</v>
      </c>
      <c r="D2549" s="29" t="str">
        <f>IF(PickedColonies!J2549=0, "NA", INDEX(Table4[],(MATCH(PickedColonies!C2549,Table6[Barcode of agar-filled omnitray plate],0)+PickedColonies!J2549-1)))</f>
        <v>NA</v>
      </c>
      <c r="F2549" s="42" t="str">
        <f>IF(ISNUMBER(SEARCH("96-well",Import!$B$10)),Sheet1!O2548,Sheet1!P2548)</f>
        <v>D16</v>
      </c>
      <c r="I2549" s="31"/>
    </row>
    <row r="2550" spans="1:9" x14ac:dyDescent="0.25">
      <c r="A2550" s="29" t="str">
        <f>IF(PickedColonies!J2550=0, "NA",INDEX(Table5[Strain name],(MATCH(PickedColonies!C2550,Table6[Barcode of agar-filled omnitray plate],0)+PickedColonies!J2550-1)))</f>
        <v>NA</v>
      </c>
      <c r="B2550" s="29" t="str">
        <f>IF(PickedColonies!J2550=0, "NA", INDEX(Table1[Modifications],(MATCH(PickedColonies!C2550,Table6[Barcode of agar-filled omnitray plate],0)+PickedColonies!J2550-1)))</f>
        <v>NA</v>
      </c>
      <c r="D2550" s="29" t="str">
        <f>IF(PickedColonies!J2550=0, "NA", INDEX(Table4[],(MATCH(PickedColonies!C2550,Table6[Barcode of agar-filled omnitray plate],0)+PickedColonies!J2550-1)))</f>
        <v>NA</v>
      </c>
      <c r="F2550" s="42" t="str">
        <f>IF(ISNUMBER(SEARCH("96-well",Import!$B$10)),Sheet1!O2549,Sheet1!P2549)</f>
        <v>E16</v>
      </c>
      <c r="I2550" s="31"/>
    </row>
    <row r="2551" spans="1:9" x14ac:dyDescent="0.25">
      <c r="A2551" s="29" t="str">
        <f>IF(PickedColonies!J2551=0, "NA",INDEX(Table5[Strain name],(MATCH(PickedColonies!C2551,Table6[Barcode of agar-filled omnitray plate],0)+PickedColonies!J2551-1)))</f>
        <v>NA</v>
      </c>
      <c r="B2551" s="29" t="str">
        <f>IF(PickedColonies!J2551=0, "NA", INDEX(Table1[Modifications],(MATCH(PickedColonies!C2551,Table6[Barcode of agar-filled omnitray plate],0)+PickedColonies!J2551-1)))</f>
        <v>NA</v>
      </c>
      <c r="D2551" s="29" t="str">
        <f>IF(PickedColonies!J2551=0, "NA", INDEX(Table4[],(MATCH(PickedColonies!C2551,Table6[Barcode of agar-filled omnitray plate],0)+PickedColonies!J2551-1)))</f>
        <v>NA</v>
      </c>
      <c r="F2551" s="42" t="str">
        <f>IF(ISNUMBER(SEARCH("96-well",Import!$B$10)),Sheet1!O2550,Sheet1!P2550)</f>
        <v>F16</v>
      </c>
      <c r="I2551" s="31"/>
    </row>
    <row r="2552" spans="1:9" x14ac:dyDescent="0.25">
      <c r="A2552" s="29" t="str">
        <f>IF(PickedColonies!J2552=0, "NA",INDEX(Table5[Strain name],(MATCH(PickedColonies!C2552,Table6[Barcode of agar-filled omnitray plate],0)+PickedColonies!J2552-1)))</f>
        <v>NA</v>
      </c>
      <c r="B2552" s="29" t="str">
        <f>IF(PickedColonies!J2552=0, "NA", INDEX(Table1[Modifications],(MATCH(PickedColonies!C2552,Table6[Barcode of agar-filled omnitray plate],0)+PickedColonies!J2552-1)))</f>
        <v>NA</v>
      </c>
      <c r="D2552" s="29" t="str">
        <f>IF(PickedColonies!J2552=0, "NA", INDEX(Table4[],(MATCH(PickedColonies!C2552,Table6[Barcode of agar-filled omnitray plate],0)+PickedColonies!J2552-1)))</f>
        <v>NA</v>
      </c>
      <c r="F2552" s="42" t="str">
        <f>IF(ISNUMBER(SEARCH("96-well",Import!$B$10)),Sheet1!O2551,Sheet1!P2551)</f>
        <v>G16</v>
      </c>
      <c r="I2552" s="31"/>
    </row>
    <row r="2553" spans="1:9" x14ac:dyDescent="0.25">
      <c r="A2553" s="29" t="str">
        <f>IF(PickedColonies!J2553=0, "NA",INDEX(Table5[Strain name],(MATCH(PickedColonies!C2553,Table6[Barcode of agar-filled omnitray plate],0)+PickedColonies!J2553-1)))</f>
        <v>NA</v>
      </c>
      <c r="B2553" s="29" t="str">
        <f>IF(PickedColonies!J2553=0, "NA", INDEX(Table1[Modifications],(MATCH(PickedColonies!C2553,Table6[Barcode of agar-filled omnitray plate],0)+PickedColonies!J2553-1)))</f>
        <v>NA</v>
      </c>
      <c r="D2553" s="29" t="str">
        <f>IF(PickedColonies!J2553=0, "NA", INDEX(Table4[],(MATCH(PickedColonies!C2553,Table6[Barcode of agar-filled omnitray plate],0)+PickedColonies!J2553-1)))</f>
        <v>NA</v>
      </c>
      <c r="F2553" s="42" t="str">
        <f>IF(ISNUMBER(SEARCH("96-well",Import!$B$10)),Sheet1!O2552,Sheet1!P2552)</f>
        <v>H16</v>
      </c>
      <c r="I2553" s="31"/>
    </row>
    <row r="2554" spans="1:9" x14ac:dyDescent="0.25">
      <c r="A2554" s="29" t="str">
        <f>IF(PickedColonies!J2554=0, "NA",INDEX(Table5[Strain name],(MATCH(PickedColonies!C2554,Table6[Barcode of agar-filled omnitray plate],0)+PickedColonies!J2554-1)))</f>
        <v>NA</v>
      </c>
      <c r="B2554" s="29" t="str">
        <f>IF(PickedColonies!J2554=0, "NA", INDEX(Table1[Modifications],(MATCH(PickedColonies!C2554,Table6[Barcode of agar-filled omnitray plate],0)+PickedColonies!J2554-1)))</f>
        <v>NA</v>
      </c>
      <c r="D2554" s="29" t="str">
        <f>IF(PickedColonies!J2554=0, "NA", INDEX(Table4[],(MATCH(PickedColonies!C2554,Table6[Barcode of agar-filled omnitray plate],0)+PickedColonies!J2554-1)))</f>
        <v>NA</v>
      </c>
      <c r="F2554" s="42" t="str">
        <f>IF(ISNUMBER(SEARCH("96-well",Import!$B$10)),Sheet1!O2553,Sheet1!P2553)</f>
        <v>I16</v>
      </c>
      <c r="I2554" s="31"/>
    </row>
    <row r="2555" spans="1:9" x14ac:dyDescent="0.25">
      <c r="A2555" s="29" t="str">
        <f>IF(PickedColonies!J2555=0, "NA",INDEX(Table5[Strain name],(MATCH(PickedColonies!C2555,Table6[Barcode of agar-filled omnitray plate],0)+PickedColonies!J2555-1)))</f>
        <v>NA</v>
      </c>
      <c r="B2555" s="29" t="str">
        <f>IF(PickedColonies!J2555=0, "NA", INDEX(Table1[Modifications],(MATCH(PickedColonies!C2555,Table6[Barcode of agar-filled omnitray plate],0)+PickedColonies!J2555-1)))</f>
        <v>NA</v>
      </c>
      <c r="D2555" s="29" t="str">
        <f>IF(PickedColonies!J2555=0, "NA", INDEX(Table4[],(MATCH(PickedColonies!C2555,Table6[Barcode of agar-filled omnitray plate],0)+PickedColonies!J2555-1)))</f>
        <v>NA</v>
      </c>
      <c r="F2555" s="42" t="str">
        <f>IF(ISNUMBER(SEARCH("96-well",Import!$B$10)),Sheet1!O2554,Sheet1!P2554)</f>
        <v>J16</v>
      </c>
      <c r="I2555" s="31"/>
    </row>
    <row r="2556" spans="1:9" x14ac:dyDescent="0.25">
      <c r="A2556" s="29" t="str">
        <f>IF(PickedColonies!J2556=0, "NA",INDEX(Table5[Strain name],(MATCH(PickedColonies!C2556,Table6[Barcode of agar-filled omnitray plate],0)+PickedColonies!J2556-1)))</f>
        <v>NA</v>
      </c>
      <c r="B2556" s="29" t="str">
        <f>IF(PickedColonies!J2556=0, "NA", INDEX(Table1[Modifications],(MATCH(PickedColonies!C2556,Table6[Barcode of agar-filled omnitray plate],0)+PickedColonies!J2556-1)))</f>
        <v>NA</v>
      </c>
      <c r="D2556" s="29" t="str">
        <f>IF(PickedColonies!J2556=0, "NA", INDEX(Table4[],(MATCH(PickedColonies!C2556,Table6[Barcode of agar-filled omnitray plate],0)+PickedColonies!J2556-1)))</f>
        <v>NA</v>
      </c>
      <c r="F2556" s="42" t="str">
        <f>IF(ISNUMBER(SEARCH("96-well",Import!$B$10)),Sheet1!O2555,Sheet1!P2555)</f>
        <v>K16</v>
      </c>
      <c r="I2556" s="31"/>
    </row>
    <row r="2557" spans="1:9" x14ac:dyDescent="0.25">
      <c r="A2557" s="29" t="str">
        <f>IF(PickedColonies!J2557=0, "NA",INDEX(Table5[Strain name],(MATCH(PickedColonies!C2557,Table6[Barcode of agar-filled omnitray plate],0)+PickedColonies!J2557-1)))</f>
        <v>NA</v>
      </c>
      <c r="B2557" s="29" t="str">
        <f>IF(PickedColonies!J2557=0, "NA", INDEX(Table1[Modifications],(MATCH(PickedColonies!C2557,Table6[Barcode of agar-filled omnitray plate],0)+PickedColonies!J2557-1)))</f>
        <v>NA</v>
      </c>
      <c r="D2557" s="29" t="str">
        <f>IF(PickedColonies!J2557=0, "NA", INDEX(Table4[],(MATCH(PickedColonies!C2557,Table6[Barcode of agar-filled omnitray plate],0)+PickedColonies!J2557-1)))</f>
        <v>NA</v>
      </c>
      <c r="F2557" s="42" t="str">
        <f>IF(ISNUMBER(SEARCH("96-well",Import!$B$10)),Sheet1!O2556,Sheet1!P2556)</f>
        <v>L16</v>
      </c>
      <c r="I2557" s="31"/>
    </row>
    <row r="2558" spans="1:9" x14ac:dyDescent="0.25">
      <c r="A2558" s="29" t="str">
        <f>IF(PickedColonies!J2558=0, "NA",INDEX(Table5[Strain name],(MATCH(PickedColonies!C2558,Table6[Barcode of agar-filled omnitray plate],0)+PickedColonies!J2558-1)))</f>
        <v>NA</v>
      </c>
      <c r="B2558" s="29" t="str">
        <f>IF(PickedColonies!J2558=0, "NA", INDEX(Table1[Modifications],(MATCH(PickedColonies!C2558,Table6[Barcode of agar-filled omnitray plate],0)+PickedColonies!J2558-1)))</f>
        <v>NA</v>
      </c>
      <c r="D2558" s="29" t="str">
        <f>IF(PickedColonies!J2558=0, "NA", INDEX(Table4[],(MATCH(PickedColonies!C2558,Table6[Barcode of agar-filled omnitray plate],0)+PickedColonies!J2558-1)))</f>
        <v>NA</v>
      </c>
      <c r="F2558" s="42" t="str">
        <f>IF(ISNUMBER(SEARCH("96-well",Import!$B$10)),Sheet1!O2557,Sheet1!P2557)</f>
        <v>M16</v>
      </c>
      <c r="I2558" s="31"/>
    </row>
    <row r="2559" spans="1:9" x14ac:dyDescent="0.25">
      <c r="A2559" s="29" t="str">
        <f>IF(PickedColonies!J2559=0, "NA",INDEX(Table5[Strain name],(MATCH(PickedColonies!C2559,Table6[Barcode of agar-filled omnitray plate],0)+PickedColonies!J2559-1)))</f>
        <v>NA</v>
      </c>
      <c r="B2559" s="29" t="str">
        <f>IF(PickedColonies!J2559=0, "NA", INDEX(Table1[Modifications],(MATCH(PickedColonies!C2559,Table6[Barcode of agar-filled omnitray plate],0)+PickedColonies!J2559-1)))</f>
        <v>NA</v>
      </c>
      <c r="D2559" s="29" t="str">
        <f>IF(PickedColonies!J2559=0, "NA", INDEX(Table4[],(MATCH(PickedColonies!C2559,Table6[Barcode of agar-filled omnitray plate],0)+PickedColonies!J2559-1)))</f>
        <v>NA</v>
      </c>
      <c r="F2559" s="42" t="str">
        <f>IF(ISNUMBER(SEARCH("96-well",Import!$B$10)),Sheet1!O2558,Sheet1!P2558)</f>
        <v>N16</v>
      </c>
      <c r="I2559" s="31"/>
    </row>
    <row r="2560" spans="1:9" x14ac:dyDescent="0.25">
      <c r="A2560" s="29" t="str">
        <f>IF(PickedColonies!J2560=0, "NA",INDEX(Table5[Strain name],(MATCH(PickedColonies!C2560,Table6[Barcode of agar-filled omnitray plate],0)+PickedColonies!J2560-1)))</f>
        <v>NA</v>
      </c>
      <c r="B2560" s="29" t="str">
        <f>IF(PickedColonies!J2560=0, "NA", INDEX(Table1[Modifications],(MATCH(PickedColonies!C2560,Table6[Barcode of agar-filled omnitray plate],0)+PickedColonies!J2560-1)))</f>
        <v>NA</v>
      </c>
      <c r="D2560" s="29" t="str">
        <f>IF(PickedColonies!J2560=0, "NA", INDEX(Table4[],(MATCH(PickedColonies!C2560,Table6[Barcode of agar-filled omnitray plate],0)+PickedColonies!J2560-1)))</f>
        <v>NA</v>
      </c>
      <c r="F2560" s="42" t="str">
        <f>IF(ISNUMBER(SEARCH("96-well",Import!$B$10)),Sheet1!O2559,Sheet1!P2559)</f>
        <v>O16</v>
      </c>
      <c r="I2560" s="31"/>
    </row>
    <row r="2561" spans="1:9" x14ac:dyDescent="0.25">
      <c r="A2561" s="29" t="str">
        <f>IF(PickedColonies!J2561=0, "NA",INDEX(Table5[Strain name],(MATCH(PickedColonies!C2561,Table6[Barcode of agar-filled omnitray plate],0)+PickedColonies!J2561-1)))</f>
        <v>NA</v>
      </c>
      <c r="B2561" s="29" t="str">
        <f>IF(PickedColonies!J2561=0, "NA", INDEX(Table1[Modifications],(MATCH(PickedColonies!C2561,Table6[Barcode of agar-filled omnitray plate],0)+PickedColonies!J2561-1)))</f>
        <v>NA</v>
      </c>
      <c r="D2561" s="29" t="str">
        <f>IF(PickedColonies!J2561=0, "NA", INDEX(Table4[],(MATCH(PickedColonies!C2561,Table6[Barcode of agar-filled omnitray plate],0)+PickedColonies!J2561-1)))</f>
        <v>NA</v>
      </c>
      <c r="F2561" s="42" t="str">
        <f>IF(ISNUMBER(SEARCH("96-well",Import!$B$10)),Sheet1!O2560,Sheet1!P2560)</f>
        <v>P16</v>
      </c>
      <c r="I2561" s="31"/>
    </row>
    <row r="2562" spans="1:9" x14ac:dyDescent="0.25">
      <c r="A2562" s="29" t="str">
        <f>IF(PickedColonies!J2562=0, "NA",INDEX(Table5[Strain name],(MATCH(PickedColonies!C2562,Table6[Barcode of agar-filled omnitray plate],0)+PickedColonies!J2562-1)))</f>
        <v>NA</v>
      </c>
      <c r="B2562" s="29" t="str">
        <f>IF(PickedColonies!J2562=0, "NA", INDEX(Table1[Modifications],(MATCH(PickedColonies!C2562,Table6[Barcode of agar-filled omnitray plate],0)+PickedColonies!J2562-1)))</f>
        <v>NA</v>
      </c>
      <c r="D2562" s="29" t="str">
        <f>IF(PickedColonies!J2562=0, "NA", INDEX(Table4[],(MATCH(PickedColonies!C2562,Table6[Barcode of agar-filled omnitray plate],0)+PickedColonies!J2562-1)))</f>
        <v>NA</v>
      </c>
      <c r="F2562" s="42" t="str">
        <f>IF(ISNUMBER(SEARCH("96-well",Import!$B$10)),Sheet1!O2561,Sheet1!P2561)</f>
        <v>A17</v>
      </c>
      <c r="I2562" s="31"/>
    </row>
    <row r="2563" spans="1:9" x14ac:dyDescent="0.25">
      <c r="A2563" s="29" t="str">
        <f>IF(PickedColonies!J2563=0, "NA",INDEX(Table5[Strain name],(MATCH(PickedColonies!C2563,Table6[Barcode of agar-filled omnitray plate],0)+PickedColonies!J2563-1)))</f>
        <v>NA</v>
      </c>
      <c r="B2563" s="29" t="str">
        <f>IF(PickedColonies!J2563=0, "NA", INDEX(Table1[Modifications],(MATCH(PickedColonies!C2563,Table6[Barcode of agar-filled omnitray plate],0)+PickedColonies!J2563-1)))</f>
        <v>NA</v>
      </c>
      <c r="D2563" s="29" t="str">
        <f>IF(PickedColonies!J2563=0, "NA", INDEX(Table4[],(MATCH(PickedColonies!C2563,Table6[Barcode of agar-filled omnitray plate],0)+PickedColonies!J2563-1)))</f>
        <v>NA</v>
      </c>
      <c r="F2563" s="42" t="str">
        <f>IF(ISNUMBER(SEARCH("96-well",Import!$B$10)),Sheet1!O2562,Sheet1!P2562)</f>
        <v>B17</v>
      </c>
      <c r="I2563" s="31"/>
    </row>
    <row r="2564" spans="1:9" x14ac:dyDescent="0.25">
      <c r="A2564" s="29" t="str">
        <f>IF(PickedColonies!J2564=0, "NA",INDEX(Table5[Strain name],(MATCH(PickedColonies!C2564,Table6[Barcode of agar-filled omnitray plate],0)+PickedColonies!J2564-1)))</f>
        <v>NA</v>
      </c>
      <c r="B2564" s="29" t="str">
        <f>IF(PickedColonies!J2564=0, "NA", INDEX(Table1[Modifications],(MATCH(PickedColonies!C2564,Table6[Barcode of agar-filled omnitray plate],0)+PickedColonies!J2564-1)))</f>
        <v>NA</v>
      </c>
      <c r="D2564" s="29" t="str">
        <f>IF(PickedColonies!J2564=0, "NA", INDEX(Table4[],(MATCH(PickedColonies!C2564,Table6[Barcode of agar-filled omnitray plate],0)+PickedColonies!J2564-1)))</f>
        <v>NA</v>
      </c>
      <c r="F2564" s="42" t="str">
        <f>IF(ISNUMBER(SEARCH("96-well",Import!$B$10)),Sheet1!O2563,Sheet1!P2563)</f>
        <v>C17</v>
      </c>
      <c r="I2564" s="31"/>
    </row>
    <row r="2565" spans="1:9" x14ac:dyDescent="0.25">
      <c r="A2565" s="29" t="str">
        <f>IF(PickedColonies!J2565=0, "NA",INDEX(Table5[Strain name],(MATCH(PickedColonies!C2565,Table6[Barcode of agar-filled omnitray plate],0)+PickedColonies!J2565-1)))</f>
        <v>NA</v>
      </c>
      <c r="B2565" s="29" t="str">
        <f>IF(PickedColonies!J2565=0, "NA", INDEX(Table1[Modifications],(MATCH(PickedColonies!C2565,Table6[Barcode of agar-filled omnitray plate],0)+PickedColonies!J2565-1)))</f>
        <v>NA</v>
      </c>
      <c r="D2565" s="29" t="str">
        <f>IF(PickedColonies!J2565=0, "NA", INDEX(Table4[],(MATCH(PickedColonies!C2565,Table6[Barcode of agar-filled omnitray plate],0)+PickedColonies!J2565-1)))</f>
        <v>NA</v>
      </c>
      <c r="F2565" s="42" t="str">
        <f>IF(ISNUMBER(SEARCH("96-well",Import!$B$10)),Sheet1!O2564,Sheet1!P2564)</f>
        <v>D17</v>
      </c>
      <c r="I2565" s="31"/>
    </row>
    <row r="2566" spans="1:9" x14ac:dyDescent="0.25">
      <c r="A2566" s="29" t="str">
        <f>IF(PickedColonies!J2566=0, "NA",INDEX(Table5[Strain name],(MATCH(PickedColonies!C2566,Table6[Barcode of agar-filled omnitray plate],0)+PickedColonies!J2566-1)))</f>
        <v>NA</v>
      </c>
      <c r="B2566" s="29" t="str">
        <f>IF(PickedColonies!J2566=0, "NA", INDEX(Table1[Modifications],(MATCH(PickedColonies!C2566,Table6[Barcode of agar-filled omnitray plate],0)+PickedColonies!J2566-1)))</f>
        <v>NA</v>
      </c>
      <c r="D2566" s="29" t="str">
        <f>IF(PickedColonies!J2566=0, "NA", INDEX(Table4[],(MATCH(PickedColonies!C2566,Table6[Barcode of agar-filled omnitray plate],0)+PickedColonies!J2566-1)))</f>
        <v>NA</v>
      </c>
      <c r="F2566" s="42" t="str">
        <f>IF(ISNUMBER(SEARCH("96-well",Import!$B$10)),Sheet1!O2565,Sheet1!P2565)</f>
        <v>E17</v>
      </c>
      <c r="I2566" s="31"/>
    </row>
    <row r="2567" spans="1:9" x14ac:dyDescent="0.25">
      <c r="A2567" s="29" t="str">
        <f>IF(PickedColonies!J2567=0, "NA",INDEX(Table5[Strain name],(MATCH(PickedColonies!C2567,Table6[Barcode of agar-filled omnitray plate],0)+PickedColonies!J2567-1)))</f>
        <v>NA</v>
      </c>
      <c r="B2567" s="29" t="str">
        <f>IF(PickedColonies!J2567=0, "NA", INDEX(Table1[Modifications],(MATCH(PickedColonies!C2567,Table6[Barcode of agar-filled omnitray plate],0)+PickedColonies!J2567-1)))</f>
        <v>NA</v>
      </c>
      <c r="D2567" s="29" t="str">
        <f>IF(PickedColonies!J2567=0, "NA", INDEX(Table4[],(MATCH(PickedColonies!C2567,Table6[Barcode of agar-filled omnitray plate],0)+PickedColonies!J2567-1)))</f>
        <v>NA</v>
      </c>
      <c r="F2567" s="42" t="str">
        <f>IF(ISNUMBER(SEARCH("96-well",Import!$B$10)),Sheet1!O2566,Sheet1!P2566)</f>
        <v>F17</v>
      </c>
      <c r="I2567" s="31"/>
    </row>
    <row r="2568" spans="1:9" x14ac:dyDescent="0.25">
      <c r="A2568" s="29" t="str">
        <f>IF(PickedColonies!J2568=0, "NA",INDEX(Table5[Strain name],(MATCH(PickedColonies!C2568,Table6[Barcode of agar-filled omnitray plate],0)+PickedColonies!J2568-1)))</f>
        <v>NA</v>
      </c>
      <c r="B2568" s="29" t="str">
        <f>IF(PickedColonies!J2568=0, "NA", INDEX(Table1[Modifications],(MATCH(PickedColonies!C2568,Table6[Barcode of agar-filled omnitray plate],0)+PickedColonies!J2568-1)))</f>
        <v>NA</v>
      </c>
      <c r="D2568" s="29" t="str">
        <f>IF(PickedColonies!J2568=0, "NA", INDEX(Table4[],(MATCH(PickedColonies!C2568,Table6[Barcode of agar-filled omnitray plate],0)+PickedColonies!J2568-1)))</f>
        <v>NA</v>
      </c>
      <c r="F2568" s="42" t="str">
        <f>IF(ISNUMBER(SEARCH("96-well",Import!$B$10)),Sheet1!O2567,Sheet1!P2567)</f>
        <v>G17</v>
      </c>
      <c r="I2568" s="31"/>
    </row>
    <row r="2569" spans="1:9" x14ac:dyDescent="0.25">
      <c r="A2569" s="29" t="str">
        <f>IF(PickedColonies!J2569=0, "NA",INDEX(Table5[Strain name],(MATCH(PickedColonies!C2569,Table6[Barcode of agar-filled omnitray plate],0)+PickedColonies!J2569-1)))</f>
        <v>NA</v>
      </c>
      <c r="B2569" s="29" t="str">
        <f>IF(PickedColonies!J2569=0, "NA", INDEX(Table1[Modifications],(MATCH(PickedColonies!C2569,Table6[Barcode of agar-filled omnitray plate],0)+PickedColonies!J2569-1)))</f>
        <v>NA</v>
      </c>
      <c r="D2569" s="29" t="str">
        <f>IF(PickedColonies!J2569=0, "NA", INDEX(Table4[],(MATCH(PickedColonies!C2569,Table6[Barcode of agar-filled omnitray plate],0)+PickedColonies!J2569-1)))</f>
        <v>NA</v>
      </c>
      <c r="F2569" s="42" t="str">
        <f>IF(ISNUMBER(SEARCH("96-well",Import!$B$10)),Sheet1!O2568,Sheet1!P2568)</f>
        <v>H17</v>
      </c>
      <c r="I2569" s="31"/>
    </row>
    <row r="2570" spans="1:9" x14ac:dyDescent="0.25">
      <c r="A2570" s="29" t="str">
        <f>IF(PickedColonies!J2570=0, "NA",INDEX(Table5[Strain name],(MATCH(PickedColonies!C2570,Table6[Barcode of agar-filled omnitray plate],0)+PickedColonies!J2570-1)))</f>
        <v>NA</v>
      </c>
      <c r="B2570" s="29" t="str">
        <f>IF(PickedColonies!J2570=0, "NA", INDEX(Table1[Modifications],(MATCH(PickedColonies!C2570,Table6[Barcode of agar-filled omnitray plate],0)+PickedColonies!J2570-1)))</f>
        <v>NA</v>
      </c>
      <c r="D2570" s="29" t="str">
        <f>IF(PickedColonies!J2570=0, "NA", INDEX(Table4[],(MATCH(PickedColonies!C2570,Table6[Barcode of agar-filled omnitray plate],0)+PickedColonies!J2570-1)))</f>
        <v>NA</v>
      </c>
      <c r="F2570" s="42" t="str">
        <f>IF(ISNUMBER(SEARCH("96-well",Import!$B$10)),Sheet1!O2569,Sheet1!P2569)</f>
        <v>I17</v>
      </c>
      <c r="I2570" s="31"/>
    </row>
    <row r="2571" spans="1:9" x14ac:dyDescent="0.25">
      <c r="A2571" s="29" t="str">
        <f>IF(PickedColonies!J2571=0, "NA",INDEX(Table5[Strain name],(MATCH(PickedColonies!C2571,Table6[Barcode of agar-filled omnitray plate],0)+PickedColonies!J2571-1)))</f>
        <v>NA</v>
      </c>
      <c r="B2571" s="29" t="str">
        <f>IF(PickedColonies!J2571=0, "NA", INDEX(Table1[Modifications],(MATCH(PickedColonies!C2571,Table6[Barcode of agar-filled omnitray plate],0)+PickedColonies!J2571-1)))</f>
        <v>NA</v>
      </c>
      <c r="D2571" s="29" t="str">
        <f>IF(PickedColonies!J2571=0, "NA", INDEX(Table4[],(MATCH(PickedColonies!C2571,Table6[Barcode of agar-filled omnitray plate],0)+PickedColonies!J2571-1)))</f>
        <v>NA</v>
      </c>
      <c r="F2571" s="42" t="str">
        <f>IF(ISNUMBER(SEARCH("96-well",Import!$B$10)),Sheet1!O2570,Sheet1!P2570)</f>
        <v>J17</v>
      </c>
      <c r="I2571" s="31"/>
    </row>
    <row r="2572" spans="1:9" x14ac:dyDescent="0.25">
      <c r="A2572" s="29" t="str">
        <f>IF(PickedColonies!J2572=0, "NA",INDEX(Table5[Strain name],(MATCH(PickedColonies!C2572,Table6[Barcode of agar-filled omnitray plate],0)+PickedColonies!J2572-1)))</f>
        <v>NA</v>
      </c>
      <c r="B2572" s="29" t="str">
        <f>IF(PickedColonies!J2572=0, "NA", INDEX(Table1[Modifications],(MATCH(PickedColonies!C2572,Table6[Barcode of agar-filled omnitray plate],0)+PickedColonies!J2572-1)))</f>
        <v>NA</v>
      </c>
      <c r="D2572" s="29" t="str">
        <f>IF(PickedColonies!J2572=0, "NA", INDEX(Table4[],(MATCH(PickedColonies!C2572,Table6[Barcode of agar-filled omnitray plate],0)+PickedColonies!J2572-1)))</f>
        <v>NA</v>
      </c>
      <c r="F2572" s="42" t="str">
        <f>IF(ISNUMBER(SEARCH("96-well",Import!$B$10)),Sheet1!O2571,Sheet1!P2571)</f>
        <v>K17</v>
      </c>
      <c r="I2572" s="31"/>
    </row>
    <row r="2573" spans="1:9" x14ac:dyDescent="0.25">
      <c r="A2573" s="29" t="str">
        <f>IF(PickedColonies!J2573=0, "NA",INDEX(Table5[Strain name],(MATCH(PickedColonies!C2573,Table6[Barcode of agar-filled omnitray plate],0)+PickedColonies!J2573-1)))</f>
        <v>NA</v>
      </c>
      <c r="B2573" s="29" t="str">
        <f>IF(PickedColonies!J2573=0, "NA", INDEX(Table1[Modifications],(MATCH(PickedColonies!C2573,Table6[Barcode of agar-filled omnitray plate],0)+PickedColonies!J2573-1)))</f>
        <v>NA</v>
      </c>
      <c r="D2573" s="29" t="str">
        <f>IF(PickedColonies!J2573=0, "NA", INDEX(Table4[],(MATCH(PickedColonies!C2573,Table6[Barcode of agar-filled omnitray plate],0)+PickedColonies!J2573-1)))</f>
        <v>NA</v>
      </c>
      <c r="F2573" s="42" t="str">
        <f>IF(ISNUMBER(SEARCH("96-well",Import!$B$10)),Sheet1!O2572,Sheet1!P2572)</f>
        <v>L17</v>
      </c>
      <c r="I2573" s="31"/>
    </row>
    <row r="2574" spans="1:9" x14ac:dyDescent="0.25">
      <c r="A2574" s="29" t="str">
        <f>IF(PickedColonies!J2574=0, "NA",INDEX(Table5[Strain name],(MATCH(PickedColonies!C2574,Table6[Barcode of agar-filled omnitray plate],0)+PickedColonies!J2574-1)))</f>
        <v>NA</v>
      </c>
      <c r="B2574" s="29" t="str">
        <f>IF(PickedColonies!J2574=0, "NA", INDEX(Table1[Modifications],(MATCH(PickedColonies!C2574,Table6[Barcode of agar-filled omnitray plate],0)+PickedColonies!J2574-1)))</f>
        <v>NA</v>
      </c>
      <c r="D2574" s="29" t="str">
        <f>IF(PickedColonies!J2574=0, "NA", INDEX(Table4[],(MATCH(PickedColonies!C2574,Table6[Barcode of agar-filled omnitray plate],0)+PickedColonies!J2574-1)))</f>
        <v>NA</v>
      </c>
      <c r="F2574" s="42" t="str">
        <f>IF(ISNUMBER(SEARCH("96-well",Import!$B$10)),Sheet1!O2573,Sheet1!P2573)</f>
        <v>M17</v>
      </c>
      <c r="I2574" s="31"/>
    </row>
    <row r="2575" spans="1:9" x14ac:dyDescent="0.25">
      <c r="A2575" s="29" t="str">
        <f>IF(PickedColonies!J2575=0, "NA",INDEX(Table5[Strain name],(MATCH(PickedColonies!C2575,Table6[Barcode of agar-filled omnitray plate],0)+PickedColonies!J2575-1)))</f>
        <v>NA</v>
      </c>
      <c r="B2575" s="29" t="str">
        <f>IF(PickedColonies!J2575=0, "NA", INDEX(Table1[Modifications],(MATCH(PickedColonies!C2575,Table6[Barcode of agar-filled omnitray plate],0)+PickedColonies!J2575-1)))</f>
        <v>NA</v>
      </c>
      <c r="D2575" s="29" t="str">
        <f>IF(PickedColonies!J2575=0, "NA", INDEX(Table4[],(MATCH(PickedColonies!C2575,Table6[Barcode of agar-filled omnitray plate],0)+PickedColonies!J2575-1)))</f>
        <v>NA</v>
      </c>
      <c r="F2575" s="42" t="str">
        <f>IF(ISNUMBER(SEARCH("96-well",Import!$B$10)),Sheet1!O2574,Sheet1!P2574)</f>
        <v>N17</v>
      </c>
      <c r="I2575" s="31"/>
    </row>
    <row r="2576" spans="1:9" x14ac:dyDescent="0.25">
      <c r="A2576" s="29" t="str">
        <f>IF(PickedColonies!J2576=0, "NA",INDEX(Table5[Strain name],(MATCH(PickedColonies!C2576,Table6[Barcode of agar-filled omnitray plate],0)+PickedColonies!J2576-1)))</f>
        <v>NA</v>
      </c>
      <c r="B2576" s="29" t="str">
        <f>IF(PickedColonies!J2576=0, "NA", INDEX(Table1[Modifications],(MATCH(PickedColonies!C2576,Table6[Barcode of agar-filled omnitray plate],0)+PickedColonies!J2576-1)))</f>
        <v>NA</v>
      </c>
      <c r="D2576" s="29" t="str">
        <f>IF(PickedColonies!J2576=0, "NA", INDEX(Table4[],(MATCH(PickedColonies!C2576,Table6[Barcode of agar-filled omnitray plate],0)+PickedColonies!J2576-1)))</f>
        <v>NA</v>
      </c>
      <c r="F2576" s="42" t="str">
        <f>IF(ISNUMBER(SEARCH("96-well",Import!$B$10)),Sheet1!O2575,Sheet1!P2575)</f>
        <v>O17</v>
      </c>
      <c r="I2576" s="31"/>
    </row>
    <row r="2577" spans="1:9" x14ac:dyDescent="0.25">
      <c r="A2577" s="29" t="str">
        <f>IF(PickedColonies!J2577=0, "NA",INDEX(Table5[Strain name],(MATCH(PickedColonies!C2577,Table6[Barcode of agar-filled omnitray plate],0)+PickedColonies!J2577-1)))</f>
        <v>NA</v>
      </c>
      <c r="B2577" s="29" t="str">
        <f>IF(PickedColonies!J2577=0, "NA", INDEX(Table1[Modifications],(MATCH(PickedColonies!C2577,Table6[Barcode of agar-filled omnitray plate],0)+PickedColonies!J2577-1)))</f>
        <v>NA</v>
      </c>
      <c r="D2577" s="29" t="str">
        <f>IF(PickedColonies!J2577=0, "NA", INDEX(Table4[],(MATCH(PickedColonies!C2577,Table6[Barcode of agar-filled omnitray plate],0)+PickedColonies!J2577-1)))</f>
        <v>NA</v>
      </c>
      <c r="F2577" s="42" t="str">
        <f>IF(ISNUMBER(SEARCH("96-well",Import!$B$10)),Sheet1!O2576,Sheet1!P2576)</f>
        <v>P17</v>
      </c>
      <c r="I2577" s="31"/>
    </row>
    <row r="2578" spans="1:9" x14ac:dyDescent="0.25">
      <c r="A2578" s="29" t="str">
        <f>IF(PickedColonies!J2578=0, "NA",INDEX(Table5[Strain name],(MATCH(PickedColonies!C2578,Table6[Barcode of agar-filled omnitray plate],0)+PickedColonies!J2578-1)))</f>
        <v>NA</v>
      </c>
      <c r="B2578" s="29" t="str">
        <f>IF(PickedColonies!J2578=0, "NA", INDEX(Table1[Modifications],(MATCH(PickedColonies!C2578,Table6[Barcode of agar-filled omnitray plate],0)+PickedColonies!J2578-1)))</f>
        <v>NA</v>
      </c>
      <c r="D2578" s="29" t="str">
        <f>IF(PickedColonies!J2578=0, "NA", INDEX(Table4[],(MATCH(PickedColonies!C2578,Table6[Barcode of agar-filled omnitray plate],0)+PickedColonies!J2578-1)))</f>
        <v>NA</v>
      </c>
      <c r="F2578" s="42" t="str">
        <f>IF(ISNUMBER(SEARCH("96-well",Import!$B$10)),Sheet1!O2577,Sheet1!P2577)</f>
        <v>A18</v>
      </c>
      <c r="I2578" s="31"/>
    </row>
    <row r="2579" spans="1:9" x14ac:dyDescent="0.25">
      <c r="A2579" s="29" t="str">
        <f>IF(PickedColonies!J2579=0, "NA",INDEX(Table5[Strain name],(MATCH(PickedColonies!C2579,Table6[Barcode of agar-filled omnitray plate],0)+PickedColonies!J2579-1)))</f>
        <v>NA</v>
      </c>
      <c r="B2579" s="29" t="str">
        <f>IF(PickedColonies!J2579=0, "NA", INDEX(Table1[Modifications],(MATCH(PickedColonies!C2579,Table6[Barcode of agar-filled omnitray plate],0)+PickedColonies!J2579-1)))</f>
        <v>NA</v>
      </c>
      <c r="D2579" s="29" t="str">
        <f>IF(PickedColonies!J2579=0, "NA", INDEX(Table4[],(MATCH(PickedColonies!C2579,Table6[Barcode of agar-filled omnitray plate],0)+PickedColonies!J2579-1)))</f>
        <v>NA</v>
      </c>
      <c r="F2579" s="42" t="str">
        <f>IF(ISNUMBER(SEARCH("96-well",Import!$B$10)),Sheet1!O2578,Sheet1!P2578)</f>
        <v>B18</v>
      </c>
      <c r="I2579" s="31"/>
    </row>
    <row r="2580" spans="1:9" x14ac:dyDescent="0.25">
      <c r="A2580" s="29" t="str">
        <f>IF(PickedColonies!J2580=0, "NA",INDEX(Table5[Strain name],(MATCH(PickedColonies!C2580,Table6[Barcode of agar-filled omnitray plate],0)+PickedColonies!J2580-1)))</f>
        <v>NA</v>
      </c>
      <c r="B2580" s="29" t="str">
        <f>IF(PickedColonies!J2580=0, "NA", INDEX(Table1[Modifications],(MATCH(PickedColonies!C2580,Table6[Barcode of agar-filled omnitray plate],0)+PickedColonies!J2580-1)))</f>
        <v>NA</v>
      </c>
      <c r="D2580" s="29" t="str">
        <f>IF(PickedColonies!J2580=0, "NA", INDEX(Table4[],(MATCH(PickedColonies!C2580,Table6[Barcode of agar-filled omnitray plate],0)+PickedColonies!J2580-1)))</f>
        <v>NA</v>
      </c>
      <c r="F2580" s="42" t="str">
        <f>IF(ISNUMBER(SEARCH("96-well",Import!$B$10)),Sheet1!O2579,Sheet1!P2579)</f>
        <v>C18</v>
      </c>
      <c r="I2580" s="31"/>
    </row>
    <row r="2581" spans="1:9" x14ac:dyDescent="0.25">
      <c r="A2581" s="29" t="str">
        <f>IF(PickedColonies!J2581=0, "NA",INDEX(Table5[Strain name],(MATCH(PickedColonies!C2581,Table6[Barcode of agar-filled omnitray plate],0)+PickedColonies!J2581-1)))</f>
        <v>NA</v>
      </c>
      <c r="B2581" s="29" t="str">
        <f>IF(PickedColonies!J2581=0, "NA", INDEX(Table1[Modifications],(MATCH(PickedColonies!C2581,Table6[Barcode of agar-filled omnitray plate],0)+PickedColonies!J2581-1)))</f>
        <v>NA</v>
      </c>
      <c r="D2581" s="29" t="str">
        <f>IF(PickedColonies!J2581=0, "NA", INDEX(Table4[],(MATCH(PickedColonies!C2581,Table6[Barcode of agar-filled omnitray plate],0)+PickedColonies!J2581-1)))</f>
        <v>NA</v>
      </c>
      <c r="F2581" s="42" t="str">
        <f>IF(ISNUMBER(SEARCH("96-well",Import!$B$10)),Sheet1!O2580,Sheet1!P2580)</f>
        <v>D18</v>
      </c>
      <c r="I2581" s="31"/>
    </row>
    <row r="2582" spans="1:9" x14ac:dyDescent="0.25">
      <c r="A2582" s="29" t="str">
        <f>IF(PickedColonies!J2582=0, "NA",INDEX(Table5[Strain name],(MATCH(PickedColonies!C2582,Table6[Barcode of agar-filled omnitray plate],0)+PickedColonies!J2582-1)))</f>
        <v>NA</v>
      </c>
      <c r="B2582" s="29" t="str">
        <f>IF(PickedColonies!J2582=0, "NA", INDEX(Table1[Modifications],(MATCH(PickedColonies!C2582,Table6[Barcode of agar-filled omnitray plate],0)+PickedColonies!J2582-1)))</f>
        <v>NA</v>
      </c>
      <c r="D2582" s="29" t="str">
        <f>IF(PickedColonies!J2582=0, "NA", INDEX(Table4[],(MATCH(PickedColonies!C2582,Table6[Barcode of agar-filled omnitray plate],0)+PickedColonies!J2582-1)))</f>
        <v>NA</v>
      </c>
      <c r="F2582" s="42" t="str">
        <f>IF(ISNUMBER(SEARCH("96-well",Import!$B$10)),Sheet1!O2581,Sheet1!P2581)</f>
        <v>E18</v>
      </c>
      <c r="I2582" s="31"/>
    </row>
    <row r="2583" spans="1:9" x14ac:dyDescent="0.25">
      <c r="A2583" s="29" t="str">
        <f>IF(PickedColonies!J2583=0, "NA",INDEX(Table5[Strain name],(MATCH(PickedColonies!C2583,Table6[Barcode of agar-filled omnitray plate],0)+PickedColonies!J2583-1)))</f>
        <v>NA</v>
      </c>
      <c r="B2583" s="29" t="str">
        <f>IF(PickedColonies!J2583=0, "NA", INDEX(Table1[Modifications],(MATCH(PickedColonies!C2583,Table6[Barcode of agar-filled omnitray plate],0)+PickedColonies!J2583-1)))</f>
        <v>NA</v>
      </c>
      <c r="D2583" s="29" t="str">
        <f>IF(PickedColonies!J2583=0, "NA", INDEX(Table4[],(MATCH(PickedColonies!C2583,Table6[Barcode of agar-filled omnitray plate],0)+PickedColonies!J2583-1)))</f>
        <v>NA</v>
      </c>
      <c r="F2583" s="42" t="str">
        <f>IF(ISNUMBER(SEARCH("96-well",Import!$B$10)),Sheet1!O2582,Sheet1!P2582)</f>
        <v>F18</v>
      </c>
      <c r="I2583" s="31"/>
    </row>
    <row r="2584" spans="1:9" x14ac:dyDescent="0.25">
      <c r="A2584" s="29" t="str">
        <f>IF(PickedColonies!J2584=0, "NA",INDEX(Table5[Strain name],(MATCH(PickedColonies!C2584,Table6[Barcode of agar-filled omnitray plate],0)+PickedColonies!J2584-1)))</f>
        <v>NA</v>
      </c>
      <c r="B2584" s="29" t="str">
        <f>IF(PickedColonies!J2584=0, "NA", INDEX(Table1[Modifications],(MATCH(PickedColonies!C2584,Table6[Barcode of agar-filled omnitray plate],0)+PickedColonies!J2584-1)))</f>
        <v>NA</v>
      </c>
      <c r="D2584" s="29" t="str">
        <f>IF(PickedColonies!J2584=0, "NA", INDEX(Table4[],(MATCH(PickedColonies!C2584,Table6[Barcode of agar-filled omnitray plate],0)+PickedColonies!J2584-1)))</f>
        <v>NA</v>
      </c>
      <c r="F2584" s="42" t="str">
        <f>IF(ISNUMBER(SEARCH("96-well",Import!$B$10)),Sheet1!O2583,Sheet1!P2583)</f>
        <v>G18</v>
      </c>
      <c r="I2584" s="31"/>
    </row>
    <row r="2585" spans="1:9" x14ac:dyDescent="0.25">
      <c r="A2585" s="29" t="str">
        <f>IF(PickedColonies!J2585=0, "NA",INDEX(Table5[Strain name],(MATCH(PickedColonies!C2585,Table6[Barcode of agar-filled omnitray plate],0)+PickedColonies!J2585-1)))</f>
        <v>NA</v>
      </c>
      <c r="B2585" s="29" t="str">
        <f>IF(PickedColonies!J2585=0, "NA", INDEX(Table1[Modifications],(MATCH(PickedColonies!C2585,Table6[Barcode of agar-filled omnitray plate],0)+PickedColonies!J2585-1)))</f>
        <v>NA</v>
      </c>
      <c r="D2585" s="29" t="str">
        <f>IF(PickedColonies!J2585=0, "NA", INDEX(Table4[],(MATCH(PickedColonies!C2585,Table6[Barcode of agar-filled omnitray plate],0)+PickedColonies!J2585-1)))</f>
        <v>NA</v>
      </c>
      <c r="F2585" s="42" t="str">
        <f>IF(ISNUMBER(SEARCH("96-well",Import!$B$10)),Sheet1!O2584,Sheet1!P2584)</f>
        <v>H18</v>
      </c>
      <c r="I2585" s="31"/>
    </row>
    <row r="2586" spans="1:9" x14ac:dyDescent="0.25">
      <c r="A2586" s="29" t="str">
        <f>IF(PickedColonies!J2586=0, "NA",INDEX(Table5[Strain name],(MATCH(PickedColonies!C2586,Table6[Barcode of agar-filled omnitray plate],0)+PickedColonies!J2586-1)))</f>
        <v>NA</v>
      </c>
      <c r="B2586" s="29" t="str">
        <f>IF(PickedColonies!J2586=0, "NA", INDEX(Table1[Modifications],(MATCH(PickedColonies!C2586,Table6[Barcode of agar-filled omnitray plate],0)+PickedColonies!J2586-1)))</f>
        <v>NA</v>
      </c>
      <c r="D2586" s="29" t="str">
        <f>IF(PickedColonies!J2586=0, "NA", INDEX(Table4[],(MATCH(PickedColonies!C2586,Table6[Barcode of agar-filled omnitray plate],0)+PickedColonies!J2586-1)))</f>
        <v>NA</v>
      </c>
      <c r="F2586" s="42" t="str">
        <f>IF(ISNUMBER(SEARCH("96-well",Import!$B$10)),Sheet1!O2585,Sheet1!P2585)</f>
        <v>I18</v>
      </c>
      <c r="I2586" s="31"/>
    </row>
    <row r="2587" spans="1:9" x14ac:dyDescent="0.25">
      <c r="A2587" s="29" t="str">
        <f>IF(PickedColonies!J2587=0, "NA",INDEX(Table5[Strain name],(MATCH(PickedColonies!C2587,Table6[Barcode of agar-filled omnitray plate],0)+PickedColonies!J2587-1)))</f>
        <v>NA</v>
      </c>
      <c r="B2587" s="29" t="str">
        <f>IF(PickedColonies!J2587=0, "NA", INDEX(Table1[Modifications],(MATCH(PickedColonies!C2587,Table6[Barcode of agar-filled omnitray plate],0)+PickedColonies!J2587-1)))</f>
        <v>NA</v>
      </c>
      <c r="D2587" s="29" t="str">
        <f>IF(PickedColonies!J2587=0, "NA", INDEX(Table4[],(MATCH(PickedColonies!C2587,Table6[Barcode of agar-filled omnitray plate],0)+PickedColonies!J2587-1)))</f>
        <v>NA</v>
      </c>
      <c r="F2587" s="42" t="str">
        <f>IF(ISNUMBER(SEARCH("96-well",Import!$B$10)),Sheet1!O2586,Sheet1!P2586)</f>
        <v>J18</v>
      </c>
      <c r="I2587" s="31"/>
    </row>
    <row r="2588" spans="1:9" x14ac:dyDescent="0.25">
      <c r="A2588" s="29" t="str">
        <f>IF(PickedColonies!J2588=0, "NA",INDEX(Table5[Strain name],(MATCH(PickedColonies!C2588,Table6[Barcode of agar-filled omnitray plate],0)+PickedColonies!J2588-1)))</f>
        <v>NA</v>
      </c>
      <c r="B2588" s="29" t="str">
        <f>IF(PickedColonies!J2588=0, "NA", INDEX(Table1[Modifications],(MATCH(PickedColonies!C2588,Table6[Barcode of agar-filled omnitray plate],0)+PickedColonies!J2588-1)))</f>
        <v>NA</v>
      </c>
      <c r="D2588" s="29" t="str">
        <f>IF(PickedColonies!J2588=0, "NA", INDEX(Table4[],(MATCH(PickedColonies!C2588,Table6[Barcode of agar-filled omnitray plate],0)+PickedColonies!J2588-1)))</f>
        <v>NA</v>
      </c>
      <c r="F2588" s="42" t="str">
        <f>IF(ISNUMBER(SEARCH("96-well",Import!$B$10)),Sheet1!O2587,Sheet1!P2587)</f>
        <v>K18</v>
      </c>
      <c r="I2588" s="31"/>
    </row>
    <row r="2589" spans="1:9" x14ac:dyDescent="0.25">
      <c r="A2589" s="29" t="str">
        <f>IF(PickedColonies!J2589=0, "NA",INDEX(Table5[Strain name],(MATCH(PickedColonies!C2589,Table6[Barcode of agar-filled omnitray plate],0)+PickedColonies!J2589-1)))</f>
        <v>NA</v>
      </c>
      <c r="B2589" s="29" t="str">
        <f>IF(PickedColonies!J2589=0, "NA", INDEX(Table1[Modifications],(MATCH(PickedColonies!C2589,Table6[Barcode of agar-filled omnitray plate],0)+PickedColonies!J2589-1)))</f>
        <v>NA</v>
      </c>
      <c r="D2589" s="29" t="str">
        <f>IF(PickedColonies!J2589=0, "NA", INDEX(Table4[],(MATCH(PickedColonies!C2589,Table6[Barcode of agar-filled omnitray plate],0)+PickedColonies!J2589-1)))</f>
        <v>NA</v>
      </c>
      <c r="F2589" s="42" t="str">
        <f>IF(ISNUMBER(SEARCH("96-well",Import!$B$10)),Sheet1!O2588,Sheet1!P2588)</f>
        <v>L18</v>
      </c>
      <c r="I2589" s="31"/>
    </row>
    <row r="2590" spans="1:9" x14ac:dyDescent="0.25">
      <c r="A2590" s="29" t="str">
        <f>IF(PickedColonies!J2590=0, "NA",INDEX(Table5[Strain name],(MATCH(PickedColonies!C2590,Table6[Barcode of agar-filled omnitray plate],0)+PickedColonies!J2590-1)))</f>
        <v>NA</v>
      </c>
      <c r="B2590" s="29" t="str">
        <f>IF(PickedColonies!J2590=0, "NA", INDEX(Table1[Modifications],(MATCH(PickedColonies!C2590,Table6[Barcode of agar-filled omnitray plate],0)+PickedColonies!J2590-1)))</f>
        <v>NA</v>
      </c>
      <c r="D2590" s="29" t="str">
        <f>IF(PickedColonies!J2590=0, "NA", INDEX(Table4[],(MATCH(PickedColonies!C2590,Table6[Barcode of agar-filled omnitray plate],0)+PickedColonies!J2590-1)))</f>
        <v>NA</v>
      </c>
      <c r="F2590" s="42" t="str">
        <f>IF(ISNUMBER(SEARCH("96-well",Import!$B$10)),Sheet1!O2589,Sheet1!P2589)</f>
        <v>M18</v>
      </c>
      <c r="I2590" s="31"/>
    </row>
    <row r="2591" spans="1:9" x14ac:dyDescent="0.25">
      <c r="A2591" s="29" t="str">
        <f>IF(PickedColonies!J2591=0, "NA",INDEX(Table5[Strain name],(MATCH(PickedColonies!C2591,Table6[Barcode of agar-filled omnitray plate],0)+PickedColonies!J2591-1)))</f>
        <v>NA</v>
      </c>
      <c r="B2591" s="29" t="str">
        <f>IF(PickedColonies!J2591=0, "NA", INDEX(Table1[Modifications],(MATCH(PickedColonies!C2591,Table6[Barcode of agar-filled omnitray plate],0)+PickedColonies!J2591-1)))</f>
        <v>NA</v>
      </c>
      <c r="D2591" s="29" t="str">
        <f>IF(PickedColonies!J2591=0, "NA", INDEX(Table4[],(MATCH(PickedColonies!C2591,Table6[Barcode of agar-filled omnitray plate],0)+PickedColonies!J2591-1)))</f>
        <v>NA</v>
      </c>
      <c r="F2591" s="42" t="str">
        <f>IF(ISNUMBER(SEARCH("96-well",Import!$B$10)),Sheet1!O2590,Sheet1!P2590)</f>
        <v>N18</v>
      </c>
      <c r="I2591" s="31"/>
    </row>
    <row r="2592" spans="1:9" x14ac:dyDescent="0.25">
      <c r="A2592" s="29" t="str">
        <f>IF(PickedColonies!J2592=0, "NA",INDEX(Table5[Strain name],(MATCH(PickedColonies!C2592,Table6[Barcode of agar-filled omnitray plate],0)+PickedColonies!J2592-1)))</f>
        <v>NA</v>
      </c>
      <c r="B2592" s="29" t="str">
        <f>IF(PickedColonies!J2592=0, "NA", INDEX(Table1[Modifications],(MATCH(PickedColonies!C2592,Table6[Barcode of agar-filled omnitray plate],0)+PickedColonies!J2592-1)))</f>
        <v>NA</v>
      </c>
      <c r="D2592" s="29" t="str">
        <f>IF(PickedColonies!J2592=0, "NA", INDEX(Table4[],(MATCH(PickedColonies!C2592,Table6[Barcode of agar-filled omnitray plate],0)+PickedColonies!J2592-1)))</f>
        <v>NA</v>
      </c>
      <c r="F2592" s="42" t="str">
        <f>IF(ISNUMBER(SEARCH("96-well",Import!$B$10)),Sheet1!O2591,Sheet1!P2591)</f>
        <v>O18</v>
      </c>
      <c r="I2592" s="31"/>
    </row>
    <row r="2593" spans="1:9" x14ac:dyDescent="0.25">
      <c r="A2593" s="29" t="str">
        <f>IF(PickedColonies!J2593=0, "NA",INDEX(Table5[Strain name],(MATCH(PickedColonies!C2593,Table6[Barcode of agar-filled omnitray plate],0)+PickedColonies!J2593-1)))</f>
        <v>NA</v>
      </c>
      <c r="B2593" s="29" t="str">
        <f>IF(PickedColonies!J2593=0, "NA", INDEX(Table1[Modifications],(MATCH(PickedColonies!C2593,Table6[Barcode of agar-filled omnitray plate],0)+PickedColonies!J2593-1)))</f>
        <v>NA</v>
      </c>
      <c r="D2593" s="29" t="str">
        <f>IF(PickedColonies!J2593=0, "NA", INDEX(Table4[],(MATCH(PickedColonies!C2593,Table6[Barcode of agar-filled omnitray plate],0)+PickedColonies!J2593-1)))</f>
        <v>NA</v>
      </c>
      <c r="F2593" s="42" t="str">
        <f>IF(ISNUMBER(SEARCH("96-well",Import!$B$10)),Sheet1!O2592,Sheet1!P2592)</f>
        <v>P18</v>
      </c>
      <c r="I2593" s="31"/>
    </row>
    <row r="2594" spans="1:9" x14ac:dyDescent="0.25">
      <c r="A2594" s="29" t="str">
        <f>IF(PickedColonies!J2594=0, "NA",INDEX(Table5[Strain name],(MATCH(PickedColonies!C2594,Table6[Barcode of agar-filled omnitray plate],0)+PickedColonies!J2594-1)))</f>
        <v>NA</v>
      </c>
      <c r="B2594" s="29" t="str">
        <f>IF(PickedColonies!J2594=0, "NA", INDEX(Table1[Modifications],(MATCH(PickedColonies!C2594,Table6[Barcode of agar-filled omnitray plate],0)+PickedColonies!J2594-1)))</f>
        <v>NA</v>
      </c>
      <c r="D2594" s="29" t="str">
        <f>IF(PickedColonies!J2594=0, "NA", INDEX(Table4[],(MATCH(PickedColonies!C2594,Table6[Barcode of agar-filled omnitray plate],0)+PickedColonies!J2594-1)))</f>
        <v>NA</v>
      </c>
      <c r="F2594" s="42" t="str">
        <f>IF(ISNUMBER(SEARCH("96-well",Import!$B$10)),Sheet1!O2593,Sheet1!P2593)</f>
        <v>A19</v>
      </c>
      <c r="I2594" s="31"/>
    </row>
    <row r="2595" spans="1:9" x14ac:dyDescent="0.25">
      <c r="A2595" s="29" t="str">
        <f>IF(PickedColonies!J2595=0, "NA",INDEX(Table5[Strain name],(MATCH(PickedColonies!C2595,Table6[Barcode of agar-filled omnitray plate],0)+PickedColonies!J2595-1)))</f>
        <v>NA</v>
      </c>
      <c r="B2595" s="29" t="str">
        <f>IF(PickedColonies!J2595=0, "NA", INDEX(Table1[Modifications],(MATCH(PickedColonies!C2595,Table6[Barcode of agar-filled omnitray plate],0)+PickedColonies!J2595-1)))</f>
        <v>NA</v>
      </c>
      <c r="D2595" s="29" t="str">
        <f>IF(PickedColonies!J2595=0, "NA", INDEX(Table4[],(MATCH(PickedColonies!C2595,Table6[Barcode of agar-filled omnitray plate],0)+PickedColonies!J2595-1)))</f>
        <v>NA</v>
      </c>
      <c r="F2595" s="42" t="str">
        <f>IF(ISNUMBER(SEARCH("96-well",Import!$B$10)),Sheet1!O2594,Sheet1!P2594)</f>
        <v>B19</v>
      </c>
      <c r="I2595" s="31"/>
    </row>
    <row r="2596" spans="1:9" x14ac:dyDescent="0.25">
      <c r="A2596" s="29" t="str">
        <f>IF(PickedColonies!J2596=0, "NA",INDEX(Table5[Strain name],(MATCH(PickedColonies!C2596,Table6[Barcode of agar-filled omnitray plate],0)+PickedColonies!J2596-1)))</f>
        <v>NA</v>
      </c>
      <c r="B2596" s="29" t="str">
        <f>IF(PickedColonies!J2596=0, "NA", INDEX(Table1[Modifications],(MATCH(PickedColonies!C2596,Table6[Barcode of agar-filled omnitray plate],0)+PickedColonies!J2596-1)))</f>
        <v>NA</v>
      </c>
      <c r="D2596" s="29" t="str">
        <f>IF(PickedColonies!J2596=0, "NA", INDEX(Table4[],(MATCH(PickedColonies!C2596,Table6[Barcode of agar-filled omnitray plate],0)+PickedColonies!J2596-1)))</f>
        <v>NA</v>
      </c>
      <c r="F2596" s="42" t="str">
        <f>IF(ISNUMBER(SEARCH("96-well",Import!$B$10)),Sheet1!O2595,Sheet1!P2595)</f>
        <v>C19</v>
      </c>
      <c r="I2596" s="31"/>
    </row>
    <row r="2597" spans="1:9" x14ac:dyDescent="0.25">
      <c r="A2597" s="29" t="str">
        <f>IF(PickedColonies!J2597=0, "NA",INDEX(Table5[Strain name],(MATCH(PickedColonies!C2597,Table6[Barcode of agar-filled omnitray plate],0)+PickedColonies!J2597-1)))</f>
        <v>NA</v>
      </c>
      <c r="B2597" s="29" t="str">
        <f>IF(PickedColonies!J2597=0, "NA", INDEX(Table1[Modifications],(MATCH(PickedColonies!C2597,Table6[Barcode of agar-filled omnitray plate],0)+PickedColonies!J2597-1)))</f>
        <v>NA</v>
      </c>
      <c r="D2597" s="29" t="str">
        <f>IF(PickedColonies!J2597=0, "NA", INDEX(Table4[],(MATCH(PickedColonies!C2597,Table6[Barcode of agar-filled omnitray plate],0)+PickedColonies!J2597-1)))</f>
        <v>NA</v>
      </c>
      <c r="F2597" s="42" t="str">
        <f>IF(ISNUMBER(SEARCH("96-well",Import!$B$10)),Sheet1!O2596,Sheet1!P2596)</f>
        <v>D19</v>
      </c>
      <c r="I2597" s="31"/>
    </row>
    <row r="2598" spans="1:9" x14ac:dyDescent="0.25">
      <c r="A2598" s="29" t="str">
        <f>IF(PickedColonies!J2598=0, "NA",INDEX(Table5[Strain name],(MATCH(PickedColonies!C2598,Table6[Barcode of agar-filled omnitray plate],0)+PickedColonies!J2598-1)))</f>
        <v>NA</v>
      </c>
      <c r="B2598" s="29" t="str">
        <f>IF(PickedColonies!J2598=0, "NA", INDEX(Table1[Modifications],(MATCH(PickedColonies!C2598,Table6[Barcode of agar-filled omnitray plate],0)+PickedColonies!J2598-1)))</f>
        <v>NA</v>
      </c>
      <c r="D2598" s="29" t="str">
        <f>IF(PickedColonies!J2598=0, "NA", INDEX(Table4[],(MATCH(PickedColonies!C2598,Table6[Barcode of agar-filled omnitray plate],0)+PickedColonies!J2598-1)))</f>
        <v>NA</v>
      </c>
      <c r="F2598" s="42" t="str">
        <f>IF(ISNUMBER(SEARCH("96-well",Import!$B$10)),Sheet1!O2597,Sheet1!P2597)</f>
        <v>E19</v>
      </c>
      <c r="I2598" s="31"/>
    </row>
    <row r="2599" spans="1:9" x14ac:dyDescent="0.25">
      <c r="A2599" s="29" t="str">
        <f>IF(PickedColonies!J2599=0, "NA",INDEX(Table5[Strain name],(MATCH(PickedColonies!C2599,Table6[Barcode of agar-filled omnitray plate],0)+PickedColonies!J2599-1)))</f>
        <v>NA</v>
      </c>
      <c r="B2599" s="29" t="str">
        <f>IF(PickedColonies!J2599=0, "NA", INDEX(Table1[Modifications],(MATCH(PickedColonies!C2599,Table6[Barcode of agar-filled omnitray plate],0)+PickedColonies!J2599-1)))</f>
        <v>NA</v>
      </c>
      <c r="D2599" s="29" t="str">
        <f>IF(PickedColonies!J2599=0, "NA", INDEX(Table4[],(MATCH(PickedColonies!C2599,Table6[Barcode of agar-filled omnitray plate],0)+PickedColonies!J2599-1)))</f>
        <v>NA</v>
      </c>
      <c r="F2599" s="42" t="str">
        <f>IF(ISNUMBER(SEARCH("96-well",Import!$B$10)),Sheet1!O2598,Sheet1!P2598)</f>
        <v>F19</v>
      </c>
      <c r="I2599" s="31"/>
    </row>
    <row r="2600" spans="1:9" x14ac:dyDescent="0.25">
      <c r="A2600" s="29" t="str">
        <f>IF(PickedColonies!J2600=0, "NA",INDEX(Table5[Strain name],(MATCH(PickedColonies!C2600,Table6[Barcode of agar-filled omnitray plate],0)+PickedColonies!J2600-1)))</f>
        <v>NA</v>
      </c>
      <c r="B2600" s="29" t="str">
        <f>IF(PickedColonies!J2600=0, "NA", INDEX(Table1[Modifications],(MATCH(PickedColonies!C2600,Table6[Barcode of agar-filled omnitray plate],0)+PickedColonies!J2600-1)))</f>
        <v>NA</v>
      </c>
      <c r="D2600" s="29" t="str">
        <f>IF(PickedColonies!J2600=0, "NA", INDEX(Table4[],(MATCH(PickedColonies!C2600,Table6[Barcode of agar-filled omnitray plate],0)+PickedColonies!J2600-1)))</f>
        <v>NA</v>
      </c>
      <c r="F2600" s="42" t="str">
        <f>IF(ISNUMBER(SEARCH("96-well",Import!$B$10)),Sheet1!O2599,Sheet1!P2599)</f>
        <v>G19</v>
      </c>
      <c r="I2600" s="31"/>
    </row>
    <row r="2601" spans="1:9" x14ac:dyDescent="0.25">
      <c r="A2601" s="29" t="str">
        <f>IF(PickedColonies!J2601=0, "NA",INDEX(Table5[Strain name],(MATCH(PickedColonies!C2601,Table6[Barcode of agar-filled omnitray plate],0)+PickedColonies!J2601-1)))</f>
        <v>NA</v>
      </c>
      <c r="B2601" s="29" t="str">
        <f>IF(PickedColonies!J2601=0, "NA", INDEX(Table1[Modifications],(MATCH(PickedColonies!C2601,Table6[Barcode of agar-filled omnitray plate],0)+PickedColonies!J2601-1)))</f>
        <v>NA</v>
      </c>
      <c r="D2601" s="29" t="str">
        <f>IF(PickedColonies!J2601=0, "NA", INDEX(Table4[],(MATCH(PickedColonies!C2601,Table6[Barcode of agar-filled omnitray plate],0)+PickedColonies!J2601-1)))</f>
        <v>NA</v>
      </c>
      <c r="F2601" s="42" t="str">
        <f>IF(ISNUMBER(SEARCH("96-well",Import!$B$10)),Sheet1!O2600,Sheet1!P2600)</f>
        <v>H19</v>
      </c>
      <c r="I2601" s="31"/>
    </row>
    <row r="2602" spans="1:9" x14ac:dyDescent="0.25">
      <c r="A2602" s="29" t="str">
        <f>IF(PickedColonies!J2602=0, "NA",INDEX(Table5[Strain name],(MATCH(PickedColonies!C2602,Table6[Barcode of agar-filled omnitray plate],0)+PickedColonies!J2602-1)))</f>
        <v>NA</v>
      </c>
      <c r="B2602" s="29" t="str">
        <f>IF(PickedColonies!J2602=0, "NA", INDEX(Table1[Modifications],(MATCH(PickedColonies!C2602,Table6[Barcode of agar-filled omnitray plate],0)+PickedColonies!J2602-1)))</f>
        <v>NA</v>
      </c>
      <c r="D2602" s="29" t="str">
        <f>IF(PickedColonies!J2602=0, "NA", INDEX(Table4[],(MATCH(PickedColonies!C2602,Table6[Barcode of agar-filled omnitray plate],0)+PickedColonies!J2602-1)))</f>
        <v>NA</v>
      </c>
      <c r="F2602" s="42" t="str">
        <f>IF(ISNUMBER(SEARCH("96-well",Import!$B$10)),Sheet1!O2601,Sheet1!P2601)</f>
        <v>I19</v>
      </c>
      <c r="I2602" s="31"/>
    </row>
    <row r="2603" spans="1:9" x14ac:dyDescent="0.25">
      <c r="A2603" s="29" t="str">
        <f>IF(PickedColonies!J2603=0, "NA",INDEX(Table5[Strain name],(MATCH(PickedColonies!C2603,Table6[Barcode of agar-filled omnitray plate],0)+PickedColonies!J2603-1)))</f>
        <v>NA</v>
      </c>
      <c r="B2603" s="29" t="str">
        <f>IF(PickedColonies!J2603=0, "NA", INDEX(Table1[Modifications],(MATCH(PickedColonies!C2603,Table6[Barcode of agar-filled omnitray plate],0)+PickedColonies!J2603-1)))</f>
        <v>NA</v>
      </c>
      <c r="D2603" s="29" t="str">
        <f>IF(PickedColonies!J2603=0, "NA", INDEX(Table4[],(MATCH(PickedColonies!C2603,Table6[Barcode of agar-filled omnitray plate],0)+PickedColonies!J2603-1)))</f>
        <v>NA</v>
      </c>
      <c r="F2603" s="42" t="str">
        <f>IF(ISNUMBER(SEARCH("96-well",Import!$B$10)),Sheet1!O2602,Sheet1!P2602)</f>
        <v>J19</v>
      </c>
      <c r="I2603" s="31"/>
    </row>
    <row r="2604" spans="1:9" x14ac:dyDescent="0.25">
      <c r="A2604" s="29" t="str">
        <f>IF(PickedColonies!J2604=0, "NA",INDEX(Table5[Strain name],(MATCH(PickedColonies!C2604,Table6[Barcode of agar-filled omnitray plate],0)+PickedColonies!J2604-1)))</f>
        <v>NA</v>
      </c>
      <c r="B2604" s="29" t="str">
        <f>IF(PickedColonies!J2604=0, "NA", INDEX(Table1[Modifications],(MATCH(PickedColonies!C2604,Table6[Barcode of agar-filled omnitray plate],0)+PickedColonies!J2604-1)))</f>
        <v>NA</v>
      </c>
      <c r="D2604" s="29" t="str">
        <f>IF(PickedColonies!J2604=0, "NA", INDEX(Table4[],(MATCH(PickedColonies!C2604,Table6[Barcode of agar-filled omnitray plate],0)+PickedColonies!J2604-1)))</f>
        <v>NA</v>
      </c>
      <c r="F2604" s="42" t="str">
        <f>IF(ISNUMBER(SEARCH("96-well",Import!$B$10)),Sheet1!O2603,Sheet1!P2603)</f>
        <v>K19</v>
      </c>
      <c r="I2604" s="31"/>
    </row>
    <row r="2605" spans="1:9" x14ac:dyDescent="0.25">
      <c r="A2605" s="29" t="str">
        <f>IF(PickedColonies!J2605=0, "NA",INDEX(Table5[Strain name],(MATCH(PickedColonies!C2605,Table6[Barcode of agar-filled omnitray plate],0)+PickedColonies!J2605-1)))</f>
        <v>NA</v>
      </c>
      <c r="B2605" s="29" t="str">
        <f>IF(PickedColonies!J2605=0, "NA", INDEX(Table1[Modifications],(MATCH(PickedColonies!C2605,Table6[Barcode of agar-filled omnitray plate],0)+PickedColonies!J2605-1)))</f>
        <v>NA</v>
      </c>
      <c r="D2605" s="29" t="str">
        <f>IF(PickedColonies!J2605=0, "NA", INDEX(Table4[],(MATCH(PickedColonies!C2605,Table6[Barcode of agar-filled omnitray plate],0)+PickedColonies!J2605-1)))</f>
        <v>NA</v>
      </c>
      <c r="F2605" s="42" t="str">
        <f>IF(ISNUMBER(SEARCH("96-well",Import!$B$10)),Sheet1!O2604,Sheet1!P2604)</f>
        <v>L19</v>
      </c>
      <c r="I2605" s="31"/>
    </row>
    <row r="2606" spans="1:9" x14ac:dyDescent="0.25">
      <c r="A2606" s="29" t="str">
        <f>IF(PickedColonies!J2606=0, "NA",INDEX(Table5[Strain name],(MATCH(PickedColonies!C2606,Table6[Barcode of agar-filled omnitray plate],0)+PickedColonies!J2606-1)))</f>
        <v>NA</v>
      </c>
      <c r="B2606" s="29" t="str">
        <f>IF(PickedColonies!J2606=0, "NA", INDEX(Table1[Modifications],(MATCH(PickedColonies!C2606,Table6[Barcode of agar-filled omnitray plate],0)+PickedColonies!J2606-1)))</f>
        <v>NA</v>
      </c>
      <c r="D2606" s="29" t="str">
        <f>IF(PickedColonies!J2606=0, "NA", INDEX(Table4[],(MATCH(PickedColonies!C2606,Table6[Barcode of agar-filled omnitray plate],0)+PickedColonies!J2606-1)))</f>
        <v>NA</v>
      </c>
      <c r="F2606" s="42" t="str">
        <f>IF(ISNUMBER(SEARCH("96-well",Import!$B$10)),Sheet1!O2605,Sheet1!P2605)</f>
        <v>M19</v>
      </c>
      <c r="I2606" s="31"/>
    </row>
    <row r="2607" spans="1:9" x14ac:dyDescent="0.25">
      <c r="A2607" s="29" t="str">
        <f>IF(PickedColonies!J2607=0, "NA",INDEX(Table5[Strain name],(MATCH(PickedColonies!C2607,Table6[Barcode of agar-filled omnitray plate],0)+PickedColonies!J2607-1)))</f>
        <v>NA</v>
      </c>
      <c r="B2607" s="29" t="str">
        <f>IF(PickedColonies!J2607=0, "NA", INDEX(Table1[Modifications],(MATCH(PickedColonies!C2607,Table6[Barcode of agar-filled omnitray plate],0)+PickedColonies!J2607-1)))</f>
        <v>NA</v>
      </c>
      <c r="D2607" s="29" t="str">
        <f>IF(PickedColonies!J2607=0, "NA", INDEX(Table4[],(MATCH(PickedColonies!C2607,Table6[Barcode of agar-filled omnitray plate],0)+PickedColonies!J2607-1)))</f>
        <v>NA</v>
      </c>
      <c r="F2607" s="42" t="str">
        <f>IF(ISNUMBER(SEARCH("96-well",Import!$B$10)),Sheet1!O2606,Sheet1!P2606)</f>
        <v>N19</v>
      </c>
      <c r="I2607" s="31"/>
    </row>
    <row r="2608" spans="1:9" x14ac:dyDescent="0.25">
      <c r="A2608" s="29" t="str">
        <f>IF(PickedColonies!J2608=0, "NA",INDEX(Table5[Strain name],(MATCH(PickedColonies!C2608,Table6[Barcode of agar-filled omnitray plate],0)+PickedColonies!J2608-1)))</f>
        <v>NA</v>
      </c>
      <c r="B2608" s="29" t="str">
        <f>IF(PickedColonies!J2608=0, "NA", INDEX(Table1[Modifications],(MATCH(PickedColonies!C2608,Table6[Barcode of agar-filled omnitray plate],0)+PickedColonies!J2608-1)))</f>
        <v>NA</v>
      </c>
      <c r="D2608" s="29" t="str">
        <f>IF(PickedColonies!J2608=0, "NA", INDEX(Table4[],(MATCH(PickedColonies!C2608,Table6[Barcode of agar-filled omnitray plate],0)+PickedColonies!J2608-1)))</f>
        <v>NA</v>
      </c>
      <c r="F2608" s="42" t="str">
        <f>IF(ISNUMBER(SEARCH("96-well",Import!$B$10)),Sheet1!O2607,Sheet1!P2607)</f>
        <v>O19</v>
      </c>
      <c r="I2608" s="31"/>
    </row>
    <row r="2609" spans="1:9" x14ac:dyDescent="0.25">
      <c r="A2609" s="29" t="str">
        <f>IF(PickedColonies!J2609=0, "NA",INDEX(Table5[Strain name],(MATCH(PickedColonies!C2609,Table6[Barcode of agar-filled omnitray plate],0)+PickedColonies!J2609-1)))</f>
        <v>NA</v>
      </c>
      <c r="B2609" s="29" t="str">
        <f>IF(PickedColonies!J2609=0, "NA", INDEX(Table1[Modifications],(MATCH(PickedColonies!C2609,Table6[Barcode of agar-filled omnitray plate],0)+PickedColonies!J2609-1)))</f>
        <v>NA</v>
      </c>
      <c r="D2609" s="29" t="str">
        <f>IF(PickedColonies!J2609=0, "NA", INDEX(Table4[],(MATCH(PickedColonies!C2609,Table6[Barcode of agar-filled omnitray plate],0)+PickedColonies!J2609-1)))</f>
        <v>NA</v>
      </c>
      <c r="F2609" s="42" t="str">
        <f>IF(ISNUMBER(SEARCH("96-well",Import!$B$10)),Sheet1!O2608,Sheet1!P2608)</f>
        <v>P19</v>
      </c>
      <c r="I2609" s="31"/>
    </row>
    <row r="2610" spans="1:9" x14ac:dyDescent="0.25">
      <c r="A2610" s="29" t="str">
        <f>IF(PickedColonies!J2610=0, "NA",INDEX(Table5[Strain name],(MATCH(PickedColonies!C2610,Table6[Barcode of agar-filled omnitray plate],0)+PickedColonies!J2610-1)))</f>
        <v>NA</v>
      </c>
      <c r="B2610" s="29" t="str">
        <f>IF(PickedColonies!J2610=0, "NA", INDEX(Table1[Modifications],(MATCH(PickedColonies!C2610,Table6[Barcode of agar-filled omnitray plate],0)+PickedColonies!J2610-1)))</f>
        <v>NA</v>
      </c>
      <c r="D2610" s="29" t="str">
        <f>IF(PickedColonies!J2610=0, "NA", INDEX(Table4[],(MATCH(PickedColonies!C2610,Table6[Barcode of agar-filled omnitray plate],0)+PickedColonies!J2610-1)))</f>
        <v>NA</v>
      </c>
      <c r="F2610" s="42" t="str">
        <f>IF(ISNUMBER(SEARCH("96-well",Import!$B$10)),Sheet1!O2609,Sheet1!P2609)</f>
        <v>A20</v>
      </c>
      <c r="I2610" s="31"/>
    </row>
    <row r="2611" spans="1:9" x14ac:dyDescent="0.25">
      <c r="A2611" s="29" t="str">
        <f>IF(PickedColonies!J2611=0, "NA",INDEX(Table5[Strain name],(MATCH(PickedColonies!C2611,Table6[Barcode of agar-filled omnitray plate],0)+PickedColonies!J2611-1)))</f>
        <v>NA</v>
      </c>
      <c r="B2611" s="29" t="str">
        <f>IF(PickedColonies!J2611=0, "NA", INDEX(Table1[Modifications],(MATCH(PickedColonies!C2611,Table6[Barcode of agar-filled omnitray plate],0)+PickedColonies!J2611-1)))</f>
        <v>NA</v>
      </c>
      <c r="D2611" s="29" t="str">
        <f>IF(PickedColonies!J2611=0, "NA", INDEX(Table4[],(MATCH(PickedColonies!C2611,Table6[Barcode of agar-filled omnitray plate],0)+PickedColonies!J2611-1)))</f>
        <v>NA</v>
      </c>
      <c r="F2611" s="42" t="str">
        <f>IF(ISNUMBER(SEARCH("96-well",Import!$B$10)),Sheet1!O2610,Sheet1!P2610)</f>
        <v>B20</v>
      </c>
      <c r="I2611" s="31"/>
    </row>
    <row r="2612" spans="1:9" x14ac:dyDescent="0.25">
      <c r="A2612" s="29" t="str">
        <f>IF(PickedColonies!J2612=0, "NA",INDEX(Table5[Strain name],(MATCH(PickedColonies!C2612,Table6[Barcode of agar-filled omnitray plate],0)+PickedColonies!J2612-1)))</f>
        <v>NA</v>
      </c>
      <c r="B2612" s="29" t="str">
        <f>IF(PickedColonies!J2612=0, "NA", INDEX(Table1[Modifications],(MATCH(PickedColonies!C2612,Table6[Barcode of agar-filled omnitray plate],0)+PickedColonies!J2612-1)))</f>
        <v>NA</v>
      </c>
      <c r="D2612" s="29" t="str">
        <f>IF(PickedColonies!J2612=0, "NA", INDEX(Table4[],(MATCH(PickedColonies!C2612,Table6[Barcode of agar-filled omnitray plate],0)+PickedColonies!J2612-1)))</f>
        <v>NA</v>
      </c>
      <c r="F2612" s="42" t="str">
        <f>IF(ISNUMBER(SEARCH("96-well",Import!$B$10)),Sheet1!O2611,Sheet1!P2611)</f>
        <v>C20</v>
      </c>
      <c r="I2612" s="31"/>
    </row>
    <row r="2613" spans="1:9" x14ac:dyDescent="0.25">
      <c r="A2613" s="29" t="str">
        <f>IF(PickedColonies!J2613=0, "NA",INDEX(Table5[Strain name],(MATCH(PickedColonies!C2613,Table6[Barcode of agar-filled omnitray plate],0)+PickedColonies!J2613-1)))</f>
        <v>NA</v>
      </c>
      <c r="B2613" s="29" t="str">
        <f>IF(PickedColonies!J2613=0, "NA", INDEX(Table1[Modifications],(MATCH(PickedColonies!C2613,Table6[Barcode of agar-filled omnitray plate],0)+PickedColonies!J2613-1)))</f>
        <v>NA</v>
      </c>
      <c r="D2613" s="29" t="str">
        <f>IF(PickedColonies!J2613=0, "NA", INDEX(Table4[],(MATCH(PickedColonies!C2613,Table6[Barcode of agar-filled omnitray plate],0)+PickedColonies!J2613-1)))</f>
        <v>NA</v>
      </c>
      <c r="F2613" s="42" t="str">
        <f>IF(ISNUMBER(SEARCH("96-well",Import!$B$10)),Sheet1!O2612,Sheet1!P2612)</f>
        <v>D20</v>
      </c>
      <c r="I2613" s="31"/>
    </row>
    <row r="2614" spans="1:9" x14ac:dyDescent="0.25">
      <c r="A2614" s="29" t="str">
        <f>IF(PickedColonies!J2614=0, "NA",INDEX(Table5[Strain name],(MATCH(PickedColonies!C2614,Table6[Barcode of agar-filled omnitray plate],0)+PickedColonies!J2614-1)))</f>
        <v>NA</v>
      </c>
      <c r="B2614" s="29" t="str">
        <f>IF(PickedColonies!J2614=0, "NA", INDEX(Table1[Modifications],(MATCH(PickedColonies!C2614,Table6[Barcode of agar-filled omnitray plate],0)+PickedColonies!J2614-1)))</f>
        <v>NA</v>
      </c>
      <c r="D2614" s="29" t="str">
        <f>IF(PickedColonies!J2614=0, "NA", INDEX(Table4[],(MATCH(PickedColonies!C2614,Table6[Barcode of agar-filled omnitray plate],0)+PickedColonies!J2614-1)))</f>
        <v>NA</v>
      </c>
      <c r="F2614" s="42" t="str">
        <f>IF(ISNUMBER(SEARCH("96-well",Import!$B$10)),Sheet1!O2613,Sheet1!P2613)</f>
        <v>E20</v>
      </c>
      <c r="I2614" s="31"/>
    </row>
    <row r="2615" spans="1:9" x14ac:dyDescent="0.25">
      <c r="A2615" s="29" t="str">
        <f>IF(PickedColonies!J2615=0, "NA",INDEX(Table5[Strain name],(MATCH(PickedColonies!C2615,Table6[Barcode of agar-filled omnitray plate],0)+PickedColonies!J2615-1)))</f>
        <v>NA</v>
      </c>
      <c r="B2615" s="29" t="str">
        <f>IF(PickedColonies!J2615=0, "NA", INDEX(Table1[Modifications],(MATCH(PickedColonies!C2615,Table6[Barcode of agar-filled omnitray plate],0)+PickedColonies!J2615-1)))</f>
        <v>NA</v>
      </c>
      <c r="D2615" s="29" t="str">
        <f>IF(PickedColonies!J2615=0, "NA", INDEX(Table4[],(MATCH(PickedColonies!C2615,Table6[Barcode of agar-filled omnitray plate],0)+PickedColonies!J2615-1)))</f>
        <v>NA</v>
      </c>
      <c r="F2615" s="42" t="str">
        <f>IF(ISNUMBER(SEARCH("96-well",Import!$B$10)),Sheet1!O2614,Sheet1!P2614)</f>
        <v>F20</v>
      </c>
      <c r="I2615" s="31"/>
    </row>
    <row r="2616" spans="1:9" x14ac:dyDescent="0.25">
      <c r="A2616" s="29" t="str">
        <f>IF(PickedColonies!J2616=0, "NA",INDEX(Table5[Strain name],(MATCH(PickedColonies!C2616,Table6[Barcode of agar-filled omnitray plate],0)+PickedColonies!J2616-1)))</f>
        <v>NA</v>
      </c>
      <c r="B2616" s="29" t="str">
        <f>IF(PickedColonies!J2616=0, "NA", INDEX(Table1[Modifications],(MATCH(PickedColonies!C2616,Table6[Barcode of agar-filled omnitray plate],0)+PickedColonies!J2616-1)))</f>
        <v>NA</v>
      </c>
      <c r="D2616" s="29" t="str">
        <f>IF(PickedColonies!J2616=0, "NA", INDEX(Table4[],(MATCH(PickedColonies!C2616,Table6[Barcode of agar-filled omnitray plate],0)+PickedColonies!J2616-1)))</f>
        <v>NA</v>
      </c>
      <c r="F2616" s="42" t="str">
        <f>IF(ISNUMBER(SEARCH("96-well",Import!$B$10)),Sheet1!O2615,Sheet1!P2615)</f>
        <v>G20</v>
      </c>
      <c r="I2616" s="31"/>
    </row>
    <row r="2617" spans="1:9" x14ac:dyDescent="0.25">
      <c r="A2617" s="29" t="str">
        <f>IF(PickedColonies!J2617=0, "NA",INDEX(Table5[Strain name],(MATCH(PickedColonies!C2617,Table6[Barcode of agar-filled omnitray plate],0)+PickedColonies!J2617-1)))</f>
        <v>NA</v>
      </c>
      <c r="B2617" s="29" t="str">
        <f>IF(PickedColonies!J2617=0, "NA", INDEX(Table1[Modifications],(MATCH(PickedColonies!C2617,Table6[Barcode of agar-filled omnitray plate],0)+PickedColonies!J2617-1)))</f>
        <v>NA</v>
      </c>
      <c r="D2617" s="29" t="str">
        <f>IF(PickedColonies!J2617=0, "NA", INDEX(Table4[],(MATCH(PickedColonies!C2617,Table6[Barcode of agar-filled omnitray plate],0)+PickedColonies!J2617-1)))</f>
        <v>NA</v>
      </c>
      <c r="F2617" s="42" t="str">
        <f>IF(ISNUMBER(SEARCH("96-well",Import!$B$10)),Sheet1!O2616,Sheet1!P2616)</f>
        <v>H20</v>
      </c>
      <c r="I2617" s="31"/>
    </row>
    <row r="2618" spans="1:9" x14ac:dyDescent="0.25">
      <c r="A2618" s="29" t="str">
        <f>IF(PickedColonies!J2618=0, "NA",INDEX(Table5[Strain name],(MATCH(PickedColonies!C2618,Table6[Barcode of agar-filled omnitray plate],0)+PickedColonies!J2618-1)))</f>
        <v>NA</v>
      </c>
      <c r="B2618" s="29" t="str">
        <f>IF(PickedColonies!J2618=0, "NA", INDEX(Table1[Modifications],(MATCH(PickedColonies!C2618,Table6[Barcode of agar-filled omnitray plate],0)+PickedColonies!J2618-1)))</f>
        <v>NA</v>
      </c>
      <c r="D2618" s="29" t="str">
        <f>IF(PickedColonies!J2618=0, "NA", INDEX(Table4[],(MATCH(PickedColonies!C2618,Table6[Barcode of agar-filled omnitray plate],0)+PickedColonies!J2618-1)))</f>
        <v>NA</v>
      </c>
      <c r="F2618" s="42" t="str">
        <f>IF(ISNUMBER(SEARCH("96-well",Import!$B$10)),Sheet1!O2617,Sheet1!P2617)</f>
        <v>I20</v>
      </c>
      <c r="I2618" s="31"/>
    </row>
    <row r="2619" spans="1:9" x14ac:dyDescent="0.25">
      <c r="A2619" s="29" t="str">
        <f>IF(PickedColonies!J2619=0, "NA",INDEX(Table5[Strain name],(MATCH(PickedColonies!C2619,Table6[Barcode of agar-filled omnitray plate],0)+PickedColonies!J2619-1)))</f>
        <v>NA</v>
      </c>
      <c r="B2619" s="29" t="str">
        <f>IF(PickedColonies!J2619=0, "NA", INDEX(Table1[Modifications],(MATCH(PickedColonies!C2619,Table6[Barcode of agar-filled omnitray plate],0)+PickedColonies!J2619-1)))</f>
        <v>NA</v>
      </c>
      <c r="D2619" s="29" t="str">
        <f>IF(PickedColonies!J2619=0, "NA", INDEX(Table4[],(MATCH(PickedColonies!C2619,Table6[Barcode of agar-filled omnitray plate],0)+PickedColonies!J2619-1)))</f>
        <v>NA</v>
      </c>
      <c r="F2619" s="42" t="str">
        <f>IF(ISNUMBER(SEARCH("96-well",Import!$B$10)),Sheet1!O2618,Sheet1!P2618)</f>
        <v>J20</v>
      </c>
      <c r="I2619" s="31"/>
    </row>
    <row r="2620" spans="1:9" x14ac:dyDescent="0.25">
      <c r="A2620" s="29" t="str">
        <f>IF(PickedColonies!J2620=0, "NA",INDEX(Table5[Strain name],(MATCH(PickedColonies!C2620,Table6[Barcode of agar-filled omnitray plate],0)+PickedColonies!J2620-1)))</f>
        <v>NA</v>
      </c>
      <c r="B2620" s="29" t="str">
        <f>IF(PickedColonies!J2620=0, "NA", INDEX(Table1[Modifications],(MATCH(PickedColonies!C2620,Table6[Barcode of agar-filled omnitray plate],0)+PickedColonies!J2620-1)))</f>
        <v>NA</v>
      </c>
      <c r="D2620" s="29" t="str">
        <f>IF(PickedColonies!J2620=0, "NA", INDEX(Table4[],(MATCH(PickedColonies!C2620,Table6[Barcode of agar-filled omnitray plate],0)+PickedColonies!J2620-1)))</f>
        <v>NA</v>
      </c>
      <c r="F2620" s="42" t="str">
        <f>IF(ISNUMBER(SEARCH("96-well",Import!$B$10)),Sheet1!O2619,Sheet1!P2619)</f>
        <v>K20</v>
      </c>
      <c r="I2620" s="31"/>
    </row>
    <row r="2621" spans="1:9" x14ac:dyDescent="0.25">
      <c r="A2621" s="29" t="str">
        <f>IF(PickedColonies!J2621=0, "NA",INDEX(Table5[Strain name],(MATCH(PickedColonies!C2621,Table6[Barcode of agar-filled omnitray plate],0)+PickedColonies!J2621-1)))</f>
        <v>NA</v>
      </c>
      <c r="B2621" s="29" t="str">
        <f>IF(PickedColonies!J2621=0, "NA", INDEX(Table1[Modifications],(MATCH(PickedColonies!C2621,Table6[Barcode of agar-filled omnitray plate],0)+PickedColonies!J2621-1)))</f>
        <v>NA</v>
      </c>
      <c r="D2621" s="29" t="str">
        <f>IF(PickedColonies!J2621=0, "NA", INDEX(Table4[],(MATCH(PickedColonies!C2621,Table6[Barcode of agar-filled omnitray plate],0)+PickedColonies!J2621-1)))</f>
        <v>NA</v>
      </c>
      <c r="F2621" s="42" t="str">
        <f>IF(ISNUMBER(SEARCH("96-well",Import!$B$10)),Sheet1!O2620,Sheet1!P2620)</f>
        <v>L20</v>
      </c>
      <c r="I2621" s="31"/>
    </row>
    <row r="2622" spans="1:9" x14ac:dyDescent="0.25">
      <c r="A2622" s="29" t="str">
        <f>IF(PickedColonies!J2622=0, "NA",INDEX(Table5[Strain name],(MATCH(PickedColonies!C2622,Table6[Barcode of agar-filled omnitray plate],0)+PickedColonies!J2622-1)))</f>
        <v>NA</v>
      </c>
      <c r="B2622" s="29" t="str">
        <f>IF(PickedColonies!J2622=0, "NA", INDEX(Table1[Modifications],(MATCH(PickedColonies!C2622,Table6[Barcode of agar-filled omnitray plate],0)+PickedColonies!J2622-1)))</f>
        <v>NA</v>
      </c>
      <c r="D2622" s="29" t="str">
        <f>IF(PickedColonies!J2622=0, "NA", INDEX(Table4[],(MATCH(PickedColonies!C2622,Table6[Barcode of agar-filled omnitray plate],0)+PickedColonies!J2622-1)))</f>
        <v>NA</v>
      </c>
      <c r="F2622" s="42" t="str">
        <f>IF(ISNUMBER(SEARCH("96-well",Import!$B$10)),Sheet1!O2621,Sheet1!P2621)</f>
        <v>M20</v>
      </c>
      <c r="I2622" s="31"/>
    </row>
    <row r="2623" spans="1:9" x14ac:dyDescent="0.25">
      <c r="A2623" s="29" t="str">
        <f>IF(PickedColonies!J2623=0, "NA",INDEX(Table5[Strain name],(MATCH(PickedColonies!C2623,Table6[Barcode of agar-filled omnitray plate],0)+PickedColonies!J2623-1)))</f>
        <v>NA</v>
      </c>
      <c r="B2623" s="29" t="str">
        <f>IF(PickedColonies!J2623=0, "NA", INDEX(Table1[Modifications],(MATCH(PickedColonies!C2623,Table6[Barcode of agar-filled omnitray plate],0)+PickedColonies!J2623-1)))</f>
        <v>NA</v>
      </c>
      <c r="D2623" s="29" t="str">
        <f>IF(PickedColonies!J2623=0, "NA", INDEX(Table4[],(MATCH(PickedColonies!C2623,Table6[Barcode of agar-filled omnitray plate],0)+PickedColonies!J2623-1)))</f>
        <v>NA</v>
      </c>
      <c r="F2623" s="42" t="str">
        <f>IF(ISNUMBER(SEARCH("96-well",Import!$B$10)),Sheet1!O2622,Sheet1!P2622)</f>
        <v>N20</v>
      </c>
      <c r="I2623" s="31"/>
    </row>
    <row r="2624" spans="1:9" x14ac:dyDescent="0.25">
      <c r="A2624" s="29" t="str">
        <f>IF(PickedColonies!J2624=0, "NA",INDEX(Table5[Strain name],(MATCH(PickedColonies!C2624,Table6[Barcode of agar-filled omnitray plate],0)+PickedColonies!J2624-1)))</f>
        <v>NA</v>
      </c>
      <c r="B2624" s="29" t="str">
        <f>IF(PickedColonies!J2624=0, "NA", INDEX(Table1[Modifications],(MATCH(PickedColonies!C2624,Table6[Barcode of agar-filled omnitray plate],0)+PickedColonies!J2624-1)))</f>
        <v>NA</v>
      </c>
      <c r="D2624" s="29" t="str">
        <f>IF(PickedColonies!J2624=0, "NA", INDEX(Table4[],(MATCH(PickedColonies!C2624,Table6[Barcode of agar-filled omnitray plate],0)+PickedColonies!J2624-1)))</f>
        <v>NA</v>
      </c>
      <c r="F2624" s="42" t="str">
        <f>IF(ISNUMBER(SEARCH("96-well",Import!$B$10)),Sheet1!O2623,Sheet1!P2623)</f>
        <v>O20</v>
      </c>
      <c r="I2624" s="31"/>
    </row>
    <row r="2625" spans="1:9" x14ac:dyDescent="0.25">
      <c r="A2625" s="29" t="str">
        <f>IF(PickedColonies!J2625=0, "NA",INDEX(Table5[Strain name],(MATCH(PickedColonies!C2625,Table6[Barcode of agar-filled omnitray plate],0)+PickedColonies!J2625-1)))</f>
        <v>NA</v>
      </c>
      <c r="B2625" s="29" t="str">
        <f>IF(PickedColonies!J2625=0, "NA", INDEX(Table1[Modifications],(MATCH(PickedColonies!C2625,Table6[Barcode of agar-filled omnitray plate],0)+PickedColonies!J2625-1)))</f>
        <v>NA</v>
      </c>
      <c r="D2625" s="29" t="str">
        <f>IF(PickedColonies!J2625=0, "NA", INDEX(Table4[],(MATCH(PickedColonies!C2625,Table6[Barcode of agar-filled omnitray plate],0)+PickedColonies!J2625-1)))</f>
        <v>NA</v>
      </c>
      <c r="F2625" s="42" t="str">
        <f>IF(ISNUMBER(SEARCH("96-well",Import!$B$10)),Sheet1!O2624,Sheet1!P2624)</f>
        <v>P20</v>
      </c>
      <c r="I2625" s="31"/>
    </row>
    <row r="2626" spans="1:9" x14ac:dyDescent="0.25">
      <c r="A2626" s="29" t="str">
        <f>IF(PickedColonies!J2626=0, "NA",INDEX(Table5[Strain name],(MATCH(PickedColonies!C2626,Table6[Barcode of agar-filled omnitray plate],0)+PickedColonies!J2626-1)))</f>
        <v>NA</v>
      </c>
      <c r="B2626" s="29" t="str">
        <f>IF(PickedColonies!J2626=0, "NA", INDEX(Table1[Modifications],(MATCH(PickedColonies!C2626,Table6[Barcode of agar-filled omnitray plate],0)+PickedColonies!J2626-1)))</f>
        <v>NA</v>
      </c>
      <c r="D2626" s="29" t="str">
        <f>IF(PickedColonies!J2626=0, "NA", INDEX(Table4[],(MATCH(PickedColonies!C2626,Table6[Barcode of agar-filled omnitray plate],0)+PickedColonies!J2626-1)))</f>
        <v>NA</v>
      </c>
      <c r="F2626" s="42" t="str">
        <f>IF(ISNUMBER(SEARCH("96-well",Import!$B$10)),Sheet1!O2625,Sheet1!P2625)</f>
        <v>A21</v>
      </c>
      <c r="I2626" s="31"/>
    </row>
    <row r="2627" spans="1:9" x14ac:dyDescent="0.25">
      <c r="A2627" s="29" t="str">
        <f>IF(PickedColonies!J2627=0, "NA",INDEX(Table5[Strain name],(MATCH(PickedColonies!C2627,Table6[Barcode of agar-filled omnitray plate],0)+PickedColonies!J2627-1)))</f>
        <v>NA</v>
      </c>
      <c r="B2627" s="29" t="str">
        <f>IF(PickedColonies!J2627=0, "NA", INDEX(Table1[Modifications],(MATCH(PickedColonies!C2627,Table6[Barcode of agar-filled omnitray plate],0)+PickedColonies!J2627-1)))</f>
        <v>NA</v>
      </c>
      <c r="D2627" s="29" t="str">
        <f>IF(PickedColonies!J2627=0, "NA", INDEX(Table4[],(MATCH(PickedColonies!C2627,Table6[Barcode of agar-filled omnitray plate],0)+PickedColonies!J2627-1)))</f>
        <v>NA</v>
      </c>
      <c r="F2627" s="42" t="str">
        <f>IF(ISNUMBER(SEARCH("96-well",Import!$B$10)),Sheet1!O2626,Sheet1!P2626)</f>
        <v>B21</v>
      </c>
      <c r="I2627" s="31"/>
    </row>
    <row r="2628" spans="1:9" x14ac:dyDescent="0.25">
      <c r="A2628" s="29" t="str">
        <f>IF(PickedColonies!J2628=0, "NA",INDEX(Table5[Strain name],(MATCH(PickedColonies!C2628,Table6[Barcode of agar-filled omnitray plate],0)+PickedColonies!J2628-1)))</f>
        <v>NA</v>
      </c>
      <c r="B2628" s="29" t="str">
        <f>IF(PickedColonies!J2628=0, "NA", INDEX(Table1[Modifications],(MATCH(PickedColonies!C2628,Table6[Barcode of agar-filled omnitray plate],0)+PickedColonies!J2628-1)))</f>
        <v>NA</v>
      </c>
      <c r="D2628" s="29" t="str">
        <f>IF(PickedColonies!J2628=0, "NA", INDEX(Table4[],(MATCH(PickedColonies!C2628,Table6[Barcode of agar-filled omnitray plate],0)+PickedColonies!J2628-1)))</f>
        <v>NA</v>
      </c>
      <c r="F2628" s="42" t="str">
        <f>IF(ISNUMBER(SEARCH("96-well",Import!$B$10)),Sheet1!O2627,Sheet1!P2627)</f>
        <v>C21</v>
      </c>
      <c r="I2628" s="31"/>
    </row>
    <row r="2629" spans="1:9" x14ac:dyDescent="0.25">
      <c r="A2629" s="29" t="str">
        <f>IF(PickedColonies!J2629=0, "NA",INDEX(Table5[Strain name],(MATCH(PickedColonies!C2629,Table6[Barcode of agar-filled omnitray plate],0)+PickedColonies!J2629-1)))</f>
        <v>NA</v>
      </c>
      <c r="B2629" s="29" t="str">
        <f>IF(PickedColonies!J2629=0, "NA", INDEX(Table1[Modifications],(MATCH(PickedColonies!C2629,Table6[Barcode of agar-filled omnitray plate],0)+PickedColonies!J2629-1)))</f>
        <v>NA</v>
      </c>
      <c r="D2629" s="29" t="str">
        <f>IF(PickedColonies!J2629=0, "NA", INDEX(Table4[],(MATCH(PickedColonies!C2629,Table6[Barcode of agar-filled omnitray plate],0)+PickedColonies!J2629-1)))</f>
        <v>NA</v>
      </c>
      <c r="F2629" s="42" t="str">
        <f>IF(ISNUMBER(SEARCH("96-well",Import!$B$10)),Sheet1!O2628,Sheet1!P2628)</f>
        <v>D21</v>
      </c>
      <c r="I2629" s="31"/>
    </row>
    <row r="2630" spans="1:9" x14ac:dyDescent="0.25">
      <c r="A2630" s="29" t="str">
        <f>IF(PickedColonies!J2630=0, "NA",INDEX(Table5[Strain name],(MATCH(PickedColonies!C2630,Table6[Barcode of agar-filled omnitray plate],0)+PickedColonies!J2630-1)))</f>
        <v>NA</v>
      </c>
      <c r="B2630" s="29" t="str">
        <f>IF(PickedColonies!J2630=0, "NA", INDEX(Table1[Modifications],(MATCH(PickedColonies!C2630,Table6[Barcode of agar-filled omnitray plate],0)+PickedColonies!J2630-1)))</f>
        <v>NA</v>
      </c>
      <c r="D2630" s="29" t="str">
        <f>IF(PickedColonies!J2630=0, "NA", INDEX(Table4[],(MATCH(PickedColonies!C2630,Table6[Barcode of agar-filled omnitray plate],0)+PickedColonies!J2630-1)))</f>
        <v>NA</v>
      </c>
      <c r="F2630" s="42" t="str">
        <f>IF(ISNUMBER(SEARCH("96-well",Import!$B$10)),Sheet1!O2629,Sheet1!P2629)</f>
        <v>E21</v>
      </c>
      <c r="I2630" s="31"/>
    </row>
    <row r="2631" spans="1:9" x14ac:dyDescent="0.25">
      <c r="A2631" s="29" t="str">
        <f>IF(PickedColonies!J2631=0, "NA",INDEX(Table5[Strain name],(MATCH(PickedColonies!C2631,Table6[Barcode of agar-filled omnitray plate],0)+PickedColonies!J2631-1)))</f>
        <v>NA</v>
      </c>
      <c r="B2631" s="29" t="str">
        <f>IF(PickedColonies!J2631=0, "NA", INDEX(Table1[Modifications],(MATCH(PickedColonies!C2631,Table6[Barcode of agar-filled omnitray plate],0)+PickedColonies!J2631-1)))</f>
        <v>NA</v>
      </c>
      <c r="D2631" s="29" t="str">
        <f>IF(PickedColonies!J2631=0, "NA", INDEX(Table4[],(MATCH(PickedColonies!C2631,Table6[Barcode of agar-filled omnitray plate],0)+PickedColonies!J2631-1)))</f>
        <v>NA</v>
      </c>
      <c r="F2631" s="42" t="str">
        <f>IF(ISNUMBER(SEARCH("96-well",Import!$B$10)),Sheet1!O2630,Sheet1!P2630)</f>
        <v>F21</v>
      </c>
      <c r="I2631" s="31"/>
    </row>
    <row r="2632" spans="1:9" x14ac:dyDescent="0.25">
      <c r="A2632" s="29" t="str">
        <f>IF(PickedColonies!J2632=0, "NA",INDEX(Table5[Strain name],(MATCH(PickedColonies!C2632,Table6[Barcode of agar-filled omnitray plate],0)+PickedColonies!J2632-1)))</f>
        <v>NA</v>
      </c>
      <c r="B2632" s="29" t="str">
        <f>IF(PickedColonies!J2632=0, "NA", INDEX(Table1[Modifications],(MATCH(PickedColonies!C2632,Table6[Barcode of agar-filled omnitray plate],0)+PickedColonies!J2632-1)))</f>
        <v>NA</v>
      </c>
      <c r="D2632" s="29" t="str">
        <f>IF(PickedColonies!J2632=0, "NA", INDEX(Table4[],(MATCH(PickedColonies!C2632,Table6[Barcode of agar-filled omnitray plate],0)+PickedColonies!J2632-1)))</f>
        <v>NA</v>
      </c>
      <c r="F2632" s="42" t="str">
        <f>IF(ISNUMBER(SEARCH("96-well",Import!$B$10)),Sheet1!O2631,Sheet1!P2631)</f>
        <v>G21</v>
      </c>
      <c r="I2632" s="31"/>
    </row>
    <row r="2633" spans="1:9" x14ac:dyDescent="0.25">
      <c r="A2633" s="29" t="str">
        <f>IF(PickedColonies!J2633=0, "NA",INDEX(Table5[Strain name],(MATCH(PickedColonies!C2633,Table6[Barcode of agar-filled omnitray plate],0)+PickedColonies!J2633-1)))</f>
        <v>NA</v>
      </c>
      <c r="B2633" s="29" t="str">
        <f>IF(PickedColonies!J2633=0, "NA", INDEX(Table1[Modifications],(MATCH(PickedColonies!C2633,Table6[Barcode of agar-filled omnitray plate],0)+PickedColonies!J2633-1)))</f>
        <v>NA</v>
      </c>
      <c r="D2633" s="29" t="str">
        <f>IF(PickedColonies!J2633=0, "NA", INDEX(Table4[],(MATCH(PickedColonies!C2633,Table6[Barcode of agar-filled omnitray plate],0)+PickedColonies!J2633-1)))</f>
        <v>NA</v>
      </c>
      <c r="F2633" s="42" t="str">
        <f>IF(ISNUMBER(SEARCH("96-well",Import!$B$10)),Sheet1!O2632,Sheet1!P2632)</f>
        <v>H21</v>
      </c>
      <c r="I2633" s="31"/>
    </row>
    <row r="2634" spans="1:9" x14ac:dyDescent="0.25">
      <c r="A2634" s="29" t="str">
        <f>IF(PickedColonies!J2634=0, "NA",INDEX(Table5[Strain name],(MATCH(PickedColonies!C2634,Table6[Barcode of agar-filled omnitray plate],0)+PickedColonies!J2634-1)))</f>
        <v>NA</v>
      </c>
      <c r="B2634" s="29" t="str">
        <f>IF(PickedColonies!J2634=0, "NA", INDEX(Table1[Modifications],(MATCH(PickedColonies!C2634,Table6[Barcode of agar-filled omnitray plate],0)+PickedColonies!J2634-1)))</f>
        <v>NA</v>
      </c>
      <c r="D2634" s="29" t="str">
        <f>IF(PickedColonies!J2634=0, "NA", INDEX(Table4[],(MATCH(PickedColonies!C2634,Table6[Barcode of agar-filled omnitray plate],0)+PickedColonies!J2634-1)))</f>
        <v>NA</v>
      </c>
      <c r="F2634" s="42" t="str">
        <f>IF(ISNUMBER(SEARCH("96-well",Import!$B$10)),Sheet1!O2633,Sheet1!P2633)</f>
        <v>I21</v>
      </c>
      <c r="I2634" s="31"/>
    </row>
    <row r="2635" spans="1:9" x14ac:dyDescent="0.25">
      <c r="A2635" s="29" t="str">
        <f>IF(PickedColonies!J2635=0, "NA",INDEX(Table5[Strain name],(MATCH(PickedColonies!C2635,Table6[Barcode of agar-filled omnitray plate],0)+PickedColonies!J2635-1)))</f>
        <v>NA</v>
      </c>
      <c r="B2635" s="29" t="str">
        <f>IF(PickedColonies!J2635=0, "NA", INDEX(Table1[Modifications],(MATCH(PickedColonies!C2635,Table6[Barcode of agar-filled omnitray plate],0)+PickedColonies!J2635-1)))</f>
        <v>NA</v>
      </c>
      <c r="D2635" s="29" t="str">
        <f>IF(PickedColonies!J2635=0, "NA", INDEX(Table4[],(MATCH(PickedColonies!C2635,Table6[Barcode of agar-filled omnitray plate],0)+PickedColonies!J2635-1)))</f>
        <v>NA</v>
      </c>
      <c r="F2635" s="42" t="str">
        <f>IF(ISNUMBER(SEARCH("96-well",Import!$B$10)),Sheet1!O2634,Sheet1!P2634)</f>
        <v>J21</v>
      </c>
      <c r="I2635" s="31"/>
    </row>
    <row r="2636" spans="1:9" x14ac:dyDescent="0.25">
      <c r="A2636" s="29" t="str">
        <f>IF(PickedColonies!J2636=0, "NA",INDEX(Table5[Strain name],(MATCH(PickedColonies!C2636,Table6[Barcode of agar-filled omnitray plate],0)+PickedColonies!J2636-1)))</f>
        <v>NA</v>
      </c>
      <c r="B2636" s="29" t="str">
        <f>IF(PickedColonies!J2636=0, "NA", INDEX(Table1[Modifications],(MATCH(PickedColonies!C2636,Table6[Barcode of agar-filled omnitray plate],0)+PickedColonies!J2636-1)))</f>
        <v>NA</v>
      </c>
      <c r="D2636" s="29" t="str">
        <f>IF(PickedColonies!J2636=0, "NA", INDEX(Table4[],(MATCH(PickedColonies!C2636,Table6[Barcode of agar-filled omnitray plate],0)+PickedColonies!J2636-1)))</f>
        <v>NA</v>
      </c>
      <c r="F2636" s="42" t="str">
        <f>IF(ISNUMBER(SEARCH("96-well",Import!$B$10)),Sheet1!O2635,Sheet1!P2635)</f>
        <v>K21</v>
      </c>
      <c r="I2636" s="31"/>
    </row>
    <row r="2637" spans="1:9" x14ac:dyDescent="0.25">
      <c r="A2637" s="29" t="str">
        <f>IF(PickedColonies!J2637=0, "NA",INDEX(Table5[Strain name],(MATCH(PickedColonies!C2637,Table6[Barcode of agar-filled omnitray plate],0)+PickedColonies!J2637-1)))</f>
        <v>NA</v>
      </c>
      <c r="B2637" s="29" t="str">
        <f>IF(PickedColonies!J2637=0, "NA", INDEX(Table1[Modifications],(MATCH(PickedColonies!C2637,Table6[Barcode of agar-filled omnitray plate],0)+PickedColonies!J2637-1)))</f>
        <v>NA</v>
      </c>
      <c r="D2637" s="29" t="str">
        <f>IF(PickedColonies!J2637=0, "NA", INDEX(Table4[],(MATCH(PickedColonies!C2637,Table6[Barcode of agar-filled omnitray plate],0)+PickedColonies!J2637-1)))</f>
        <v>NA</v>
      </c>
      <c r="F2637" s="42" t="str">
        <f>IF(ISNUMBER(SEARCH("96-well",Import!$B$10)),Sheet1!O2636,Sheet1!P2636)</f>
        <v>L21</v>
      </c>
      <c r="I2637" s="31"/>
    </row>
    <row r="2638" spans="1:9" x14ac:dyDescent="0.25">
      <c r="A2638" s="29" t="str">
        <f>IF(PickedColonies!J2638=0, "NA",INDEX(Table5[Strain name],(MATCH(PickedColonies!C2638,Table6[Barcode of agar-filled omnitray plate],0)+PickedColonies!J2638-1)))</f>
        <v>NA</v>
      </c>
      <c r="B2638" s="29" t="str">
        <f>IF(PickedColonies!J2638=0, "NA", INDEX(Table1[Modifications],(MATCH(PickedColonies!C2638,Table6[Barcode of agar-filled omnitray plate],0)+PickedColonies!J2638-1)))</f>
        <v>NA</v>
      </c>
      <c r="D2638" s="29" t="str">
        <f>IF(PickedColonies!J2638=0, "NA", INDEX(Table4[],(MATCH(PickedColonies!C2638,Table6[Barcode of agar-filled omnitray plate],0)+PickedColonies!J2638-1)))</f>
        <v>NA</v>
      </c>
      <c r="F2638" s="42" t="str">
        <f>IF(ISNUMBER(SEARCH("96-well",Import!$B$10)),Sheet1!O2637,Sheet1!P2637)</f>
        <v>M21</v>
      </c>
      <c r="I2638" s="31"/>
    </row>
    <row r="2639" spans="1:9" x14ac:dyDescent="0.25">
      <c r="A2639" s="29" t="str">
        <f>IF(PickedColonies!J2639=0, "NA",INDEX(Table5[Strain name],(MATCH(PickedColonies!C2639,Table6[Barcode of agar-filled omnitray plate],0)+PickedColonies!J2639-1)))</f>
        <v>NA</v>
      </c>
      <c r="B2639" s="29" t="str">
        <f>IF(PickedColonies!J2639=0, "NA", INDEX(Table1[Modifications],(MATCH(PickedColonies!C2639,Table6[Barcode of agar-filled omnitray plate],0)+PickedColonies!J2639-1)))</f>
        <v>NA</v>
      </c>
      <c r="D2639" s="29" t="str">
        <f>IF(PickedColonies!J2639=0, "NA", INDEX(Table4[],(MATCH(PickedColonies!C2639,Table6[Barcode of agar-filled omnitray plate],0)+PickedColonies!J2639-1)))</f>
        <v>NA</v>
      </c>
      <c r="F2639" s="42" t="str">
        <f>IF(ISNUMBER(SEARCH("96-well",Import!$B$10)),Sheet1!O2638,Sheet1!P2638)</f>
        <v>N21</v>
      </c>
      <c r="I2639" s="31"/>
    </row>
    <row r="2640" spans="1:9" x14ac:dyDescent="0.25">
      <c r="A2640" s="29" t="str">
        <f>IF(PickedColonies!J2640=0, "NA",INDEX(Table5[Strain name],(MATCH(PickedColonies!C2640,Table6[Barcode of agar-filled omnitray plate],0)+PickedColonies!J2640-1)))</f>
        <v>NA</v>
      </c>
      <c r="B2640" s="29" t="str">
        <f>IF(PickedColonies!J2640=0, "NA", INDEX(Table1[Modifications],(MATCH(PickedColonies!C2640,Table6[Barcode of agar-filled omnitray plate],0)+PickedColonies!J2640-1)))</f>
        <v>NA</v>
      </c>
      <c r="D2640" s="29" t="str">
        <f>IF(PickedColonies!J2640=0, "NA", INDEX(Table4[],(MATCH(PickedColonies!C2640,Table6[Barcode of agar-filled omnitray plate],0)+PickedColonies!J2640-1)))</f>
        <v>NA</v>
      </c>
      <c r="F2640" s="42" t="str">
        <f>IF(ISNUMBER(SEARCH("96-well",Import!$B$10)),Sheet1!O2639,Sheet1!P2639)</f>
        <v>O21</v>
      </c>
      <c r="I2640" s="31"/>
    </row>
    <row r="2641" spans="1:9" x14ac:dyDescent="0.25">
      <c r="A2641" s="29" t="str">
        <f>IF(PickedColonies!J2641=0, "NA",INDEX(Table5[Strain name],(MATCH(PickedColonies!C2641,Table6[Barcode of agar-filled omnitray plate],0)+PickedColonies!J2641-1)))</f>
        <v>NA</v>
      </c>
      <c r="B2641" s="29" t="str">
        <f>IF(PickedColonies!J2641=0, "NA", INDEX(Table1[Modifications],(MATCH(PickedColonies!C2641,Table6[Barcode of agar-filled omnitray plate],0)+PickedColonies!J2641-1)))</f>
        <v>NA</v>
      </c>
      <c r="D2641" s="29" t="str">
        <f>IF(PickedColonies!J2641=0, "NA", INDEX(Table4[],(MATCH(PickedColonies!C2641,Table6[Barcode of agar-filled omnitray plate],0)+PickedColonies!J2641-1)))</f>
        <v>NA</v>
      </c>
      <c r="F2641" s="42" t="str">
        <f>IF(ISNUMBER(SEARCH("96-well",Import!$B$10)),Sheet1!O2640,Sheet1!P2640)</f>
        <v>P21</v>
      </c>
      <c r="I2641" s="31"/>
    </row>
    <row r="2642" spans="1:9" x14ac:dyDescent="0.25">
      <c r="A2642" s="29" t="str">
        <f>IF(PickedColonies!J2642=0, "NA",INDEX(Table5[Strain name],(MATCH(PickedColonies!C2642,Table6[Barcode of agar-filled omnitray plate],0)+PickedColonies!J2642-1)))</f>
        <v>NA</v>
      </c>
      <c r="B2642" s="29" t="str">
        <f>IF(PickedColonies!J2642=0, "NA", INDEX(Table1[Modifications],(MATCH(PickedColonies!C2642,Table6[Barcode of agar-filled omnitray plate],0)+PickedColonies!J2642-1)))</f>
        <v>NA</v>
      </c>
      <c r="D2642" s="29" t="str">
        <f>IF(PickedColonies!J2642=0, "NA", INDEX(Table4[],(MATCH(PickedColonies!C2642,Table6[Barcode of agar-filled omnitray plate],0)+PickedColonies!J2642-1)))</f>
        <v>NA</v>
      </c>
      <c r="F2642" s="42" t="str">
        <f>IF(ISNUMBER(SEARCH("96-well",Import!$B$10)),Sheet1!O2641,Sheet1!P2641)</f>
        <v>A22</v>
      </c>
      <c r="I2642" s="31"/>
    </row>
    <row r="2643" spans="1:9" x14ac:dyDescent="0.25">
      <c r="A2643" s="29" t="str">
        <f>IF(PickedColonies!J2643=0, "NA",INDEX(Table5[Strain name],(MATCH(PickedColonies!C2643,Table6[Barcode of agar-filled omnitray plate],0)+PickedColonies!J2643-1)))</f>
        <v>NA</v>
      </c>
      <c r="B2643" s="29" t="str">
        <f>IF(PickedColonies!J2643=0, "NA", INDEX(Table1[Modifications],(MATCH(PickedColonies!C2643,Table6[Barcode of agar-filled omnitray plate],0)+PickedColonies!J2643-1)))</f>
        <v>NA</v>
      </c>
      <c r="D2643" s="29" t="str">
        <f>IF(PickedColonies!J2643=0, "NA", INDEX(Table4[],(MATCH(PickedColonies!C2643,Table6[Barcode of agar-filled omnitray plate],0)+PickedColonies!J2643-1)))</f>
        <v>NA</v>
      </c>
      <c r="F2643" s="42" t="str">
        <f>IF(ISNUMBER(SEARCH("96-well",Import!$B$10)),Sheet1!O2642,Sheet1!P2642)</f>
        <v>B22</v>
      </c>
      <c r="I2643" s="31"/>
    </row>
    <row r="2644" spans="1:9" x14ac:dyDescent="0.25">
      <c r="A2644" s="29" t="str">
        <f>IF(PickedColonies!J2644=0, "NA",INDEX(Table5[Strain name],(MATCH(PickedColonies!C2644,Table6[Barcode of agar-filled omnitray plate],0)+PickedColonies!J2644-1)))</f>
        <v>NA</v>
      </c>
      <c r="B2644" s="29" t="str">
        <f>IF(PickedColonies!J2644=0, "NA", INDEX(Table1[Modifications],(MATCH(PickedColonies!C2644,Table6[Barcode of agar-filled omnitray plate],0)+PickedColonies!J2644-1)))</f>
        <v>NA</v>
      </c>
      <c r="D2644" s="29" t="str">
        <f>IF(PickedColonies!J2644=0, "NA", INDEX(Table4[],(MATCH(PickedColonies!C2644,Table6[Barcode of agar-filled omnitray plate],0)+PickedColonies!J2644-1)))</f>
        <v>NA</v>
      </c>
      <c r="F2644" s="42" t="str">
        <f>IF(ISNUMBER(SEARCH("96-well",Import!$B$10)),Sheet1!O2643,Sheet1!P2643)</f>
        <v>C22</v>
      </c>
      <c r="I2644" s="31"/>
    </row>
    <row r="2645" spans="1:9" x14ac:dyDescent="0.25">
      <c r="A2645" s="29" t="str">
        <f>IF(PickedColonies!J2645=0, "NA",INDEX(Table5[Strain name],(MATCH(PickedColonies!C2645,Table6[Barcode of agar-filled omnitray plate],0)+PickedColonies!J2645-1)))</f>
        <v>NA</v>
      </c>
      <c r="B2645" s="29" t="str">
        <f>IF(PickedColonies!J2645=0, "NA", INDEX(Table1[Modifications],(MATCH(PickedColonies!C2645,Table6[Barcode of agar-filled omnitray plate],0)+PickedColonies!J2645-1)))</f>
        <v>NA</v>
      </c>
      <c r="D2645" s="29" t="str">
        <f>IF(PickedColonies!J2645=0, "NA", INDEX(Table4[],(MATCH(PickedColonies!C2645,Table6[Barcode of agar-filled omnitray plate],0)+PickedColonies!J2645-1)))</f>
        <v>NA</v>
      </c>
      <c r="F2645" s="42" t="str">
        <f>IF(ISNUMBER(SEARCH("96-well",Import!$B$10)),Sheet1!O2644,Sheet1!P2644)</f>
        <v>D22</v>
      </c>
      <c r="I2645" s="31"/>
    </row>
    <row r="2646" spans="1:9" x14ac:dyDescent="0.25">
      <c r="A2646" s="29" t="str">
        <f>IF(PickedColonies!J2646=0, "NA",INDEX(Table5[Strain name],(MATCH(PickedColonies!C2646,Table6[Barcode of agar-filled omnitray plate],0)+PickedColonies!J2646-1)))</f>
        <v>NA</v>
      </c>
      <c r="B2646" s="29" t="str">
        <f>IF(PickedColonies!J2646=0, "NA", INDEX(Table1[Modifications],(MATCH(PickedColonies!C2646,Table6[Barcode of agar-filled omnitray plate],0)+PickedColonies!J2646-1)))</f>
        <v>NA</v>
      </c>
      <c r="D2646" s="29" t="str">
        <f>IF(PickedColonies!J2646=0, "NA", INDEX(Table4[],(MATCH(PickedColonies!C2646,Table6[Barcode of agar-filled omnitray plate],0)+PickedColonies!J2646-1)))</f>
        <v>NA</v>
      </c>
      <c r="F2646" s="42" t="str">
        <f>IF(ISNUMBER(SEARCH("96-well",Import!$B$10)),Sheet1!O2645,Sheet1!P2645)</f>
        <v>E22</v>
      </c>
      <c r="I2646" s="31"/>
    </row>
    <row r="2647" spans="1:9" x14ac:dyDescent="0.25">
      <c r="A2647" s="29" t="str">
        <f>IF(PickedColonies!J2647=0, "NA",INDEX(Table5[Strain name],(MATCH(PickedColonies!C2647,Table6[Barcode of agar-filled omnitray plate],0)+PickedColonies!J2647-1)))</f>
        <v>NA</v>
      </c>
      <c r="B2647" s="29" t="str">
        <f>IF(PickedColonies!J2647=0, "NA", INDEX(Table1[Modifications],(MATCH(PickedColonies!C2647,Table6[Barcode of agar-filled omnitray plate],0)+PickedColonies!J2647-1)))</f>
        <v>NA</v>
      </c>
      <c r="D2647" s="29" t="str">
        <f>IF(PickedColonies!J2647=0, "NA", INDEX(Table4[],(MATCH(PickedColonies!C2647,Table6[Barcode of agar-filled omnitray plate],0)+PickedColonies!J2647-1)))</f>
        <v>NA</v>
      </c>
      <c r="F2647" s="42" t="str">
        <f>IF(ISNUMBER(SEARCH("96-well",Import!$B$10)),Sheet1!O2646,Sheet1!P2646)</f>
        <v>F22</v>
      </c>
      <c r="I2647" s="31"/>
    </row>
    <row r="2648" spans="1:9" x14ac:dyDescent="0.25">
      <c r="A2648" s="29" t="str">
        <f>IF(PickedColonies!J2648=0, "NA",INDEX(Table5[Strain name],(MATCH(PickedColonies!C2648,Table6[Barcode of agar-filled omnitray plate],0)+PickedColonies!J2648-1)))</f>
        <v>NA</v>
      </c>
      <c r="B2648" s="29" t="str">
        <f>IF(PickedColonies!J2648=0, "NA", INDEX(Table1[Modifications],(MATCH(PickedColonies!C2648,Table6[Barcode of agar-filled omnitray plate],0)+PickedColonies!J2648-1)))</f>
        <v>NA</v>
      </c>
      <c r="D2648" s="29" t="str">
        <f>IF(PickedColonies!J2648=0, "NA", INDEX(Table4[],(MATCH(PickedColonies!C2648,Table6[Barcode of agar-filled omnitray plate],0)+PickedColonies!J2648-1)))</f>
        <v>NA</v>
      </c>
      <c r="F2648" s="42" t="str">
        <f>IF(ISNUMBER(SEARCH("96-well",Import!$B$10)),Sheet1!O2647,Sheet1!P2647)</f>
        <v>G22</v>
      </c>
      <c r="I2648" s="31"/>
    </row>
    <row r="2649" spans="1:9" x14ac:dyDescent="0.25">
      <c r="A2649" s="29" t="str">
        <f>IF(PickedColonies!J2649=0, "NA",INDEX(Table5[Strain name],(MATCH(PickedColonies!C2649,Table6[Barcode of agar-filled omnitray plate],0)+PickedColonies!J2649-1)))</f>
        <v>NA</v>
      </c>
      <c r="B2649" s="29" t="str">
        <f>IF(PickedColonies!J2649=0, "NA", INDEX(Table1[Modifications],(MATCH(PickedColonies!C2649,Table6[Barcode of agar-filled omnitray plate],0)+PickedColonies!J2649-1)))</f>
        <v>NA</v>
      </c>
      <c r="D2649" s="29" t="str">
        <f>IF(PickedColonies!J2649=0, "NA", INDEX(Table4[],(MATCH(PickedColonies!C2649,Table6[Barcode of agar-filled omnitray plate],0)+PickedColonies!J2649-1)))</f>
        <v>NA</v>
      </c>
      <c r="F2649" s="42" t="str">
        <f>IF(ISNUMBER(SEARCH("96-well",Import!$B$10)),Sheet1!O2648,Sheet1!P2648)</f>
        <v>H22</v>
      </c>
      <c r="I2649" s="31"/>
    </row>
    <row r="2650" spans="1:9" x14ac:dyDescent="0.25">
      <c r="A2650" s="29" t="str">
        <f>IF(PickedColonies!J2650=0, "NA",INDEX(Table5[Strain name],(MATCH(PickedColonies!C2650,Table6[Barcode of agar-filled omnitray plate],0)+PickedColonies!J2650-1)))</f>
        <v>NA</v>
      </c>
      <c r="B2650" s="29" t="str">
        <f>IF(PickedColonies!J2650=0, "NA", INDEX(Table1[Modifications],(MATCH(PickedColonies!C2650,Table6[Barcode of agar-filled omnitray plate],0)+PickedColonies!J2650-1)))</f>
        <v>NA</v>
      </c>
      <c r="D2650" s="29" t="str">
        <f>IF(PickedColonies!J2650=0, "NA", INDEX(Table4[],(MATCH(PickedColonies!C2650,Table6[Barcode of agar-filled omnitray plate],0)+PickedColonies!J2650-1)))</f>
        <v>NA</v>
      </c>
      <c r="F2650" s="42" t="str">
        <f>IF(ISNUMBER(SEARCH("96-well",Import!$B$10)),Sheet1!O2649,Sheet1!P2649)</f>
        <v>I22</v>
      </c>
      <c r="I2650" s="31"/>
    </row>
    <row r="2651" spans="1:9" x14ac:dyDescent="0.25">
      <c r="A2651" s="29" t="str">
        <f>IF(PickedColonies!J2651=0, "NA",INDEX(Table5[Strain name],(MATCH(PickedColonies!C2651,Table6[Barcode of agar-filled omnitray plate],0)+PickedColonies!J2651-1)))</f>
        <v>NA</v>
      </c>
      <c r="B2651" s="29" t="str">
        <f>IF(PickedColonies!J2651=0, "NA", INDEX(Table1[Modifications],(MATCH(PickedColonies!C2651,Table6[Barcode of agar-filled omnitray plate],0)+PickedColonies!J2651-1)))</f>
        <v>NA</v>
      </c>
      <c r="D2651" s="29" t="str">
        <f>IF(PickedColonies!J2651=0, "NA", INDEX(Table4[],(MATCH(PickedColonies!C2651,Table6[Barcode of agar-filled omnitray plate],0)+PickedColonies!J2651-1)))</f>
        <v>NA</v>
      </c>
      <c r="F2651" s="42" t="str">
        <f>IF(ISNUMBER(SEARCH("96-well",Import!$B$10)),Sheet1!O2650,Sheet1!P2650)</f>
        <v>J22</v>
      </c>
      <c r="I2651" s="31"/>
    </row>
    <row r="2652" spans="1:9" x14ac:dyDescent="0.25">
      <c r="A2652" s="29" t="str">
        <f>IF(PickedColonies!J2652=0, "NA",INDEX(Table5[Strain name],(MATCH(PickedColonies!C2652,Table6[Barcode of agar-filled omnitray plate],0)+PickedColonies!J2652-1)))</f>
        <v>NA</v>
      </c>
      <c r="B2652" s="29" t="str">
        <f>IF(PickedColonies!J2652=0, "NA", INDEX(Table1[Modifications],(MATCH(PickedColonies!C2652,Table6[Barcode of agar-filled omnitray plate],0)+PickedColonies!J2652-1)))</f>
        <v>NA</v>
      </c>
      <c r="D2652" s="29" t="str">
        <f>IF(PickedColonies!J2652=0, "NA", INDEX(Table4[],(MATCH(PickedColonies!C2652,Table6[Barcode of agar-filled omnitray plate],0)+PickedColonies!J2652-1)))</f>
        <v>NA</v>
      </c>
      <c r="F2652" s="42" t="str">
        <f>IF(ISNUMBER(SEARCH("96-well",Import!$B$10)),Sheet1!O2651,Sheet1!P2651)</f>
        <v>K22</v>
      </c>
      <c r="I2652" s="31"/>
    </row>
    <row r="2653" spans="1:9" x14ac:dyDescent="0.25">
      <c r="A2653" s="29" t="str">
        <f>IF(PickedColonies!J2653=0, "NA",INDEX(Table5[Strain name],(MATCH(PickedColonies!C2653,Table6[Barcode of agar-filled omnitray plate],0)+PickedColonies!J2653-1)))</f>
        <v>NA</v>
      </c>
      <c r="B2653" s="29" t="str">
        <f>IF(PickedColonies!J2653=0, "NA", INDEX(Table1[Modifications],(MATCH(PickedColonies!C2653,Table6[Barcode of agar-filled omnitray plate],0)+PickedColonies!J2653-1)))</f>
        <v>NA</v>
      </c>
      <c r="D2653" s="29" t="str">
        <f>IF(PickedColonies!J2653=0, "NA", INDEX(Table4[],(MATCH(PickedColonies!C2653,Table6[Barcode of agar-filled omnitray plate],0)+PickedColonies!J2653-1)))</f>
        <v>NA</v>
      </c>
      <c r="F2653" s="42" t="str">
        <f>IF(ISNUMBER(SEARCH("96-well",Import!$B$10)),Sheet1!O2652,Sheet1!P2652)</f>
        <v>L22</v>
      </c>
      <c r="I2653" s="31"/>
    </row>
    <row r="2654" spans="1:9" x14ac:dyDescent="0.25">
      <c r="A2654" s="29" t="str">
        <f>IF(PickedColonies!J2654=0, "NA",INDEX(Table5[Strain name],(MATCH(PickedColonies!C2654,Table6[Barcode of agar-filled omnitray plate],0)+PickedColonies!J2654-1)))</f>
        <v>NA</v>
      </c>
      <c r="B2654" s="29" t="str">
        <f>IF(PickedColonies!J2654=0, "NA", INDEX(Table1[Modifications],(MATCH(PickedColonies!C2654,Table6[Barcode of agar-filled omnitray plate],0)+PickedColonies!J2654-1)))</f>
        <v>NA</v>
      </c>
      <c r="D2654" s="29" t="str">
        <f>IF(PickedColonies!J2654=0, "NA", INDEX(Table4[],(MATCH(PickedColonies!C2654,Table6[Barcode of agar-filled omnitray plate],0)+PickedColonies!J2654-1)))</f>
        <v>NA</v>
      </c>
      <c r="F2654" s="42" t="str">
        <f>IF(ISNUMBER(SEARCH("96-well",Import!$B$10)),Sheet1!O2653,Sheet1!P2653)</f>
        <v>M22</v>
      </c>
      <c r="I2654" s="31"/>
    </row>
    <row r="2655" spans="1:9" x14ac:dyDescent="0.25">
      <c r="A2655" s="29" t="str">
        <f>IF(PickedColonies!J2655=0, "NA",INDEX(Table5[Strain name],(MATCH(PickedColonies!C2655,Table6[Barcode of agar-filled omnitray plate],0)+PickedColonies!J2655-1)))</f>
        <v>NA</v>
      </c>
      <c r="B2655" s="29" t="str">
        <f>IF(PickedColonies!J2655=0, "NA", INDEX(Table1[Modifications],(MATCH(PickedColonies!C2655,Table6[Barcode of agar-filled omnitray plate],0)+PickedColonies!J2655-1)))</f>
        <v>NA</v>
      </c>
      <c r="D2655" s="29" t="str">
        <f>IF(PickedColonies!J2655=0, "NA", INDEX(Table4[],(MATCH(PickedColonies!C2655,Table6[Barcode of agar-filled omnitray plate],0)+PickedColonies!J2655-1)))</f>
        <v>NA</v>
      </c>
      <c r="F2655" s="42" t="str">
        <f>IF(ISNUMBER(SEARCH("96-well",Import!$B$10)),Sheet1!O2654,Sheet1!P2654)</f>
        <v>N22</v>
      </c>
      <c r="I2655" s="31"/>
    </row>
    <row r="2656" spans="1:9" x14ac:dyDescent="0.25">
      <c r="A2656" s="29" t="str">
        <f>IF(PickedColonies!J2656=0, "NA",INDEX(Table5[Strain name],(MATCH(PickedColonies!C2656,Table6[Barcode of agar-filled omnitray plate],0)+PickedColonies!J2656-1)))</f>
        <v>NA</v>
      </c>
      <c r="B2656" s="29" t="str">
        <f>IF(PickedColonies!J2656=0, "NA", INDEX(Table1[Modifications],(MATCH(PickedColonies!C2656,Table6[Barcode of agar-filled omnitray plate],0)+PickedColonies!J2656-1)))</f>
        <v>NA</v>
      </c>
      <c r="D2656" s="29" t="str">
        <f>IF(PickedColonies!J2656=0, "NA", INDEX(Table4[],(MATCH(PickedColonies!C2656,Table6[Barcode of agar-filled omnitray plate],0)+PickedColonies!J2656-1)))</f>
        <v>NA</v>
      </c>
      <c r="F2656" s="42" t="str">
        <f>IF(ISNUMBER(SEARCH("96-well",Import!$B$10)),Sheet1!O2655,Sheet1!P2655)</f>
        <v>O22</v>
      </c>
      <c r="I2656" s="31"/>
    </row>
    <row r="2657" spans="1:9" x14ac:dyDescent="0.25">
      <c r="A2657" s="29" t="str">
        <f>IF(PickedColonies!J2657=0, "NA",INDEX(Table5[Strain name],(MATCH(PickedColonies!C2657,Table6[Barcode of agar-filled omnitray plate],0)+PickedColonies!J2657-1)))</f>
        <v>NA</v>
      </c>
      <c r="B2657" s="29" t="str">
        <f>IF(PickedColonies!J2657=0, "NA", INDEX(Table1[Modifications],(MATCH(PickedColonies!C2657,Table6[Barcode of agar-filled omnitray plate],0)+PickedColonies!J2657-1)))</f>
        <v>NA</v>
      </c>
      <c r="D2657" s="29" t="str">
        <f>IF(PickedColonies!J2657=0, "NA", INDEX(Table4[],(MATCH(PickedColonies!C2657,Table6[Barcode of agar-filled omnitray plate],0)+PickedColonies!J2657-1)))</f>
        <v>NA</v>
      </c>
      <c r="F2657" s="42" t="str">
        <f>IF(ISNUMBER(SEARCH("96-well",Import!$B$10)),Sheet1!O2656,Sheet1!P2656)</f>
        <v>P22</v>
      </c>
      <c r="I2657" s="31"/>
    </row>
    <row r="2658" spans="1:9" x14ac:dyDescent="0.25">
      <c r="A2658" s="29" t="str">
        <f>IF(PickedColonies!J2658=0, "NA",INDEX(Table5[Strain name],(MATCH(PickedColonies!C2658,Table6[Barcode of agar-filled omnitray plate],0)+PickedColonies!J2658-1)))</f>
        <v>NA</v>
      </c>
      <c r="B2658" s="29" t="str">
        <f>IF(PickedColonies!J2658=0, "NA", INDEX(Table1[Modifications],(MATCH(PickedColonies!C2658,Table6[Barcode of agar-filled omnitray plate],0)+PickedColonies!J2658-1)))</f>
        <v>NA</v>
      </c>
      <c r="D2658" s="29" t="str">
        <f>IF(PickedColonies!J2658=0, "NA", INDEX(Table4[],(MATCH(PickedColonies!C2658,Table6[Barcode of agar-filled omnitray plate],0)+PickedColonies!J2658-1)))</f>
        <v>NA</v>
      </c>
      <c r="F2658" s="42" t="str">
        <f>IF(ISNUMBER(SEARCH("96-well",Import!$B$10)),Sheet1!O2657,Sheet1!P2657)</f>
        <v>A23</v>
      </c>
      <c r="I2658" s="31"/>
    </row>
    <row r="2659" spans="1:9" x14ac:dyDescent="0.25">
      <c r="A2659" s="29" t="str">
        <f>IF(PickedColonies!J2659=0, "NA",INDEX(Table5[Strain name],(MATCH(PickedColonies!C2659,Table6[Barcode of agar-filled omnitray plate],0)+PickedColonies!J2659-1)))</f>
        <v>NA</v>
      </c>
      <c r="B2659" s="29" t="str">
        <f>IF(PickedColonies!J2659=0, "NA", INDEX(Table1[Modifications],(MATCH(PickedColonies!C2659,Table6[Barcode of agar-filled omnitray plate],0)+PickedColonies!J2659-1)))</f>
        <v>NA</v>
      </c>
      <c r="D2659" s="29" t="str">
        <f>IF(PickedColonies!J2659=0, "NA", INDEX(Table4[],(MATCH(PickedColonies!C2659,Table6[Barcode of agar-filled omnitray plate],0)+PickedColonies!J2659-1)))</f>
        <v>NA</v>
      </c>
      <c r="F2659" s="42" t="str">
        <f>IF(ISNUMBER(SEARCH("96-well",Import!$B$10)),Sheet1!O2658,Sheet1!P2658)</f>
        <v>B23</v>
      </c>
      <c r="I2659" s="31"/>
    </row>
    <row r="2660" spans="1:9" x14ac:dyDescent="0.25">
      <c r="A2660" s="29" t="str">
        <f>IF(PickedColonies!J2660=0, "NA",INDEX(Table5[Strain name],(MATCH(PickedColonies!C2660,Table6[Barcode of agar-filled omnitray plate],0)+PickedColonies!J2660-1)))</f>
        <v>NA</v>
      </c>
      <c r="B2660" s="29" t="str">
        <f>IF(PickedColonies!J2660=0, "NA", INDEX(Table1[Modifications],(MATCH(PickedColonies!C2660,Table6[Barcode of agar-filled omnitray plate],0)+PickedColonies!J2660-1)))</f>
        <v>NA</v>
      </c>
      <c r="D2660" s="29" t="str">
        <f>IF(PickedColonies!J2660=0, "NA", INDEX(Table4[],(MATCH(PickedColonies!C2660,Table6[Barcode of agar-filled omnitray plate],0)+PickedColonies!J2660-1)))</f>
        <v>NA</v>
      </c>
      <c r="F2660" s="42" t="str">
        <f>IF(ISNUMBER(SEARCH("96-well",Import!$B$10)),Sheet1!O2659,Sheet1!P2659)</f>
        <v>C23</v>
      </c>
      <c r="I2660" s="31"/>
    </row>
    <row r="2661" spans="1:9" x14ac:dyDescent="0.25">
      <c r="A2661" s="29" t="str">
        <f>IF(PickedColonies!J2661=0, "NA",INDEX(Table5[Strain name],(MATCH(PickedColonies!C2661,Table6[Barcode of agar-filled omnitray plate],0)+PickedColonies!J2661-1)))</f>
        <v>NA</v>
      </c>
      <c r="B2661" s="29" t="str">
        <f>IF(PickedColonies!J2661=0, "NA", INDEX(Table1[Modifications],(MATCH(PickedColonies!C2661,Table6[Barcode of agar-filled omnitray plate],0)+PickedColonies!J2661-1)))</f>
        <v>NA</v>
      </c>
      <c r="D2661" s="29" t="str">
        <f>IF(PickedColonies!J2661=0, "NA", INDEX(Table4[],(MATCH(PickedColonies!C2661,Table6[Barcode of agar-filled omnitray plate],0)+PickedColonies!J2661-1)))</f>
        <v>NA</v>
      </c>
      <c r="F2661" s="42" t="str">
        <f>IF(ISNUMBER(SEARCH("96-well",Import!$B$10)),Sheet1!O2660,Sheet1!P2660)</f>
        <v>D23</v>
      </c>
      <c r="I2661" s="31"/>
    </row>
    <row r="2662" spans="1:9" x14ac:dyDescent="0.25">
      <c r="A2662" s="29" t="str">
        <f>IF(PickedColonies!J2662=0, "NA",INDEX(Table5[Strain name],(MATCH(PickedColonies!C2662,Table6[Barcode of agar-filled omnitray plate],0)+PickedColonies!J2662-1)))</f>
        <v>NA</v>
      </c>
      <c r="B2662" s="29" t="str">
        <f>IF(PickedColonies!J2662=0, "NA", INDEX(Table1[Modifications],(MATCH(PickedColonies!C2662,Table6[Barcode of agar-filled omnitray plate],0)+PickedColonies!J2662-1)))</f>
        <v>NA</v>
      </c>
      <c r="D2662" s="29" t="str">
        <f>IF(PickedColonies!J2662=0, "NA", INDEX(Table4[],(MATCH(PickedColonies!C2662,Table6[Barcode of agar-filled omnitray plate],0)+PickedColonies!J2662-1)))</f>
        <v>NA</v>
      </c>
      <c r="F2662" s="42" t="str">
        <f>IF(ISNUMBER(SEARCH("96-well",Import!$B$10)),Sheet1!O2661,Sheet1!P2661)</f>
        <v>E23</v>
      </c>
      <c r="I2662" s="31"/>
    </row>
    <row r="2663" spans="1:9" x14ac:dyDescent="0.25">
      <c r="A2663" s="29" t="str">
        <f>IF(PickedColonies!J2663=0, "NA",INDEX(Table5[Strain name],(MATCH(PickedColonies!C2663,Table6[Barcode of agar-filled omnitray plate],0)+PickedColonies!J2663-1)))</f>
        <v>NA</v>
      </c>
      <c r="B2663" s="29" t="str">
        <f>IF(PickedColonies!J2663=0, "NA", INDEX(Table1[Modifications],(MATCH(PickedColonies!C2663,Table6[Barcode of agar-filled omnitray plate],0)+PickedColonies!J2663-1)))</f>
        <v>NA</v>
      </c>
      <c r="D2663" s="29" t="str">
        <f>IF(PickedColonies!J2663=0, "NA", INDEX(Table4[],(MATCH(PickedColonies!C2663,Table6[Barcode of agar-filled omnitray plate],0)+PickedColonies!J2663-1)))</f>
        <v>NA</v>
      </c>
      <c r="F2663" s="42" t="str">
        <f>IF(ISNUMBER(SEARCH("96-well",Import!$B$10)),Sheet1!O2662,Sheet1!P2662)</f>
        <v>F23</v>
      </c>
      <c r="I2663" s="31"/>
    </row>
    <row r="2664" spans="1:9" x14ac:dyDescent="0.25">
      <c r="A2664" s="29" t="str">
        <f>IF(PickedColonies!J2664=0, "NA",INDEX(Table5[Strain name],(MATCH(PickedColonies!C2664,Table6[Barcode of agar-filled omnitray plate],0)+PickedColonies!J2664-1)))</f>
        <v>NA</v>
      </c>
      <c r="B2664" s="29" t="str">
        <f>IF(PickedColonies!J2664=0, "NA", INDEX(Table1[Modifications],(MATCH(PickedColonies!C2664,Table6[Barcode of agar-filled omnitray plate],0)+PickedColonies!J2664-1)))</f>
        <v>NA</v>
      </c>
      <c r="D2664" s="29" t="str">
        <f>IF(PickedColonies!J2664=0, "NA", INDEX(Table4[],(MATCH(PickedColonies!C2664,Table6[Barcode of agar-filled omnitray plate],0)+PickedColonies!J2664-1)))</f>
        <v>NA</v>
      </c>
      <c r="F2664" s="42" t="str">
        <f>IF(ISNUMBER(SEARCH("96-well",Import!$B$10)),Sheet1!O2663,Sheet1!P2663)</f>
        <v>G23</v>
      </c>
      <c r="I2664" s="31"/>
    </row>
    <row r="2665" spans="1:9" x14ac:dyDescent="0.25">
      <c r="A2665" s="29" t="str">
        <f>IF(PickedColonies!J2665=0, "NA",INDEX(Table5[Strain name],(MATCH(PickedColonies!C2665,Table6[Barcode of agar-filled omnitray plate],0)+PickedColonies!J2665-1)))</f>
        <v>NA</v>
      </c>
      <c r="B2665" s="29" t="str">
        <f>IF(PickedColonies!J2665=0, "NA", INDEX(Table1[Modifications],(MATCH(PickedColonies!C2665,Table6[Barcode of agar-filled omnitray plate],0)+PickedColonies!J2665-1)))</f>
        <v>NA</v>
      </c>
      <c r="D2665" s="29" t="str">
        <f>IF(PickedColonies!J2665=0, "NA", INDEX(Table4[],(MATCH(PickedColonies!C2665,Table6[Barcode of agar-filled omnitray plate],0)+PickedColonies!J2665-1)))</f>
        <v>NA</v>
      </c>
      <c r="F2665" s="42" t="str">
        <f>IF(ISNUMBER(SEARCH("96-well",Import!$B$10)),Sheet1!O2664,Sheet1!P2664)</f>
        <v>H23</v>
      </c>
      <c r="I2665" s="31"/>
    </row>
    <row r="2666" spans="1:9" x14ac:dyDescent="0.25">
      <c r="A2666" s="29" t="str">
        <f>IF(PickedColonies!J2666=0, "NA",INDEX(Table5[Strain name],(MATCH(PickedColonies!C2666,Table6[Barcode of agar-filled omnitray plate],0)+PickedColonies!J2666-1)))</f>
        <v>NA</v>
      </c>
      <c r="B2666" s="29" t="str">
        <f>IF(PickedColonies!J2666=0, "NA", INDEX(Table1[Modifications],(MATCH(PickedColonies!C2666,Table6[Barcode of agar-filled omnitray plate],0)+PickedColonies!J2666-1)))</f>
        <v>NA</v>
      </c>
      <c r="D2666" s="29" t="str">
        <f>IF(PickedColonies!J2666=0, "NA", INDEX(Table4[],(MATCH(PickedColonies!C2666,Table6[Barcode of agar-filled omnitray plate],0)+PickedColonies!J2666-1)))</f>
        <v>NA</v>
      </c>
      <c r="F2666" s="42" t="str">
        <f>IF(ISNUMBER(SEARCH("96-well",Import!$B$10)),Sheet1!O2665,Sheet1!P2665)</f>
        <v>I23</v>
      </c>
      <c r="I2666" s="31"/>
    </row>
    <row r="2667" spans="1:9" x14ac:dyDescent="0.25">
      <c r="A2667" s="29" t="str">
        <f>IF(PickedColonies!J2667=0, "NA",INDEX(Table5[Strain name],(MATCH(PickedColonies!C2667,Table6[Barcode of agar-filled omnitray plate],0)+PickedColonies!J2667-1)))</f>
        <v>NA</v>
      </c>
      <c r="B2667" s="29" t="str">
        <f>IF(PickedColonies!J2667=0, "NA", INDEX(Table1[Modifications],(MATCH(PickedColonies!C2667,Table6[Barcode of agar-filled omnitray plate],0)+PickedColonies!J2667-1)))</f>
        <v>NA</v>
      </c>
      <c r="D2667" s="29" t="str">
        <f>IF(PickedColonies!J2667=0, "NA", INDEX(Table4[],(MATCH(PickedColonies!C2667,Table6[Barcode of agar-filled omnitray plate],0)+PickedColonies!J2667-1)))</f>
        <v>NA</v>
      </c>
      <c r="F2667" s="42" t="str">
        <f>IF(ISNUMBER(SEARCH("96-well",Import!$B$10)),Sheet1!O2666,Sheet1!P2666)</f>
        <v>J23</v>
      </c>
      <c r="I2667" s="31"/>
    </row>
    <row r="2668" spans="1:9" x14ac:dyDescent="0.25">
      <c r="A2668" s="29" t="str">
        <f>IF(PickedColonies!J2668=0, "NA",INDEX(Table5[Strain name],(MATCH(PickedColonies!C2668,Table6[Barcode of agar-filled omnitray plate],0)+PickedColonies!J2668-1)))</f>
        <v>NA</v>
      </c>
      <c r="B2668" s="29" t="str">
        <f>IF(PickedColonies!J2668=0, "NA", INDEX(Table1[Modifications],(MATCH(PickedColonies!C2668,Table6[Barcode of agar-filled omnitray plate],0)+PickedColonies!J2668-1)))</f>
        <v>NA</v>
      </c>
      <c r="D2668" s="29" t="str">
        <f>IF(PickedColonies!J2668=0, "NA", INDEX(Table4[],(MATCH(PickedColonies!C2668,Table6[Barcode of agar-filled omnitray plate],0)+PickedColonies!J2668-1)))</f>
        <v>NA</v>
      </c>
      <c r="F2668" s="42" t="str">
        <f>IF(ISNUMBER(SEARCH("96-well",Import!$B$10)),Sheet1!O2667,Sheet1!P2667)</f>
        <v>K23</v>
      </c>
      <c r="I2668" s="31"/>
    </row>
    <row r="2669" spans="1:9" x14ac:dyDescent="0.25">
      <c r="A2669" s="29" t="str">
        <f>IF(PickedColonies!J2669=0, "NA",INDEX(Table5[Strain name],(MATCH(PickedColonies!C2669,Table6[Barcode of agar-filled omnitray plate],0)+PickedColonies!J2669-1)))</f>
        <v>NA</v>
      </c>
      <c r="B2669" s="29" t="str">
        <f>IF(PickedColonies!J2669=0, "NA", INDEX(Table1[Modifications],(MATCH(PickedColonies!C2669,Table6[Barcode of agar-filled omnitray plate],0)+PickedColonies!J2669-1)))</f>
        <v>NA</v>
      </c>
      <c r="D2669" s="29" t="str">
        <f>IF(PickedColonies!J2669=0, "NA", INDEX(Table4[],(MATCH(PickedColonies!C2669,Table6[Barcode of agar-filled omnitray plate],0)+PickedColonies!J2669-1)))</f>
        <v>NA</v>
      </c>
      <c r="F2669" s="42" t="str">
        <f>IF(ISNUMBER(SEARCH("96-well",Import!$B$10)),Sheet1!O2668,Sheet1!P2668)</f>
        <v>L23</v>
      </c>
      <c r="I2669" s="31"/>
    </row>
    <row r="2670" spans="1:9" x14ac:dyDescent="0.25">
      <c r="A2670" s="29" t="str">
        <f>IF(PickedColonies!J2670=0, "NA",INDEX(Table5[Strain name],(MATCH(PickedColonies!C2670,Table6[Barcode of agar-filled omnitray plate],0)+PickedColonies!J2670-1)))</f>
        <v>NA</v>
      </c>
      <c r="B2670" s="29" t="str">
        <f>IF(PickedColonies!J2670=0, "NA", INDEX(Table1[Modifications],(MATCH(PickedColonies!C2670,Table6[Barcode of agar-filled omnitray plate],0)+PickedColonies!J2670-1)))</f>
        <v>NA</v>
      </c>
      <c r="D2670" s="29" t="str">
        <f>IF(PickedColonies!J2670=0, "NA", INDEX(Table4[],(MATCH(PickedColonies!C2670,Table6[Barcode of agar-filled omnitray plate],0)+PickedColonies!J2670-1)))</f>
        <v>NA</v>
      </c>
      <c r="F2670" s="42" t="str">
        <f>IF(ISNUMBER(SEARCH("96-well",Import!$B$10)),Sheet1!O2669,Sheet1!P2669)</f>
        <v>M23</v>
      </c>
      <c r="I2670" s="31"/>
    </row>
    <row r="2671" spans="1:9" x14ac:dyDescent="0.25">
      <c r="A2671" s="29" t="str">
        <f>IF(PickedColonies!J2671=0, "NA",INDEX(Table5[Strain name],(MATCH(PickedColonies!C2671,Table6[Barcode of agar-filled omnitray plate],0)+PickedColonies!J2671-1)))</f>
        <v>NA</v>
      </c>
      <c r="B2671" s="29" t="str">
        <f>IF(PickedColonies!J2671=0, "NA", INDEX(Table1[Modifications],(MATCH(PickedColonies!C2671,Table6[Barcode of agar-filled omnitray plate],0)+PickedColonies!J2671-1)))</f>
        <v>NA</v>
      </c>
      <c r="D2671" s="29" t="str">
        <f>IF(PickedColonies!J2671=0, "NA", INDEX(Table4[],(MATCH(PickedColonies!C2671,Table6[Barcode of agar-filled omnitray plate],0)+PickedColonies!J2671-1)))</f>
        <v>NA</v>
      </c>
      <c r="F2671" s="42" t="str">
        <f>IF(ISNUMBER(SEARCH("96-well",Import!$B$10)),Sheet1!O2670,Sheet1!P2670)</f>
        <v>N23</v>
      </c>
      <c r="I2671" s="31"/>
    </row>
    <row r="2672" spans="1:9" x14ac:dyDescent="0.25">
      <c r="A2672" s="29" t="str">
        <f>IF(PickedColonies!J2672=0, "NA",INDEX(Table5[Strain name],(MATCH(PickedColonies!C2672,Table6[Barcode of agar-filled omnitray plate],0)+PickedColonies!J2672-1)))</f>
        <v>NA</v>
      </c>
      <c r="B2672" s="29" t="str">
        <f>IF(PickedColonies!J2672=0, "NA", INDEX(Table1[Modifications],(MATCH(PickedColonies!C2672,Table6[Barcode of agar-filled omnitray plate],0)+PickedColonies!J2672-1)))</f>
        <v>NA</v>
      </c>
      <c r="D2672" s="29" t="str">
        <f>IF(PickedColonies!J2672=0, "NA", INDEX(Table4[],(MATCH(PickedColonies!C2672,Table6[Barcode of agar-filled omnitray plate],0)+PickedColonies!J2672-1)))</f>
        <v>NA</v>
      </c>
      <c r="F2672" s="42" t="str">
        <f>IF(ISNUMBER(SEARCH("96-well",Import!$B$10)),Sheet1!O2671,Sheet1!P2671)</f>
        <v>O23</v>
      </c>
      <c r="I2672" s="31"/>
    </row>
    <row r="2673" spans="1:9" x14ac:dyDescent="0.25">
      <c r="A2673" s="29" t="str">
        <f>IF(PickedColonies!J2673=0, "NA",INDEX(Table5[Strain name],(MATCH(PickedColonies!C2673,Table6[Barcode of agar-filled omnitray plate],0)+PickedColonies!J2673-1)))</f>
        <v>NA</v>
      </c>
      <c r="B2673" s="29" t="str">
        <f>IF(PickedColonies!J2673=0, "NA", INDEX(Table1[Modifications],(MATCH(PickedColonies!C2673,Table6[Barcode of agar-filled omnitray plate],0)+PickedColonies!J2673-1)))</f>
        <v>NA</v>
      </c>
      <c r="D2673" s="29" t="str">
        <f>IF(PickedColonies!J2673=0, "NA", INDEX(Table4[],(MATCH(PickedColonies!C2673,Table6[Barcode of agar-filled omnitray plate],0)+PickedColonies!J2673-1)))</f>
        <v>NA</v>
      </c>
      <c r="F2673" s="42" t="str">
        <f>IF(ISNUMBER(SEARCH("96-well",Import!$B$10)),Sheet1!O2672,Sheet1!P2672)</f>
        <v>P23</v>
      </c>
      <c r="I2673" s="31"/>
    </row>
    <row r="2674" spans="1:9" x14ac:dyDescent="0.25">
      <c r="A2674" s="29" t="str">
        <f>IF(PickedColonies!J2674=0, "NA",INDEX(Table5[Strain name],(MATCH(PickedColonies!C2674,Table6[Barcode of agar-filled omnitray plate],0)+PickedColonies!J2674-1)))</f>
        <v>NA</v>
      </c>
      <c r="B2674" s="29" t="str">
        <f>IF(PickedColonies!J2674=0, "NA", INDEX(Table1[Modifications],(MATCH(PickedColonies!C2674,Table6[Barcode of agar-filled omnitray plate],0)+PickedColonies!J2674-1)))</f>
        <v>NA</v>
      </c>
      <c r="D2674" s="29" t="str">
        <f>IF(PickedColonies!J2674=0, "NA", INDEX(Table4[],(MATCH(PickedColonies!C2674,Table6[Barcode of agar-filled omnitray plate],0)+PickedColonies!J2674-1)))</f>
        <v>NA</v>
      </c>
      <c r="F2674" s="42" t="str">
        <f>IF(ISNUMBER(SEARCH("96-well",Import!$B$10)),Sheet1!O2673,Sheet1!P2673)</f>
        <v>A24</v>
      </c>
      <c r="I2674" s="31"/>
    </row>
    <row r="2675" spans="1:9" x14ac:dyDescent="0.25">
      <c r="A2675" s="29" t="str">
        <f>IF(PickedColonies!J2675=0, "NA",INDEX(Table5[Strain name],(MATCH(PickedColonies!C2675,Table6[Barcode of agar-filled omnitray plate],0)+PickedColonies!J2675-1)))</f>
        <v>NA</v>
      </c>
      <c r="B2675" s="29" t="str">
        <f>IF(PickedColonies!J2675=0, "NA", INDEX(Table1[Modifications],(MATCH(PickedColonies!C2675,Table6[Barcode of agar-filled omnitray plate],0)+PickedColonies!J2675-1)))</f>
        <v>NA</v>
      </c>
      <c r="D2675" s="29" t="str">
        <f>IF(PickedColonies!J2675=0, "NA", INDEX(Table4[],(MATCH(PickedColonies!C2675,Table6[Barcode of agar-filled omnitray plate],0)+PickedColonies!J2675-1)))</f>
        <v>NA</v>
      </c>
      <c r="F2675" s="42" t="str">
        <f>IF(ISNUMBER(SEARCH("96-well",Import!$B$10)),Sheet1!O2674,Sheet1!P2674)</f>
        <v>B24</v>
      </c>
      <c r="I2675" s="31"/>
    </row>
    <row r="2676" spans="1:9" x14ac:dyDescent="0.25">
      <c r="A2676" s="29" t="str">
        <f>IF(PickedColonies!J2676=0, "NA",INDEX(Table5[Strain name],(MATCH(PickedColonies!C2676,Table6[Barcode of agar-filled omnitray plate],0)+PickedColonies!J2676-1)))</f>
        <v>NA</v>
      </c>
      <c r="B2676" s="29" t="str">
        <f>IF(PickedColonies!J2676=0, "NA", INDEX(Table1[Modifications],(MATCH(PickedColonies!C2676,Table6[Barcode of agar-filled omnitray plate],0)+PickedColonies!J2676-1)))</f>
        <v>NA</v>
      </c>
      <c r="D2676" s="29" t="str">
        <f>IF(PickedColonies!J2676=0, "NA", INDEX(Table4[],(MATCH(PickedColonies!C2676,Table6[Barcode of agar-filled omnitray plate],0)+PickedColonies!J2676-1)))</f>
        <v>NA</v>
      </c>
      <c r="F2676" s="42" t="str">
        <f>IF(ISNUMBER(SEARCH("96-well",Import!$B$10)),Sheet1!O2675,Sheet1!P2675)</f>
        <v>C24</v>
      </c>
      <c r="I2676" s="31"/>
    </row>
    <row r="2677" spans="1:9" x14ac:dyDescent="0.25">
      <c r="A2677" s="29" t="str">
        <f>IF(PickedColonies!J2677=0, "NA",INDEX(Table5[Strain name],(MATCH(PickedColonies!C2677,Table6[Barcode of agar-filled omnitray plate],0)+PickedColonies!J2677-1)))</f>
        <v>NA</v>
      </c>
      <c r="B2677" s="29" t="str">
        <f>IF(PickedColonies!J2677=0, "NA", INDEX(Table1[Modifications],(MATCH(PickedColonies!C2677,Table6[Barcode of agar-filled omnitray plate],0)+PickedColonies!J2677-1)))</f>
        <v>NA</v>
      </c>
      <c r="D2677" s="29" t="str">
        <f>IF(PickedColonies!J2677=0, "NA", INDEX(Table4[],(MATCH(PickedColonies!C2677,Table6[Barcode of agar-filled omnitray plate],0)+PickedColonies!J2677-1)))</f>
        <v>NA</v>
      </c>
      <c r="F2677" s="42" t="str">
        <f>IF(ISNUMBER(SEARCH("96-well",Import!$B$10)),Sheet1!O2676,Sheet1!P2676)</f>
        <v>D24</v>
      </c>
      <c r="I2677" s="31"/>
    </row>
    <row r="2678" spans="1:9" x14ac:dyDescent="0.25">
      <c r="A2678" s="29" t="str">
        <f>IF(PickedColonies!J2678=0, "NA",INDEX(Table5[Strain name],(MATCH(PickedColonies!C2678,Table6[Barcode of agar-filled omnitray plate],0)+PickedColonies!J2678-1)))</f>
        <v>NA</v>
      </c>
      <c r="B2678" s="29" t="str">
        <f>IF(PickedColonies!J2678=0, "NA", INDEX(Table1[Modifications],(MATCH(PickedColonies!C2678,Table6[Barcode of agar-filled omnitray plate],0)+PickedColonies!J2678-1)))</f>
        <v>NA</v>
      </c>
      <c r="D2678" s="29" t="str">
        <f>IF(PickedColonies!J2678=0, "NA", INDEX(Table4[],(MATCH(PickedColonies!C2678,Table6[Barcode of agar-filled omnitray plate],0)+PickedColonies!J2678-1)))</f>
        <v>NA</v>
      </c>
      <c r="F2678" s="42" t="str">
        <f>IF(ISNUMBER(SEARCH("96-well",Import!$B$10)),Sheet1!O2677,Sheet1!P2677)</f>
        <v>E24</v>
      </c>
      <c r="I2678" s="31"/>
    </row>
    <row r="2679" spans="1:9" x14ac:dyDescent="0.25">
      <c r="A2679" s="29" t="str">
        <f>IF(PickedColonies!J2679=0, "NA",INDEX(Table5[Strain name],(MATCH(PickedColonies!C2679,Table6[Barcode of agar-filled omnitray plate],0)+PickedColonies!J2679-1)))</f>
        <v>NA</v>
      </c>
      <c r="B2679" s="29" t="str">
        <f>IF(PickedColonies!J2679=0, "NA", INDEX(Table1[Modifications],(MATCH(PickedColonies!C2679,Table6[Barcode of agar-filled omnitray plate],0)+PickedColonies!J2679-1)))</f>
        <v>NA</v>
      </c>
      <c r="D2679" s="29" t="str">
        <f>IF(PickedColonies!J2679=0, "NA", INDEX(Table4[],(MATCH(PickedColonies!C2679,Table6[Barcode of agar-filled omnitray plate],0)+PickedColonies!J2679-1)))</f>
        <v>NA</v>
      </c>
      <c r="F2679" s="42" t="str">
        <f>IF(ISNUMBER(SEARCH("96-well",Import!$B$10)),Sheet1!O2678,Sheet1!P2678)</f>
        <v>F24</v>
      </c>
      <c r="I2679" s="31"/>
    </row>
    <row r="2680" spans="1:9" x14ac:dyDescent="0.25">
      <c r="A2680" s="29" t="str">
        <f>IF(PickedColonies!J2680=0, "NA",INDEX(Table5[Strain name],(MATCH(PickedColonies!C2680,Table6[Barcode of agar-filled omnitray plate],0)+PickedColonies!J2680-1)))</f>
        <v>NA</v>
      </c>
      <c r="B2680" s="29" t="str">
        <f>IF(PickedColonies!J2680=0, "NA", INDEX(Table1[Modifications],(MATCH(PickedColonies!C2680,Table6[Barcode of agar-filled omnitray plate],0)+PickedColonies!J2680-1)))</f>
        <v>NA</v>
      </c>
      <c r="D2680" s="29" t="str">
        <f>IF(PickedColonies!J2680=0, "NA", INDEX(Table4[],(MATCH(PickedColonies!C2680,Table6[Barcode of agar-filled omnitray plate],0)+PickedColonies!J2680-1)))</f>
        <v>NA</v>
      </c>
      <c r="F2680" s="42" t="str">
        <f>IF(ISNUMBER(SEARCH("96-well",Import!$B$10)),Sheet1!O2679,Sheet1!P2679)</f>
        <v>G24</v>
      </c>
      <c r="I2680" s="31"/>
    </row>
    <row r="2681" spans="1:9" x14ac:dyDescent="0.25">
      <c r="A2681" s="29" t="str">
        <f>IF(PickedColonies!J2681=0, "NA",INDEX(Table5[Strain name],(MATCH(PickedColonies!C2681,Table6[Barcode of agar-filled omnitray plate],0)+PickedColonies!J2681-1)))</f>
        <v>NA</v>
      </c>
      <c r="B2681" s="29" t="str">
        <f>IF(PickedColonies!J2681=0, "NA", INDEX(Table1[Modifications],(MATCH(PickedColonies!C2681,Table6[Barcode of agar-filled omnitray plate],0)+PickedColonies!J2681-1)))</f>
        <v>NA</v>
      </c>
      <c r="D2681" s="29" t="str">
        <f>IF(PickedColonies!J2681=0, "NA", INDEX(Table4[],(MATCH(PickedColonies!C2681,Table6[Barcode of agar-filled omnitray plate],0)+PickedColonies!J2681-1)))</f>
        <v>NA</v>
      </c>
      <c r="F2681" s="42" t="str">
        <f>IF(ISNUMBER(SEARCH("96-well",Import!$B$10)),Sheet1!O2680,Sheet1!P2680)</f>
        <v>H24</v>
      </c>
      <c r="I2681" s="31"/>
    </row>
    <row r="2682" spans="1:9" x14ac:dyDescent="0.25">
      <c r="A2682" s="29" t="str">
        <f>IF(PickedColonies!J2682=0, "NA",INDEX(Table5[Strain name],(MATCH(PickedColonies!C2682,Table6[Barcode of agar-filled omnitray plate],0)+PickedColonies!J2682-1)))</f>
        <v>NA</v>
      </c>
      <c r="B2682" s="29" t="str">
        <f>IF(PickedColonies!J2682=0, "NA", INDEX(Table1[Modifications],(MATCH(PickedColonies!C2682,Table6[Barcode of agar-filled omnitray plate],0)+PickedColonies!J2682-1)))</f>
        <v>NA</v>
      </c>
      <c r="D2682" s="29" t="str">
        <f>IF(PickedColonies!J2682=0, "NA", INDEX(Table4[],(MATCH(PickedColonies!C2682,Table6[Barcode of agar-filled omnitray plate],0)+PickedColonies!J2682-1)))</f>
        <v>NA</v>
      </c>
      <c r="F2682" s="42" t="str">
        <f>IF(ISNUMBER(SEARCH("96-well",Import!$B$10)),Sheet1!O2681,Sheet1!P2681)</f>
        <v>I24</v>
      </c>
      <c r="I2682" s="31"/>
    </row>
    <row r="2683" spans="1:9" x14ac:dyDescent="0.25">
      <c r="A2683" s="29" t="str">
        <f>IF(PickedColonies!J2683=0, "NA",INDEX(Table5[Strain name],(MATCH(PickedColonies!C2683,Table6[Barcode of agar-filled omnitray plate],0)+PickedColonies!J2683-1)))</f>
        <v>NA</v>
      </c>
      <c r="B2683" s="29" t="str">
        <f>IF(PickedColonies!J2683=0, "NA", INDEX(Table1[Modifications],(MATCH(PickedColonies!C2683,Table6[Barcode of agar-filled omnitray plate],0)+PickedColonies!J2683-1)))</f>
        <v>NA</v>
      </c>
      <c r="D2683" s="29" t="str">
        <f>IF(PickedColonies!J2683=0, "NA", INDEX(Table4[],(MATCH(PickedColonies!C2683,Table6[Barcode of agar-filled omnitray plate],0)+PickedColonies!J2683-1)))</f>
        <v>NA</v>
      </c>
      <c r="F2683" s="42" t="str">
        <f>IF(ISNUMBER(SEARCH("96-well",Import!$B$10)),Sheet1!O2682,Sheet1!P2682)</f>
        <v>J24</v>
      </c>
      <c r="I2683" s="31"/>
    </row>
    <row r="2684" spans="1:9" x14ac:dyDescent="0.25">
      <c r="A2684" s="29" t="str">
        <f>IF(PickedColonies!J2684=0, "NA",INDEX(Table5[Strain name],(MATCH(PickedColonies!C2684,Table6[Barcode of agar-filled omnitray plate],0)+PickedColonies!J2684-1)))</f>
        <v>NA</v>
      </c>
      <c r="B2684" s="29" t="str">
        <f>IF(PickedColonies!J2684=0, "NA", INDEX(Table1[Modifications],(MATCH(PickedColonies!C2684,Table6[Barcode of agar-filled omnitray plate],0)+PickedColonies!J2684-1)))</f>
        <v>NA</v>
      </c>
      <c r="D2684" s="29" t="str">
        <f>IF(PickedColonies!J2684=0, "NA", INDEX(Table4[],(MATCH(PickedColonies!C2684,Table6[Barcode of agar-filled omnitray plate],0)+PickedColonies!J2684-1)))</f>
        <v>NA</v>
      </c>
      <c r="F2684" s="42" t="str">
        <f>IF(ISNUMBER(SEARCH("96-well",Import!$B$10)),Sheet1!O2683,Sheet1!P2683)</f>
        <v>K24</v>
      </c>
      <c r="I2684" s="31"/>
    </row>
    <row r="2685" spans="1:9" x14ac:dyDescent="0.25">
      <c r="A2685" s="29" t="str">
        <f>IF(PickedColonies!J2685=0, "NA",INDEX(Table5[Strain name],(MATCH(PickedColonies!C2685,Table6[Barcode of agar-filled omnitray plate],0)+PickedColonies!J2685-1)))</f>
        <v>NA</v>
      </c>
      <c r="B2685" s="29" t="str">
        <f>IF(PickedColonies!J2685=0, "NA", INDEX(Table1[Modifications],(MATCH(PickedColonies!C2685,Table6[Barcode of agar-filled omnitray plate],0)+PickedColonies!J2685-1)))</f>
        <v>NA</v>
      </c>
      <c r="D2685" s="29" t="str">
        <f>IF(PickedColonies!J2685=0, "NA", INDEX(Table4[],(MATCH(PickedColonies!C2685,Table6[Barcode of agar-filled omnitray plate],0)+PickedColonies!J2685-1)))</f>
        <v>NA</v>
      </c>
      <c r="F2685" s="42" t="str">
        <f>IF(ISNUMBER(SEARCH("96-well",Import!$B$10)),Sheet1!O2684,Sheet1!P2684)</f>
        <v>L24</v>
      </c>
      <c r="I2685" s="31"/>
    </row>
    <row r="2686" spans="1:9" x14ac:dyDescent="0.25">
      <c r="A2686" s="29" t="str">
        <f>IF(PickedColonies!J2686=0, "NA",INDEX(Table5[Strain name],(MATCH(PickedColonies!C2686,Table6[Barcode of agar-filled omnitray plate],0)+PickedColonies!J2686-1)))</f>
        <v>NA</v>
      </c>
      <c r="B2686" s="29" t="str">
        <f>IF(PickedColonies!J2686=0, "NA", INDEX(Table1[Modifications],(MATCH(PickedColonies!C2686,Table6[Barcode of agar-filled omnitray plate],0)+PickedColonies!J2686-1)))</f>
        <v>NA</v>
      </c>
      <c r="D2686" s="29" t="str">
        <f>IF(PickedColonies!J2686=0, "NA", INDEX(Table4[],(MATCH(PickedColonies!C2686,Table6[Barcode of agar-filled omnitray plate],0)+PickedColonies!J2686-1)))</f>
        <v>NA</v>
      </c>
      <c r="F2686" s="42" t="str">
        <f>IF(ISNUMBER(SEARCH("96-well",Import!$B$10)),Sheet1!O2685,Sheet1!P2685)</f>
        <v>M24</v>
      </c>
      <c r="I2686" s="31"/>
    </row>
    <row r="2687" spans="1:9" x14ac:dyDescent="0.25">
      <c r="A2687" s="29" t="str">
        <f>IF(PickedColonies!J2687=0, "NA",INDEX(Table5[Strain name],(MATCH(PickedColonies!C2687,Table6[Barcode of agar-filled omnitray plate],0)+PickedColonies!J2687-1)))</f>
        <v>NA</v>
      </c>
      <c r="B2687" s="29" t="str">
        <f>IF(PickedColonies!J2687=0, "NA", INDEX(Table1[Modifications],(MATCH(PickedColonies!C2687,Table6[Barcode of agar-filled omnitray plate],0)+PickedColonies!J2687-1)))</f>
        <v>NA</v>
      </c>
      <c r="D2687" s="29" t="str">
        <f>IF(PickedColonies!J2687=0, "NA", INDEX(Table4[],(MATCH(PickedColonies!C2687,Table6[Barcode of agar-filled omnitray plate],0)+PickedColonies!J2687-1)))</f>
        <v>NA</v>
      </c>
      <c r="F2687" s="42" t="str">
        <f>IF(ISNUMBER(SEARCH("96-well",Import!$B$10)),Sheet1!O2686,Sheet1!P2686)</f>
        <v>N24</v>
      </c>
      <c r="I2687" s="31"/>
    </row>
    <row r="2688" spans="1:9" x14ac:dyDescent="0.25">
      <c r="A2688" s="29" t="str">
        <f>IF(PickedColonies!J2688=0, "NA",INDEX(Table5[Strain name],(MATCH(PickedColonies!C2688,Table6[Barcode of agar-filled omnitray plate],0)+PickedColonies!J2688-1)))</f>
        <v>NA</v>
      </c>
      <c r="B2688" s="29" t="str">
        <f>IF(PickedColonies!J2688=0, "NA", INDEX(Table1[Modifications],(MATCH(PickedColonies!C2688,Table6[Barcode of agar-filled omnitray plate],0)+PickedColonies!J2688-1)))</f>
        <v>NA</v>
      </c>
      <c r="D2688" s="29" t="str">
        <f>IF(PickedColonies!J2688=0, "NA", INDEX(Table4[],(MATCH(PickedColonies!C2688,Table6[Barcode of agar-filled omnitray plate],0)+PickedColonies!J2688-1)))</f>
        <v>NA</v>
      </c>
      <c r="F2688" s="42" t="str">
        <f>IF(ISNUMBER(SEARCH("96-well",Import!$B$10)),Sheet1!O2687,Sheet1!P2687)</f>
        <v>O24</v>
      </c>
      <c r="I2688" s="31"/>
    </row>
    <row r="2689" spans="1:9" x14ac:dyDescent="0.25">
      <c r="A2689" s="29" t="str">
        <f>IF(PickedColonies!J2689=0, "NA",INDEX(Table5[Strain name],(MATCH(PickedColonies!C2689,Table6[Barcode of agar-filled omnitray plate],0)+PickedColonies!J2689-1)))</f>
        <v>NA</v>
      </c>
      <c r="B2689" s="29" t="str">
        <f>IF(PickedColonies!J2689=0, "NA", INDEX(Table1[Modifications],(MATCH(PickedColonies!C2689,Table6[Barcode of agar-filled omnitray plate],0)+PickedColonies!J2689-1)))</f>
        <v>NA</v>
      </c>
      <c r="D2689" s="29" t="str">
        <f>IF(PickedColonies!J2689=0, "NA", INDEX(Table4[],(MATCH(PickedColonies!C2689,Table6[Barcode of agar-filled omnitray plate],0)+PickedColonies!J2689-1)))</f>
        <v>NA</v>
      </c>
      <c r="F2689" s="42" t="str">
        <f>IF(ISNUMBER(SEARCH("96-well",Import!$B$10)),Sheet1!O2688,Sheet1!P2688)</f>
        <v>P24</v>
      </c>
      <c r="I2689" s="31"/>
    </row>
    <row r="2690" spans="1:9" x14ac:dyDescent="0.25">
      <c r="A2690" s="29" t="str">
        <f>IF(PickedColonies!J2690=0, "NA",INDEX(Table5[Strain name],(MATCH(PickedColonies!C2690,Table6[Barcode of agar-filled omnitray plate],0)+PickedColonies!J2690-1)))</f>
        <v>NA</v>
      </c>
      <c r="B2690" s="29" t="str">
        <f>IF(PickedColonies!J2690=0, "NA", INDEX(Table1[Modifications],(MATCH(PickedColonies!C2690,Table6[Barcode of agar-filled omnitray plate],0)+PickedColonies!J2690-1)))</f>
        <v>NA</v>
      </c>
      <c r="D2690" s="29" t="str">
        <f>IF(PickedColonies!J2690=0, "NA", INDEX(Table4[],(MATCH(PickedColonies!C2690,Table6[Barcode of agar-filled omnitray plate],0)+PickedColonies!J2690-1)))</f>
        <v>NA</v>
      </c>
      <c r="F2690" s="42" t="str">
        <f>IF(ISNUMBER(SEARCH("96-well",Import!$B$10)),Sheet1!O2689,Sheet1!P2689)</f>
        <v>A1</v>
      </c>
      <c r="I2690" s="31"/>
    </row>
    <row r="2691" spans="1:9" x14ac:dyDescent="0.25">
      <c r="A2691" s="29" t="str">
        <f>IF(PickedColonies!J2691=0, "NA",INDEX(Table5[Strain name],(MATCH(PickedColonies!C2691,Table6[Barcode of agar-filled omnitray plate],0)+PickedColonies!J2691-1)))</f>
        <v>NA</v>
      </c>
      <c r="B2691" s="29" t="str">
        <f>IF(PickedColonies!J2691=0, "NA", INDEX(Table1[Modifications],(MATCH(PickedColonies!C2691,Table6[Barcode of agar-filled omnitray plate],0)+PickedColonies!J2691-1)))</f>
        <v>NA</v>
      </c>
      <c r="D2691" s="29" t="str">
        <f>IF(PickedColonies!J2691=0, "NA", INDEX(Table4[],(MATCH(PickedColonies!C2691,Table6[Barcode of agar-filled omnitray plate],0)+PickedColonies!J2691-1)))</f>
        <v>NA</v>
      </c>
      <c r="F2691" s="42" t="str">
        <f>IF(ISNUMBER(SEARCH("96-well",Import!$B$10)),Sheet1!O2690,Sheet1!P2690)</f>
        <v>B1</v>
      </c>
      <c r="I2691" s="31"/>
    </row>
    <row r="2692" spans="1:9" x14ac:dyDescent="0.25">
      <c r="A2692" s="29" t="str">
        <f>IF(PickedColonies!J2692=0, "NA",INDEX(Table5[Strain name],(MATCH(PickedColonies!C2692,Table6[Barcode of agar-filled omnitray plate],0)+PickedColonies!J2692-1)))</f>
        <v>NA</v>
      </c>
      <c r="B2692" s="29" t="str">
        <f>IF(PickedColonies!J2692=0, "NA", INDEX(Table1[Modifications],(MATCH(PickedColonies!C2692,Table6[Barcode of agar-filled omnitray plate],0)+PickedColonies!J2692-1)))</f>
        <v>NA</v>
      </c>
      <c r="D2692" s="29" t="str">
        <f>IF(PickedColonies!J2692=0, "NA", INDEX(Table4[],(MATCH(PickedColonies!C2692,Table6[Barcode of agar-filled omnitray plate],0)+PickedColonies!J2692-1)))</f>
        <v>NA</v>
      </c>
      <c r="F2692" s="42" t="str">
        <f>IF(ISNUMBER(SEARCH("96-well",Import!$B$10)),Sheet1!O2691,Sheet1!P2691)</f>
        <v>C1</v>
      </c>
      <c r="I2692" s="31"/>
    </row>
    <row r="2693" spans="1:9" x14ac:dyDescent="0.25">
      <c r="A2693" s="29" t="str">
        <f>IF(PickedColonies!J2693=0, "NA",INDEX(Table5[Strain name],(MATCH(PickedColonies!C2693,Table6[Barcode of agar-filled omnitray plate],0)+PickedColonies!J2693-1)))</f>
        <v>NA</v>
      </c>
      <c r="B2693" s="29" t="str">
        <f>IF(PickedColonies!J2693=0, "NA", INDEX(Table1[Modifications],(MATCH(PickedColonies!C2693,Table6[Barcode of agar-filled omnitray plate],0)+PickedColonies!J2693-1)))</f>
        <v>NA</v>
      </c>
      <c r="D2693" s="29" t="str">
        <f>IF(PickedColonies!J2693=0, "NA", INDEX(Table4[],(MATCH(PickedColonies!C2693,Table6[Barcode of agar-filled omnitray plate],0)+PickedColonies!J2693-1)))</f>
        <v>NA</v>
      </c>
      <c r="F2693" s="42" t="str">
        <f>IF(ISNUMBER(SEARCH("96-well",Import!$B$10)),Sheet1!O2692,Sheet1!P2692)</f>
        <v>D1</v>
      </c>
      <c r="I2693" s="31"/>
    </row>
    <row r="2694" spans="1:9" x14ac:dyDescent="0.25">
      <c r="A2694" s="29" t="str">
        <f>IF(PickedColonies!J2694=0, "NA",INDEX(Table5[Strain name],(MATCH(PickedColonies!C2694,Table6[Barcode of agar-filled omnitray plate],0)+PickedColonies!J2694-1)))</f>
        <v>NA</v>
      </c>
      <c r="B2694" s="29" t="str">
        <f>IF(PickedColonies!J2694=0, "NA", INDEX(Table1[Modifications],(MATCH(PickedColonies!C2694,Table6[Barcode of agar-filled omnitray plate],0)+PickedColonies!J2694-1)))</f>
        <v>NA</v>
      </c>
      <c r="D2694" s="29" t="str">
        <f>IF(PickedColonies!J2694=0, "NA", INDEX(Table4[],(MATCH(PickedColonies!C2694,Table6[Barcode of agar-filled omnitray plate],0)+PickedColonies!J2694-1)))</f>
        <v>NA</v>
      </c>
      <c r="F2694" s="42" t="str">
        <f>IF(ISNUMBER(SEARCH("96-well",Import!$B$10)),Sheet1!O2693,Sheet1!P2693)</f>
        <v>E1</v>
      </c>
      <c r="I2694" s="31"/>
    </row>
    <row r="2695" spans="1:9" x14ac:dyDescent="0.25">
      <c r="A2695" s="29" t="str">
        <f>IF(PickedColonies!J2695=0, "NA",INDEX(Table5[Strain name],(MATCH(PickedColonies!C2695,Table6[Barcode of agar-filled omnitray plate],0)+PickedColonies!J2695-1)))</f>
        <v>NA</v>
      </c>
      <c r="B2695" s="29" t="str">
        <f>IF(PickedColonies!J2695=0, "NA", INDEX(Table1[Modifications],(MATCH(PickedColonies!C2695,Table6[Barcode of agar-filled omnitray plate],0)+PickedColonies!J2695-1)))</f>
        <v>NA</v>
      </c>
      <c r="D2695" s="29" t="str">
        <f>IF(PickedColonies!J2695=0, "NA", INDEX(Table4[],(MATCH(PickedColonies!C2695,Table6[Barcode of agar-filled omnitray plate],0)+PickedColonies!J2695-1)))</f>
        <v>NA</v>
      </c>
      <c r="F2695" s="42" t="str">
        <f>IF(ISNUMBER(SEARCH("96-well",Import!$B$10)),Sheet1!O2694,Sheet1!P2694)</f>
        <v>F1</v>
      </c>
      <c r="I2695" s="31"/>
    </row>
    <row r="2696" spans="1:9" x14ac:dyDescent="0.25">
      <c r="A2696" s="29" t="str">
        <f>IF(PickedColonies!J2696=0, "NA",INDEX(Table5[Strain name],(MATCH(PickedColonies!C2696,Table6[Barcode of agar-filled omnitray plate],0)+PickedColonies!J2696-1)))</f>
        <v>NA</v>
      </c>
      <c r="B2696" s="29" t="str">
        <f>IF(PickedColonies!J2696=0, "NA", INDEX(Table1[Modifications],(MATCH(PickedColonies!C2696,Table6[Barcode of agar-filled omnitray plate],0)+PickedColonies!J2696-1)))</f>
        <v>NA</v>
      </c>
      <c r="D2696" s="29" t="str">
        <f>IF(PickedColonies!J2696=0, "NA", INDEX(Table4[],(MATCH(PickedColonies!C2696,Table6[Barcode of agar-filled omnitray plate],0)+PickedColonies!J2696-1)))</f>
        <v>NA</v>
      </c>
      <c r="F2696" s="42" t="str">
        <f>IF(ISNUMBER(SEARCH("96-well",Import!$B$10)),Sheet1!O2695,Sheet1!P2695)</f>
        <v>G1</v>
      </c>
      <c r="I2696" s="31"/>
    </row>
    <row r="2697" spans="1:9" x14ac:dyDescent="0.25">
      <c r="A2697" s="29" t="str">
        <f>IF(PickedColonies!J2697=0, "NA",INDEX(Table5[Strain name],(MATCH(PickedColonies!C2697,Table6[Barcode of agar-filled omnitray plate],0)+PickedColonies!J2697-1)))</f>
        <v>NA</v>
      </c>
      <c r="B2697" s="29" t="str">
        <f>IF(PickedColonies!J2697=0, "NA", INDEX(Table1[Modifications],(MATCH(PickedColonies!C2697,Table6[Barcode of agar-filled omnitray plate],0)+PickedColonies!J2697-1)))</f>
        <v>NA</v>
      </c>
      <c r="D2697" s="29" t="str">
        <f>IF(PickedColonies!J2697=0, "NA", INDEX(Table4[],(MATCH(PickedColonies!C2697,Table6[Barcode of agar-filled omnitray plate],0)+PickedColonies!J2697-1)))</f>
        <v>NA</v>
      </c>
      <c r="F2697" s="42" t="str">
        <f>IF(ISNUMBER(SEARCH("96-well",Import!$B$10)),Sheet1!O2696,Sheet1!P2696)</f>
        <v>H1</v>
      </c>
      <c r="I2697" s="31"/>
    </row>
    <row r="2698" spans="1:9" x14ac:dyDescent="0.25">
      <c r="A2698" s="29" t="str">
        <f>IF(PickedColonies!J2698=0, "NA",INDEX(Table5[Strain name],(MATCH(PickedColonies!C2698,Table6[Barcode of agar-filled omnitray plate],0)+PickedColonies!J2698-1)))</f>
        <v>NA</v>
      </c>
      <c r="B2698" s="29" t="str">
        <f>IF(PickedColonies!J2698=0, "NA", INDEX(Table1[Modifications],(MATCH(PickedColonies!C2698,Table6[Barcode of agar-filled omnitray plate],0)+PickedColonies!J2698-1)))</f>
        <v>NA</v>
      </c>
      <c r="D2698" s="29" t="str">
        <f>IF(PickedColonies!J2698=0, "NA", INDEX(Table4[],(MATCH(PickedColonies!C2698,Table6[Barcode of agar-filled omnitray plate],0)+PickedColonies!J2698-1)))</f>
        <v>NA</v>
      </c>
      <c r="F2698" s="42" t="str">
        <f>IF(ISNUMBER(SEARCH("96-well",Import!$B$10)),Sheet1!O2697,Sheet1!P2697)</f>
        <v>I1</v>
      </c>
      <c r="I2698" s="31"/>
    </row>
    <row r="2699" spans="1:9" x14ac:dyDescent="0.25">
      <c r="A2699" s="29" t="str">
        <f>IF(PickedColonies!J2699=0, "NA",INDEX(Table5[Strain name],(MATCH(PickedColonies!C2699,Table6[Barcode of agar-filled omnitray plate],0)+PickedColonies!J2699-1)))</f>
        <v>NA</v>
      </c>
      <c r="B2699" s="29" t="str">
        <f>IF(PickedColonies!J2699=0, "NA", INDEX(Table1[Modifications],(MATCH(PickedColonies!C2699,Table6[Barcode of agar-filled omnitray plate],0)+PickedColonies!J2699-1)))</f>
        <v>NA</v>
      </c>
      <c r="D2699" s="29" t="str">
        <f>IF(PickedColonies!J2699=0, "NA", INDEX(Table4[],(MATCH(PickedColonies!C2699,Table6[Barcode of agar-filled omnitray plate],0)+PickedColonies!J2699-1)))</f>
        <v>NA</v>
      </c>
      <c r="F2699" s="42" t="str">
        <f>IF(ISNUMBER(SEARCH("96-well",Import!$B$10)),Sheet1!O2698,Sheet1!P2698)</f>
        <v>J1</v>
      </c>
      <c r="I2699" s="31"/>
    </row>
    <row r="2700" spans="1:9" x14ac:dyDescent="0.25">
      <c r="A2700" s="29" t="str">
        <f>IF(PickedColonies!J2700=0, "NA",INDEX(Table5[Strain name],(MATCH(PickedColonies!C2700,Table6[Barcode of agar-filled omnitray plate],0)+PickedColonies!J2700-1)))</f>
        <v>NA</v>
      </c>
      <c r="B2700" s="29" t="str">
        <f>IF(PickedColonies!J2700=0, "NA", INDEX(Table1[Modifications],(MATCH(PickedColonies!C2700,Table6[Barcode of agar-filled omnitray plate],0)+PickedColonies!J2700-1)))</f>
        <v>NA</v>
      </c>
      <c r="D2700" s="29" t="str">
        <f>IF(PickedColonies!J2700=0, "NA", INDEX(Table4[],(MATCH(PickedColonies!C2700,Table6[Barcode of agar-filled omnitray plate],0)+PickedColonies!J2700-1)))</f>
        <v>NA</v>
      </c>
      <c r="F2700" s="42" t="str">
        <f>IF(ISNUMBER(SEARCH("96-well",Import!$B$10)),Sheet1!O2699,Sheet1!P2699)</f>
        <v>K1</v>
      </c>
      <c r="I2700" s="31"/>
    </row>
    <row r="2701" spans="1:9" x14ac:dyDescent="0.25">
      <c r="A2701" s="29" t="str">
        <f>IF(PickedColonies!J2701=0, "NA",INDEX(Table5[Strain name],(MATCH(PickedColonies!C2701,Table6[Barcode of agar-filled omnitray plate],0)+PickedColonies!J2701-1)))</f>
        <v>NA</v>
      </c>
      <c r="B2701" s="29" t="str">
        <f>IF(PickedColonies!J2701=0, "NA", INDEX(Table1[Modifications],(MATCH(PickedColonies!C2701,Table6[Barcode of agar-filled omnitray plate],0)+PickedColonies!J2701-1)))</f>
        <v>NA</v>
      </c>
      <c r="D2701" s="29" t="str">
        <f>IF(PickedColonies!J2701=0, "NA", INDEX(Table4[],(MATCH(PickedColonies!C2701,Table6[Barcode of agar-filled omnitray plate],0)+PickedColonies!J2701-1)))</f>
        <v>NA</v>
      </c>
      <c r="F2701" s="42" t="str">
        <f>IF(ISNUMBER(SEARCH("96-well",Import!$B$10)),Sheet1!O2700,Sheet1!P2700)</f>
        <v>L1</v>
      </c>
      <c r="I2701" s="31"/>
    </row>
    <row r="2702" spans="1:9" x14ac:dyDescent="0.25">
      <c r="A2702" s="29" t="str">
        <f>IF(PickedColonies!J2702=0, "NA",INDEX(Table5[Strain name],(MATCH(PickedColonies!C2702,Table6[Barcode of agar-filled omnitray plate],0)+PickedColonies!J2702-1)))</f>
        <v>NA</v>
      </c>
      <c r="B2702" s="29" t="str">
        <f>IF(PickedColonies!J2702=0, "NA", INDEX(Table1[Modifications],(MATCH(PickedColonies!C2702,Table6[Barcode of agar-filled omnitray plate],0)+PickedColonies!J2702-1)))</f>
        <v>NA</v>
      </c>
      <c r="D2702" s="29" t="str">
        <f>IF(PickedColonies!J2702=0, "NA", INDEX(Table4[],(MATCH(PickedColonies!C2702,Table6[Barcode of agar-filled omnitray plate],0)+PickedColonies!J2702-1)))</f>
        <v>NA</v>
      </c>
      <c r="F2702" s="42" t="str">
        <f>IF(ISNUMBER(SEARCH("96-well",Import!$B$10)),Sheet1!O2701,Sheet1!P2701)</f>
        <v>M1</v>
      </c>
      <c r="I2702" s="31"/>
    </row>
    <row r="2703" spans="1:9" x14ac:dyDescent="0.25">
      <c r="A2703" s="29" t="str">
        <f>IF(PickedColonies!J2703=0, "NA",INDEX(Table5[Strain name],(MATCH(PickedColonies!C2703,Table6[Barcode of agar-filled omnitray plate],0)+PickedColonies!J2703-1)))</f>
        <v>NA</v>
      </c>
      <c r="B2703" s="29" t="str">
        <f>IF(PickedColonies!J2703=0, "NA", INDEX(Table1[Modifications],(MATCH(PickedColonies!C2703,Table6[Barcode of agar-filled omnitray plate],0)+PickedColonies!J2703-1)))</f>
        <v>NA</v>
      </c>
      <c r="D2703" s="29" t="str">
        <f>IF(PickedColonies!J2703=0, "NA", INDEX(Table4[],(MATCH(PickedColonies!C2703,Table6[Barcode of agar-filled omnitray plate],0)+PickedColonies!J2703-1)))</f>
        <v>NA</v>
      </c>
      <c r="F2703" s="42" t="str">
        <f>IF(ISNUMBER(SEARCH("96-well",Import!$B$10)),Sheet1!O2702,Sheet1!P2702)</f>
        <v>N1</v>
      </c>
      <c r="I2703" s="31"/>
    </row>
    <row r="2704" spans="1:9" x14ac:dyDescent="0.25">
      <c r="A2704" s="29" t="str">
        <f>IF(PickedColonies!J2704=0, "NA",INDEX(Table5[Strain name],(MATCH(PickedColonies!C2704,Table6[Barcode of agar-filled omnitray plate],0)+PickedColonies!J2704-1)))</f>
        <v>NA</v>
      </c>
      <c r="B2704" s="29" t="str">
        <f>IF(PickedColonies!J2704=0, "NA", INDEX(Table1[Modifications],(MATCH(PickedColonies!C2704,Table6[Barcode of agar-filled omnitray plate],0)+PickedColonies!J2704-1)))</f>
        <v>NA</v>
      </c>
      <c r="D2704" s="29" t="str">
        <f>IF(PickedColonies!J2704=0, "NA", INDEX(Table4[],(MATCH(PickedColonies!C2704,Table6[Barcode of agar-filled omnitray plate],0)+PickedColonies!J2704-1)))</f>
        <v>NA</v>
      </c>
      <c r="F2704" s="42" t="str">
        <f>IF(ISNUMBER(SEARCH("96-well",Import!$B$10)),Sheet1!O2703,Sheet1!P2703)</f>
        <v>O1</v>
      </c>
      <c r="I2704" s="31"/>
    </row>
    <row r="2705" spans="1:9" x14ac:dyDescent="0.25">
      <c r="A2705" s="29" t="str">
        <f>IF(PickedColonies!J2705=0, "NA",INDEX(Table5[Strain name],(MATCH(PickedColonies!C2705,Table6[Barcode of agar-filled omnitray plate],0)+PickedColonies!J2705-1)))</f>
        <v>NA</v>
      </c>
      <c r="B2705" s="29" t="str">
        <f>IF(PickedColonies!J2705=0, "NA", INDEX(Table1[Modifications],(MATCH(PickedColonies!C2705,Table6[Barcode of agar-filled omnitray plate],0)+PickedColonies!J2705-1)))</f>
        <v>NA</v>
      </c>
      <c r="D2705" s="29" t="str">
        <f>IF(PickedColonies!J2705=0, "NA", INDEX(Table4[],(MATCH(PickedColonies!C2705,Table6[Barcode of agar-filled omnitray plate],0)+PickedColonies!J2705-1)))</f>
        <v>NA</v>
      </c>
      <c r="F2705" s="42" t="str">
        <f>IF(ISNUMBER(SEARCH("96-well",Import!$B$10)),Sheet1!O2704,Sheet1!P2704)</f>
        <v>P1</v>
      </c>
      <c r="I2705" s="31"/>
    </row>
    <row r="2706" spans="1:9" x14ac:dyDescent="0.25">
      <c r="A2706" s="29" t="str">
        <f>IF(PickedColonies!J2706=0, "NA",INDEX(Table5[Strain name],(MATCH(PickedColonies!C2706,Table6[Barcode of agar-filled omnitray plate],0)+PickedColonies!J2706-1)))</f>
        <v>NA</v>
      </c>
      <c r="B2706" s="29" t="str">
        <f>IF(PickedColonies!J2706=0, "NA", INDEX(Table1[Modifications],(MATCH(PickedColonies!C2706,Table6[Barcode of agar-filled omnitray plate],0)+PickedColonies!J2706-1)))</f>
        <v>NA</v>
      </c>
      <c r="D2706" s="29" t="str">
        <f>IF(PickedColonies!J2706=0, "NA", INDEX(Table4[],(MATCH(PickedColonies!C2706,Table6[Barcode of agar-filled omnitray plate],0)+PickedColonies!J2706-1)))</f>
        <v>NA</v>
      </c>
      <c r="F2706" s="42" t="str">
        <f>IF(ISNUMBER(SEARCH("96-well",Import!$B$10)),Sheet1!O2705,Sheet1!P2705)</f>
        <v>A2</v>
      </c>
      <c r="I2706" s="31"/>
    </row>
    <row r="2707" spans="1:9" x14ac:dyDescent="0.25">
      <c r="A2707" s="29" t="str">
        <f>IF(PickedColonies!J2707=0, "NA",INDEX(Table5[Strain name],(MATCH(PickedColonies!C2707,Table6[Barcode of agar-filled omnitray plate],0)+PickedColonies!J2707-1)))</f>
        <v>NA</v>
      </c>
      <c r="B2707" s="29" t="str">
        <f>IF(PickedColonies!J2707=0, "NA", INDEX(Table1[Modifications],(MATCH(PickedColonies!C2707,Table6[Barcode of agar-filled omnitray plate],0)+PickedColonies!J2707-1)))</f>
        <v>NA</v>
      </c>
      <c r="D2707" s="29" t="str">
        <f>IF(PickedColonies!J2707=0, "NA", INDEX(Table4[],(MATCH(PickedColonies!C2707,Table6[Barcode of agar-filled omnitray plate],0)+PickedColonies!J2707-1)))</f>
        <v>NA</v>
      </c>
      <c r="F2707" s="42" t="str">
        <f>IF(ISNUMBER(SEARCH("96-well",Import!$B$10)),Sheet1!O2706,Sheet1!P2706)</f>
        <v>B2</v>
      </c>
      <c r="I2707" s="31"/>
    </row>
    <row r="2708" spans="1:9" x14ac:dyDescent="0.25">
      <c r="A2708" s="29" t="str">
        <f>IF(PickedColonies!J2708=0, "NA",INDEX(Table5[Strain name],(MATCH(PickedColonies!C2708,Table6[Barcode of agar-filled omnitray plate],0)+PickedColonies!J2708-1)))</f>
        <v>NA</v>
      </c>
      <c r="B2708" s="29" t="str">
        <f>IF(PickedColonies!J2708=0, "NA", INDEX(Table1[Modifications],(MATCH(PickedColonies!C2708,Table6[Barcode of agar-filled omnitray plate],0)+PickedColonies!J2708-1)))</f>
        <v>NA</v>
      </c>
      <c r="D2708" s="29" t="str">
        <f>IF(PickedColonies!J2708=0, "NA", INDEX(Table4[],(MATCH(PickedColonies!C2708,Table6[Barcode of agar-filled omnitray plate],0)+PickedColonies!J2708-1)))</f>
        <v>NA</v>
      </c>
      <c r="F2708" s="42" t="str">
        <f>IF(ISNUMBER(SEARCH("96-well",Import!$B$10)),Sheet1!O2707,Sheet1!P2707)</f>
        <v>C2</v>
      </c>
      <c r="I2708" s="31"/>
    </row>
    <row r="2709" spans="1:9" x14ac:dyDescent="0.25">
      <c r="A2709" s="29" t="str">
        <f>IF(PickedColonies!J2709=0, "NA",INDEX(Table5[Strain name],(MATCH(PickedColonies!C2709,Table6[Barcode of agar-filled omnitray plate],0)+PickedColonies!J2709-1)))</f>
        <v>NA</v>
      </c>
      <c r="B2709" s="29" t="str">
        <f>IF(PickedColonies!J2709=0, "NA", INDEX(Table1[Modifications],(MATCH(PickedColonies!C2709,Table6[Barcode of agar-filled omnitray plate],0)+PickedColonies!J2709-1)))</f>
        <v>NA</v>
      </c>
      <c r="D2709" s="29" t="str">
        <f>IF(PickedColonies!J2709=0, "NA", INDEX(Table4[],(MATCH(PickedColonies!C2709,Table6[Barcode of agar-filled omnitray plate],0)+PickedColonies!J2709-1)))</f>
        <v>NA</v>
      </c>
      <c r="F2709" s="42" t="str">
        <f>IF(ISNUMBER(SEARCH("96-well",Import!$B$10)),Sheet1!O2708,Sheet1!P2708)</f>
        <v>D2</v>
      </c>
      <c r="I2709" s="31"/>
    </row>
    <row r="2710" spans="1:9" x14ac:dyDescent="0.25">
      <c r="A2710" s="29" t="str">
        <f>IF(PickedColonies!J2710=0, "NA",INDEX(Table5[Strain name],(MATCH(PickedColonies!C2710,Table6[Barcode of agar-filled omnitray plate],0)+PickedColonies!J2710-1)))</f>
        <v>NA</v>
      </c>
      <c r="B2710" s="29" t="str">
        <f>IF(PickedColonies!J2710=0, "NA", INDEX(Table1[Modifications],(MATCH(PickedColonies!C2710,Table6[Barcode of agar-filled omnitray plate],0)+PickedColonies!J2710-1)))</f>
        <v>NA</v>
      </c>
      <c r="D2710" s="29" t="str">
        <f>IF(PickedColonies!J2710=0, "NA", INDEX(Table4[],(MATCH(PickedColonies!C2710,Table6[Barcode of agar-filled omnitray plate],0)+PickedColonies!J2710-1)))</f>
        <v>NA</v>
      </c>
      <c r="F2710" s="42" t="str">
        <f>IF(ISNUMBER(SEARCH("96-well",Import!$B$10)),Sheet1!O2709,Sheet1!P2709)</f>
        <v>E2</v>
      </c>
      <c r="I2710" s="31"/>
    </row>
    <row r="2711" spans="1:9" x14ac:dyDescent="0.25">
      <c r="A2711" s="29" t="str">
        <f>IF(PickedColonies!J2711=0, "NA",INDEX(Table5[Strain name],(MATCH(PickedColonies!C2711,Table6[Barcode of agar-filled omnitray plate],0)+PickedColonies!J2711-1)))</f>
        <v>NA</v>
      </c>
      <c r="B2711" s="29" t="str">
        <f>IF(PickedColonies!J2711=0, "NA", INDEX(Table1[Modifications],(MATCH(PickedColonies!C2711,Table6[Barcode of agar-filled omnitray plate],0)+PickedColonies!J2711-1)))</f>
        <v>NA</v>
      </c>
      <c r="D2711" s="29" t="str">
        <f>IF(PickedColonies!J2711=0, "NA", INDEX(Table4[],(MATCH(PickedColonies!C2711,Table6[Barcode of agar-filled omnitray plate],0)+PickedColonies!J2711-1)))</f>
        <v>NA</v>
      </c>
      <c r="F2711" s="42" t="str">
        <f>IF(ISNUMBER(SEARCH("96-well",Import!$B$10)),Sheet1!O2710,Sheet1!P2710)</f>
        <v>F2</v>
      </c>
      <c r="I2711" s="31"/>
    </row>
    <row r="2712" spans="1:9" x14ac:dyDescent="0.25">
      <c r="A2712" s="29" t="str">
        <f>IF(PickedColonies!J2712=0, "NA",INDEX(Table5[Strain name],(MATCH(PickedColonies!C2712,Table6[Barcode of agar-filled omnitray plate],0)+PickedColonies!J2712-1)))</f>
        <v>NA</v>
      </c>
      <c r="B2712" s="29" t="str">
        <f>IF(PickedColonies!J2712=0, "NA", INDEX(Table1[Modifications],(MATCH(PickedColonies!C2712,Table6[Barcode of agar-filled omnitray plate],0)+PickedColonies!J2712-1)))</f>
        <v>NA</v>
      </c>
      <c r="D2712" s="29" t="str">
        <f>IF(PickedColonies!J2712=0, "NA", INDEX(Table4[],(MATCH(PickedColonies!C2712,Table6[Barcode of agar-filled omnitray plate],0)+PickedColonies!J2712-1)))</f>
        <v>NA</v>
      </c>
      <c r="F2712" s="42" t="str">
        <f>IF(ISNUMBER(SEARCH("96-well",Import!$B$10)),Sheet1!O2711,Sheet1!P2711)</f>
        <v>G2</v>
      </c>
      <c r="I2712" s="31"/>
    </row>
    <row r="2713" spans="1:9" x14ac:dyDescent="0.25">
      <c r="A2713" s="29" t="str">
        <f>IF(PickedColonies!J2713=0, "NA",INDEX(Table5[Strain name],(MATCH(PickedColonies!C2713,Table6[Barcode of agar-filled omnitray plate],0)+PickedColonies!J2713-1)))</f>
        <v>NA</v>
      </c>
      <c r="B2713" s="29" t="str">
        <f>IF(PickedColonies!J2713=0, "NA", INDEX(Table1[Modifications],(MATCH(PickedColonies!C2713,Table6[Barcode of agar-filled omnitray plate],0)+PickedColonies!J2713-1)))</f>
        <v>NA</v>
      </c>
      <c r="D2713" s="29" t="str">
        <f>IF(PickedColonies!J2713=0, "NA", INDEX(Table4[],(MATCH(PickedColonies!C2713,Table6[Barcode of agar-filled omnitray plate],0)+PickedColonies!J2713-1)))</f>
        <v>NA</v>
      </c>
      <c r="F2713" s="42" t="str">
        <f>IF(ISNUMBER(SEARCH("96-well",Import!$B$10)),Sheet1!O2712,Sheet1!P2712)</f>
        <v>H2</v>
      </c>
      <c r="I2713" s="31"/>
    </row>
    <row r="2714" spans="1:9" x14ac:dyDescent="0.25">
      <c r="A2714" s="29" t="str">
        <f>IF(PickedColonies!J2714=0, "NA",INDEX(Table5[Strain name],(MATCH(PickedColonies!C2714,Table6[Barcode of agar-filled omnitray plate],0)+PickedColonies!J2714-1)))</f>
        <v>NA</v>
      </c>
      <c r="B2714" s="29" t="str">
        <f>IF(PickedColonies!J2714=0, "NA", INDEX(Table1[Modifications],(MATCH(PickedColonies!C2714,Table6[Barcode of agar-filled omnitray plate],0)+PickedColonies!J2714-1)))</f>
        <v>NA</v>
      </c>
      <c r="D2714" s="29" t="str">
        <f>IF(PickedColonies!J2714=0, "NA", INDEX(Table4[],(MATCH(PickedColonies!C2714,Table6[Barcode of agar-filled omnitray plate],0)+PickedColonies!J2714-1)))</f>
        <v>NA</v>
      </c>
      <c r="F2714" s="42" t="str">
        <f>IF(ISNUMBER(SEARCH("96-well",Import!$B$10)),Sheet1!O2713,Sheet1!P2713)</f>
        <v>I2</v>
      </c>
      <c r="I2714" s="31"/>
    </row>
    <row r="2715" spans="1:9" x14ac:dyDescent="0.25">
      <c r="A2715" s="29" t="str">
        <f>IF(PickedColonies!J2715=0, "NA",INDEX(Table5[Strain name],(MATCH(PickedColonies!C2715,Table6[Barcode of agar-filled omnitray plate],0)+PickedColonies!J2715-1)))</f>
        <v>NA</v>
      </c>
      <c r="B2715" s="29" t="str">
        <f>IF(PickedColonies!J2715=0, "NA", INDEX(Table1[Modifications],(MATCH(PickedColonies!C2715,Table6[Barcode of agar-filled omnitray plate],0)+PickedColonies!J2715-1)))</f>
        <v>NA</v>
      </c>
      <c r="D2715" s="29" t="str">
        <f>IF(PickedColonies!J2715=0, "NA", INDEX(Table4[],(MATCH(PickedColonies!C2715,Table6[Barcode of agar-filled omnitray plate],0)+PickedColonies!J2715-1)))</f>
        <v>NA</v>
      </c>
      <c r="F2715" s="42" t="str">
        <f>IF(ISNUMBER(SEARCH("96-well",Import!$B$10)),Sheet1!O2714,Sheet1!P2714)</f>
        <v>J2</v>
      </c>
      <c r="I2715" s="31"/>
    </row>
    <row r="2716" spans="1:9" x14ac:dyDescent="0.25">
      <c r="A2716" s="29" t="str">
        <f>IF(PickedColonies!J2716=0, "NA",INDEX(Table5[Strain name],(MATCH(PickedColonies!C2716,Table6[Barcode of agar-filled omnitray plate],0)+PickedColonies!J2716-1)))</f>
        <v>NA</v>
      </c>
      <c r="B2716" s="29" t="str">
        <f>IF(PickedColonies!J2716=0, "NA", INDEX(Table1[Modifications],(MATCH(PickedColonies!C2716,Table6[Barcode of agar-filled omnitray plate],0)+PickedColonies!J2716-1)))</f>
        <v>NA</v>
      </c>
      <c r="D2716" s="29" t="str">
        <f>IF(PickedColonies!J2716=0, "NA", INDEX(Table4[],(MATCH(PickedColonies!C2716,Table6[Barcode of agar-filled omnitray plate],0)+PickedColonies!J2716-1)))</f>
        <v>NA</v>
      </c>
      <c r="F2716" s="42" t="str">
        <f>IF(ISNUMBER(SEARCH("96-well",Import!$B$10)),Sheet1!O2715,Sheet1!P2715)</f>
        <v>K2</v>
      </c>
      <c r="I2716" s="31"/>
    </row>
    <row r="2717" spans="1:9" x14ac:dyDescent="0.25">
      <c r="A2717" s="29" t="str">
        <f>IF(PickedColonies!J2717=0, "NA",INDEX(Table5[Strain name],(MATCH(PickedColonies!C2717,Table6[Barcode of agar-filled omnitray plate],0)+PickedColonies!J2717-1)))</f>
        <v>NA</v>
      </c>
      <c r="B2717" s="29" t="str">
        <f>IF(PickedColonies!J2717=0, "NA", INDEX(Table1[Modifications],(MATCH(PickedColonies!C2717,Table6[Barcode of agar-filled omnitray plate],0)+PickedColonies!J2717-1)))</f>
        <v>NA</v>
      </c>
      <c r="D2717" s="29" t="str">
        <f>IF(PickedColonies!J2717=0, "NA", INDEX(Table4[],(MATCH(PickedColonies!C2717,Table6[Barcode of agar-filled omnitray plate],0)+PickedColonies!J2717-1)))</f>
        <v>NA</v>
      </c>
      <c r="F2717" s="42" t="str">
        <f>IF(ISNUMBER(SEARCH("96-well",Import!$B$10)),Sheet1!O2716,Sheet1!P2716)</f>
        <v>L2</v>
      </c>
      <c r="I2717" s="31"/>
    </row>
    <row r="2718" spans="1:9" x14ac:dyDescent="0.25">
      <c r="A2718" s="29" t="str">
        <f>IF(PickedColonies!J2718=0, "NA",INDEX(Table5[Strain name],(MATCH(PickedColonies!C2718,Table6[Barcode of agar-filled omnitray plate],0)+PickedColonies!J2718-1)))</f>
        <v>NA</v>
      </c>
      <c r="B2718" s="29" t="str">
        <f>IF(PickedColonies!J2718=0, "NA", INDEX(Table1[Modifications],(MATCH(PickedColonies!C2718,Table6[Barcode of agar-filled omnitray plate],0)+PickedColonies!J2718-1)))</f>
        <v>NA</v>
      </c>
      <c r="D2718" s="29" t="str">
        <f>IF(PickedColonies!J2718=0, "NA", INDEX(Table4[],(MATCH(PickedColonies!C2718,Table6[Barcode of agar-filled omnitray plate],0)+PickedColonies!J2718-1)))</f>
        <v>NA</v>
      </c>
      <c r="F2718" s="42" t="str">
        <f>IF(ISNUMBER(SEARCH("96-well",Import!$B$10)),Sheet1!O2717,Sheet1!P2717)</f>
        <v>M2</v>
      </c>
      <c r="I2718" s="31"/>
    </row>
    <row r="2719" spans="1:9" x14ac:dyDescent="0.25">
      <c r="A2719" s="29" t="str">
        <f>IF(PickedColonies!J2719=0, "NA",INDEX(Table5[Strain name],(MATCH(PickedColonies!C2719,Table6[Barcode of agar-filled omnitray plate],0)+PickedColonies!J2719-1)))</f>
        <v>NA</v>
      </c>
      <c r="B2719" s="29" t="str">
        <f>IF(PickedColonies!J2719=0, "NA", INDEX(Table1[Modifications],(MATCH(PickedColonies!C2719,Table6[Barcode of agar-filled omnitray plate],0)+PickedColonies!J2719-1)))</f>
        <v>NA</v>
      </c>
      <c r="D2719" s="29" t="str">
        <f>IF(PickedColonies!J2719=0, "NA", INDEX(Table4[],(MATCH(PickedColonies!C2719,Table6[Barcode of agar-filled omnitray plate],0)+PickedColonies!J2719-1)))</f>
        <v>NA</v>
      </c>
      <c r="F2719" s="42" t="str">
        <f>IF(ISNUMBER(SEARCH("96-well",Import!$B$10)),Sheet1!O2718,Sheet1!P2718)</f>
        <v>N2</v>
      </c>
      <c r="I2719" s="31"/>
    </row>
    <row r="2720" spans="1:9" x14ac:dyDescent="0.25">
      <c r="A2720" s="29" t="str">
        <f>IF(PickedColonies!J2720=0, "NA",INDEX(Table5[Strain name],(MATCH(PickedColonies!C2720,Table6[Barcode of agar-filled omnitray plate],0)+PickedColonies!J2720-1)))</f>
        <v>NA</v>
      </c>
      <c r="B2720" s="29" t="str">
        <f>IF(PickedColonies!J2720=0, "NA", INDEX(Table1[Modifications],(MATCH(PickedColonies!C2720,Table6[Barcode of agar-filled omnitray plate],0)+PickedColonies!J2720-1)))</f>
        <v>NA</v>
      </c>
      <c r="D2720" s="29" t="str">
        <f>IF(PickedColonies!J2720=0, "NA", INDEX(Table4[],(MATCH(PickedColonies!C2720,Table6[Barcode of agar-filled omnitray plate],0)+PickedColonies!J2720-1)))</f>
        <v>NA</v>
      </c>
      <c r="F2720" s="42" t="str">
        <f>IF(ISNUMBER(SEARCH("96-well",Import!$B$10)),Sheet1!O2719,Sheet1!P2719)</f>
        <v>O2</v>
      </c>
      <c r="I2720" s="31"/>
    </row>
    <row r="2721" spans="1:9" x14ac:dyDescent="0.25">
      <c r="A2721" s="29" t="str">
        <f>IF(PickedColonies!J2721=0, "NA",INDEX(Table5[Strain name],(MATCH(PickedColonies!C2721,Table6[Barcode of agar-filled omnitray plate],0)+PickedColonies!J2721-1)))</f>
        <v>NA</v>
      </c>
      <c r="B2721" s="29" t="str">
        <f>IF(PickedColonies!J2721=0, "NA", INDEX(Table1[Modifications],(MATCH(PickedColonies!C2721,Table6[Barcode of agar-filled omnitray plate],0)+PickedColonies!J2721-1)))</f>
        <v>NA</v>
      </c>
      <c r="D2721" s="29" t="str">
        <f>IF(PickedColonies!J2721=0, "NA", INDEX(Table4[],(MATCH(PickedColonies!C2721,Table6[Barcode of agar-filled omnitray plate],0)+PickedColonies!J2721-1)))</f>
        <v>NA</v>
      </c>
      <c r="F2721" s="42" t="str">
        <f>IF(ISNUMBER(SEARCH("96-well",Import!$B$10)),Sheet1!O2720,Sheet1!P2720)</f>
        <v>P2</v>
      </c>
      <c r="I2721" s="31"/>
    </row>
    <row r="2722" spans="1:9" x14ac:dyDescent="0.25">
      <c r="A2722" s="29" t="str">
        <f>IF(PickedColonies!J2722=0, "NA",INDEX(Table5[Strain name],(MATCH(PickedColonies!C2722,Table6[Barcode of agar-filled omnitray plate],0)+PickedColonies!J2722-1)))</f>
        <v>NA</v>
      </c>
      <c r="B2722" s="29" t="str">
        <f>IF(PickedColonies!J2722=0, "NA", INDEX(Table1[Modifications],(MATCH(PickedColonies!C2722,Table6[Barcode of agar-filled omnitray plate],0)+PickedColonies!J2722-1)))</f>
        <v>NA</v>
      </c>
      <c r="D2722" s="29" t="str">
        <f>IF(PickedColonies!J2722=0, "NA", INDEX(Table4[],(MATCH(PickedColonies!C2722,Table6[Barcode of agar-filled omnitray plate],0)+PickedColonies!J2722-1)))</f>
        <v>NA</v>
      </c>
      <c r="F2722" s="42" t="str">
        <f>IF(ISNUMBER(SEARCH("96-well",Import!$B$10)),Sheet1!O2721,Sheet1!P2721)</f>
        <v>A3</v>
      </c>
      <c r="I2722" s="31"/>
    </row>
    <row r="2723" spans="1:9" x14ac:dyDescent="0.25">
      <c r="A2723" s="29" t="str">
        <f>IF(PickedColonies!J2723=0, "NA",INDEX(Table5[Strain name],(MATCH(PickedColonies!C2723,Table6[Barcode of agar-filled omnitray plate],0)+PickedColonies!J2723-1)))</f>
        <v>NA</v>
      </c>
      <c r="B2723" s="29" t="str">
        <f>IF(PickedColonies!J2723=0, "NA", INDEX(Table1[Modifications],(MATCH(PickedColonies!C2723,Table6[Barcode of agar-filled omnitray plate],0)+PickedColonies!J2723-1)))</f>
        <v>NA</v>
      </c>
      <c r="D2723" s="29" t="str">
        <f>IF(PickedColonies!J2723=0, "NA", INDEX(Table4[],(MATCH(PickedColonies!C2723,Table6[Barcode of agar-filled omnitray plate],0)+PickedColonies!J2723-1)))</f>
        <v>NA</v>
      </c>
      <c r="F2723" s="42" t="str">
        <f>IF(ISNUMBER(SEARCH("96-well",Import!$B$10)),Sheet1!O2722,Sheet1!P2722)</f>
        <v>B3</v>
      </c>
      <c r="I2723" s="31"/>
    </row>
    <row r="2724" spans="1:9" x14ac:dyDescent="0.25">
      <c r="A2724" s="29" t="str">
        <f>IF(PickedColonies!J2724=0, "NA",INDEX(Table5[Strain name],(MATCH(PickedColonies!C2724,Table6[Barcode of agar-filled omnitray plate],0)+PickedColonies!J2724-1)))</f>
        <v>NA</v>
      </c>
      <c r="B2724" s="29" t="str">
        <f>IF(PickedColonies!J2724=0, "NA", INDEX(Table1[Modifications],(MATCH(PickedColonies!C2724,Table6[Barcode of agar-filled omnitray plate],0)+PickedColonies!J2724-1)))</f>
        <v>NA</v>
      </c>
      <c r="D2724" s="29" t="str">
        <f>IF(PickedColonies!J2724=0, "NA", INDEX(Table4[],(MATCH(PickedColonies!C2724,Table6[Barcode of agar-filled omnitray plate],0)+PickedColonies!J2724-1)))</f>
        <v>NA</v>
      </c>
      <c r="F2724" s="42" t="str">
        <f>IF(ISNUMBER(SEARCH("96-well",Import!$B$10)),Sheet1!O2723,Sheet1!P2723)</f>
        <v>C3</v>
      </c>
      <c r="I2724" s="31"/>
    </row>
    <row r="2725" spans="1:9" x14ac:dyDescent="0.25">
      <c r="A2725" s="29" t="str">
        <f>IF(PickedColonies!J2725=0, "NA",INDEX(Table5[Strain name],(MATCH(PickedColonies!C2725,Table6[Barcode of agar-filled omnitray plate],0)+PickedColonies!J2725-1)))</f>
        <v>NA</v>
      </c>
      <c r="B2725" s="29" t="str">
        <f>IF(PickedColonies!J2725=0, "NA", INDEX(Table1[Modifications],(MATCH(PickedColonies!C2725,Table6[Barcode of agar-filled omnitray plate],0)+PickedColonies!J2725-1)))</f>
        <v>NA</v>
      </c>
      <c r="D2725" s="29" t="str">
        <f>IF(PickedColonies!J2725=0, "NA", INDEX(Table4[],(MATCH(PickedColonies!C2725,Table6[Barcode of agar-filled omnitray plate],0)+PickedColonies!J2725-1)))</f>
        <v>NA</v>
      </c>
      <c r="F2725" s="42" t="str">
        <f>IF(ISNUMBER(SEARCH("96-well",Import!$B$10)),Sheet1!O2724,Sheet1!P2724)</f>
        <v>D3</v>
      </c>
      <c r="I2725" s="31"/>
    </row>
    <row r="2726" spans="1:9" x14ac:dyDescent="0.25">
      <c r="A2726" s="29" t="str">
        <f>IF(PickedColonies!J2726=0, "NA",INDEX(Table5[Strain name],(MATCH(PickedColonies!C2726,Table6[Barcode of agar-filled omnitray plate],0)+PickedColonies!J2726-1)))</f>
        <v>NA</v>
      </c>
      <c r="B2726" s="29" t="str">
        <f>IF(PickedColonies!J2726=0, "NA", INDEX(Table1[Modifications],(MATCH(PickedColonies!C2726,Table6[Barcode of agar-filled omnitray plate],0)+PickedColonies!J2726-1)))</f>
        <v>NA</v>
      </c>
      <c r="D2726" s="29" t="str">
        <f>IF(PickedColonies!J2726=0, "NA", INDEX(Table4[],(MATCH(PickedColonies!C2726,Table6[Barcode of agar-filled omnitray plate],0)+PickedColonies!J2726-1)))</f>
        <v>NA</v>
      </c>
      <c r="F2726" s="42" t="str">
        <f>IF(ISNUMBER(SEARCH("96-well",Import!$B$10)),Sheet1!O2725,Sheet1!P2725)</f>
        <v>E3</v>
      </c>
      <c r="I2726" s="31"/>
    </row>
    <row r="2727" spans="1:9" x14ac:dyDescent="0.25">
      <c r="A2727" s="29" t="str">
        <f>IF(PickedColonies!J2727=0, "NA",INDEX(Table5[Strain name],(MATCH(PickedColonies!C2727,Table6[Barcode of agar-filled omnitray plate],0)+PickedColonies!J2727-1)))</f>
        <v>NA</v>
      </c>
      <c r="B2727" s="29" t="str">
        <f>IF(PickedColonies!J2727=0, "NA", INDEX(Table1[Modifications],(MATCH(PickedColonies!C2727,Table6[Barcode of agar-filled omnitray plate],0)+PickedColonies!J2727-1)))</f>
        <v>NA</v>
      </c>
      <c r="D2727" s="29" t="str">
        <f>IF(PickedColonies!J2727=0, "NA", INDEX(Table4[],(MATCH(PickedColonies!C2727,Table6[Barcode of agar-filled omnitray plate],0)+PickedColonies!J2727-1)))</f>
        <v>NA</v>
      </c>
      <c r="F2727" s="42" t="str">
        <f>IF(ISNUMBER(SEARCH("96-well",Import!$B$10)),Sheet1!O2726,Sheet1!P2726)</f>
        <v>F3</v>
      </c>
      <c r="I2727" s="31"/>
    </row>
    <row r="2728" spans="1:9" x14ac:dyDescent="0.25">
      <c r="A2728" s="29" t="str">
        <f>IF(PickedColonies!J2728=0, "NA",INDEX(Table5[Strain name],(MATCH(PickedColonies!C2728,Table6[Barcode of agar-filled omnitray plate],0)+PickedColonies!J2728-1)))</f>
        <v>NA</v>
      </c>
      <c r="B2728" s="29" t="str">
        <f>IF(PickedColonies!J2728=0, "NA", INDEX(Table1[Modifications],(MATCH(PickedColonies!C2728,Table6[Barcode of agar-filled omnitray plate],0)+PickedColonies!J2728-1)))</f>
        <v>NA</v>
      </c>
      <c r="D2728" s="29" t="str">
        <f>IF(PickedColonies!J2728=0, "NA", INDEX(Table4[],(MATCH(PickedColonies!C2728,Table6[Barcode of agar-filled omnitray plate],0)+PickedColonies!J2728-1)))</f>
        <v>NA</v>
      </c>
      <c r="F2728" s="42" t="str">
        <f>IF(ISNUMBER(SEARCH("96-well",Import!$B$10)),Sheet1!O2727,Sheet1!P2727)</f>
        <v>G3</v>
      </c>
      <c r="I2728" s="31"/>
    </row>
    <row r="2729" spans="1:9" x14ac:dyDescent="0.25">
      <c r="A2729" s="29" t="str">
        <f>IF(PickedColonies!J2729=0, "NA",INDEX(Table5[Strain name],(MATCH(PickedColonies!C2729,Table6[Barcode of agar-filled omnitray plate],0)+PickedColonies!J2729-1)))</f>
        <v>NA</v>
      </c>
      <c r="B2729" s="29" t="str">
        <f>IF(PickedColonies!J2729=0, "NA", INDEX(Table1[Modifications],(MATCH(PickedColonies!C2729,Table6[Barcode of agar-filled omnitray plate],0)+PickedColonies!J2729-1)))</f>
        <v>NA</v>
      </c>
      <c r="D2729" s="29" t="str">
        <f>IF(PickedColonies!J2729=0, "NA", INDEX(Table4[],(MATCH(PickedColonies!C2729,Table6[Barcode of agar-filled omnitray plate],0)+PickedColonies!J2729-1)))</f>
        <v>NA</v>
      </c>
      <c r="F2729" s="42" t="str">
        <f>IF(ISNUMBER(SEARCH("96-well",Import!$B$10)),Sheet1!O2728,Sheet1!P2728)</f>
        <v>H3</v>
      </c>
      <c r="I2729" s="31"/>
    </row>
    <row r="2730" spans="1:9" x14ac:dyDescent="0.25">
      <c r="A2730" s="29" t="str">
        <f>IF(PickedColonies!J2730=0, "NA",INDEX(Table5[Strain name],(MATCH(PickedColonies!C2730,Table6[Barcode of agar-filled omnitray plate],0)+PickedColonies!J2730-1)))</f>
        <v>NA</v>
      </c>
      <c r="B2730" s="29" t="str">
        <f>IF(PickedColonies!J2730=0, "NA", INDEX(Table1[Modifications],(MATCH(PickedColonies!C2730,Table6[Barcode of agar-filled omnitray plate],0)+PickedColonies!J2730-1)))</f>
        <v>NA</v>
      </c>
      <c r="D2730" s="29" t="str">
        <f>IF(PickedColonies!J2730=0, "NA", INDEX(Table4[],(MATCH(PickedColonies!C2730,Table6[Barcode of agar-filled omnitray plate],0)+PickedColonies!J2730-1)))</f>
        <v>NA</v>
      </c>
      <c r="F2730" s="42" t="str">
        <f>IF(ISNUMBER(SEARCH("96-well",Import!$B$10)),Sheet1!O2729,Sheet1!P2729)</f>
        <v>I3</v>
      </c>
      <c r="I2730" s="31"/>
    </row>
    <row r="2731" spans="1:9" x14ac:dyDescent="0.25">
      <c r="A2731" s="29" t="str">
        <f>IF(PickedColonies!J2731=0, "NA",INDEX(Table5[Strain name],(MATCH(PickedColonies!C2731,Table6[Barcode of agar-filled omnitray plate],0)+PickedColonies!J2731-1)))</f>
        <v>NA</v>
      </c>
      <c r="B2731" s="29" t="str">
        <f>IF(PickedColonies!J2731=0, "NA", INDEX(Table1[Modifications],(MATCH(PickedColonies!C2731,Table6[Barcode of agar-filled omnitray plate],0)+PickedColonies!J2731-1)))</f>
        <v>NA</v>
      </c>
      <c r="D2731" s="29" t="str">
        <f>IF(PickedColonies!J2731=0, "NA", INDEX(Table4[],(MATCH(PickedColonies!C2731,Table6[Barcode of agar-filled omnitray plate],0)+PickedColonies!J2731-1)))</f>
        <v>NA</v>
      </c>
      <c r="F2731" s="42" t="str">
        <f>IF(ISNUMBER(SEARCH("96-well",Import!$B$10)),Sheet1!O2730,Sheet1!P2730)</f>
        <v>J3</v>
      </c>
      <c r="I2731" s="31"/>
    </row>
    <row r="2732" spans="1:9" x14ac:dyDescent="0.25">
      <c r="A2732" s="29" t="str">
        <f>IF(PickedColonies!J2732=0, "NA",INDEX(Table5[Strain name],(MATCH(PickedColonies!C2732,Table6[Barcode of agar-filled omnitray plate],0)+PickedColonies!J2732-1)))</f>
        <v>NA</v>
      </c>
      <c r="B2732" s="29" t="str">
        <f>IF(PickedColonies!J2732=0, "NA", INDEX(Table1[Modifications],(MATCH(PickedColonies!C2732,Table6[Barcode of agar-filled omnitray plate],0)+PickedColonies!J2732-1)))</f>
        <v>NA</v>
      </c>
      <c r="D2732" s="29" t="str">
        <f>IF(PickedColonies!J2732=0, "NA", INDEX(Table4[],(MATCH(PickedColonies!C2732,Table6[Barcode of agar-filled omnitray plate],0)+PickedColonies!J2732-1)))</f>
        <v>NA</v>
      </c>
      <c r="F2732" s="42" t="str">
        <f>IF(ISNUMBER(SEARCH("96-well",Import!$B$10)),Sheet1!O2731,Sheet1!P2731)</f>
        <v>K3</v>
      </c>
      <c r="I2732" s="31"/>
    </row>
    <row r="2733" spans="1:9" x14ac:dyDescent="0.25">
      <c r="A2733" s="29" t="str">
        <f>IF(PickedColonies!J2733=0, "NA",INDEX(Table5[Strain name],(MATCH(PickedColonies!C2733,Table6[Barcode of agar-filled omnitray plate],0)+PickedColonies!J2733-1)))</f>
        <v>NA</v>
      </c>
      <c r="B2733" s="29" t="str">
        <f>IF(PickedColonies!J2733=0, "NA", INDEX(Table1[Modifications],(MATCH(PickedColonies!C2733,Table6[Barcode of agar-filled omnitray plate],0)+PickedColonies!J2733-1)))</f>
        <v>NA</v>
      </c>
      <c r="D2733" s="29" t="str">
        <f>IF(PickedColonies!J2733=0, "NA", INDEX(Table4[],(MATCH(PickedColonies!C2733,Table6[Barcode of agar-filled omnitray plate],0)+PickedColonies!J2733-1)))</f>
        <v>NA</v>
      </c>
      <c r="F2733" s="42" t="str">
        <f>IF(ISNUMBER(SEARCH("96-well",Import!$B$10)),Sheet1!O2732,Sheet1!P2732)</f>
        <v>L3</v>
      </c>
      <c r="I2733" s="31"/>
    </row>
    <row r="2734" spans="1:9" x14ac:dyDescent="0.25">
      <c r="A2734" s="29" t="str">
        <f>IF(PickedColonies!J2734=0, "NA",INDEX(Table5[Strain name],(MATCH(PickedColonies!C2734,Table6[Barcode of agar-filled omnitray plate],0)+PickedColonies!J2734-1)))</f>
        <v>NA</v>
      </c>
      <c r="B2734" s="29" t="str">
        <f>IF(PickedColonies!J2734=0, "NA", INDEX(Table1[Modifications],(MATCH(PickedColonies!C2734,Table6[Barcode of agar-filled omnitray plate],0)+PickedColonies!J2734-1)))</f>
        <v>NA</v>
      </c>
      <c r="D2734" s="29" t="str">
        <f>IF(PickedColonies!J2734=0, "NA", INDEX(Table4[],(MATCH(PickedColonies!C2734,Table6[Barcode of agar-filled omnitray plate],0)+PickedColonies!J2734-1)))</f>
        <v>NA</v>
      </c>
      <c r="F2734" s="42" t="str">
        <f>IF(ISNUMBER(SEARCH("96-well",Import!$B$10)),Sheet1!O2733,Sheet1!P2733)</f>
        <v>M3</v>
      </c>
      <c r="I2734" s="31"/>
    </row>
    <row r="2735" spans="1:9" x14ac:dyDescent="0.25">
      <c r="A2735" s="29" t="str">
        <f>IF(PickedColonies!J2735=0, "NA",INDEX(Table5[Strain name],(MATCH(PickedColonies!C2735,Table6[Barcode of agar-filled omnitray plate],0)+PickedColonies!J2735-1)))</f>
        <v>NA</v>
      </c>
      <c r="B2735" s="29" t="str">
        <f>IF(PickedColonies!J2735=0, "NA", INDEX(Table1[Modifications],(MATCH(PickedColonies!C2735,Table6[Barcode of agar-filled omnitray plate],0)+PickedColonies!J2735-1)))</f>
        <v>NA</v>
      </c>
      <c r="D2735" s="29" t="str">
        <f>IF(PickedColonies!J2735=0, "NA", INDEX(Table4[],(MATCH(PickedColonies!C2735,Table6[Barcode of agar-filled omnitray plate],0)+PickedColonies!J2735-1)))</f>
        <v>NA</v>
      </c>
      <c r="F2735" s="42" t="str">
        <f>IF(ISNUMBER(SEARCH("96-well",Import!$B$10)),Sheet1!O2734,Sheet1!P2734)</f>
        <v>N3</v>
      </c>
      <c r="I2735" s="31"/>
    </row>
    <row r="2736" spans="1:9" x14ac:dyDescent="0.25">
      <c r="A2736" s="29" t="str">
        <f>IF(PickedColonies!J2736=0, "NA",INDEX(Table5[Strain name],(MATCH(PickedColonies!C2736,Table6[Barcode of agar-filled omnitray plate],0)+PickedColonies!J2736-1)))</f>
        <v>NA</v>
      </c>
      <c r="B2736" s="29" t="str">
        <f>IF(PickedColonies!J2736=0, "NA", INDEX(Table1[Modifications],(MATCH(PickedColonies!C2736,Table6[Barcode of agar-filled omnitray plate],0)+PickedColonies!J2736-1)))</f>
        <v>NA</v>
      </c>
      <c r="D2736" s="29" t="str">
        <f>IF(PickedColonies!J2736=0, "NA", INDEX(Table4[],(MATCH(PickedColonies!C2736,Table6[Barcode of agar-filled omnitray plate],0)+PickedColonies!J2736-1)))</f>
        <v>NA</v>
      </c>
      <c r="F2736" s="42" t="str">
        <f>IF(ISNUMBER(SEARCH("96-well",Import!$B$10)),Sheet1!O2735,Sheet1!P2735)</f>
        <v>O3</v>
      </c>
      <c r="I2736" s="31"/>
    </row>
    <row r="2737" spans="1:9" x14ac:dyDescent="0.25">
      <c r="A2737" s="29" t="str">
        <f>IF(PickedColonies!J2737=0, "NA",INDEX(Table5[Strain name],(MATCH(PickedColonies!C2737,Table6[Barcode of agar-filled omnitray plate],0)+PickedColonies!J2737-1)))</f>
        <v>NA</v>
      </c>
      <c r="B2737" s="29" t="str">
        <f>IF(PickedColonies!J2737=0, "NA", INDEX(Table1[Modifications],(MATCH(PickedColonies!C2737,Table6[Barcode of agar-filled omnitray plate],0)+PickedColonies!J2737-1)))</f>
        <v>NA</v>
      </c>
      <c r="D2737" s="29" t="str">
        <f>IF(PickedColonies!J2737=0, "NA", INDEX(Table4[],(MATCH(PickedColonies!C2737,Table6[Barcode of agar-filled omnitray plate],0)+PickedColonies!J2737-1)))</f>
        <v>NA</v>
      </c>
      <c r="F2737" s="42" t="str">
        <f>IF(ISNUMBER(SEARCH("96-well",Import!$B$10)),Sheet1!O2736,Sheet1!P2736)</f>
        <v>P3</v>
      </c>
      <c r="I2737" s="31"/>
    </row>
    <row r="2738" spans="1:9" x14ac:dyDescent="0.25">
      <c r="A2738" s="29" t="str">
        <f>IF(PickedColonies!J2738=0, "NA",INDEX(Table5[Strain name],(MATCH(PickedColonies!C2738,Table6[Barcode of agar-filled omnitray plate],0)+PickedColonies!J2738-1)))</f>
        <v>NA</v>
      </c>
      <c r="B2738" s="29" t="str">
        <f>IF(PickedColonies!J2738=0, "NA", INDEX(Table1[Modifications],(MATCH(PickedColonies!C2738,Table6[Barcode of agar-filled omnitray plate],0)+PickedColonies!J2738-1)))</f>
        <v>NA</v>
      </c>
      <c r="D2738" s="29" t="str">
        <f>IF(PickedColonies!J2738=0, "NA", INDEX(Table4[],(MATCH(PickedColonies!C2738,Table6[Barcode of agar-filled omnitray plate],0)+PickedColonies!J2738-1)))</f>
        <v>NA</v>
      </c>
      <c r="F2738" s="42" t="str">
        <f>IF(ISNUMBER(SEARCH("96-well",Import!$B$10)),Sheet1!O2737,Sheet1!P2737)</f>
        <v>A4</v>
      </c>
      <c r="I2738" s="31"/>
    </row>
    <row r="2739" spans="1:9" x14ac:dyDescent="0.25">
      <c r="A2739" s="29" t="str">
        <f>IF(PickedColonies!J2739=0, "NA",INDEX(Table5[Strain name],(MATCH(PickedColonies!C2739,Table6[Barcode of agar-filled omnitray plate],0)+PickedColonies!J2739-1)))</f>
        <v>NA</v>
      </c>
      <c r="B2739" s="29" t="str">
        <f>IF(PickedColonies!J2739=0, "NA", INDEX(Table1[Modifications],(MATCH(PickedColonies!C2739,Table6[Barcode of agar-filled omnitray plate],0)+PickedColonies!J2739-1)))</f>
        <v>NA</v>
      </c>
      <c r="D2739" s="29" t="str">
        <f>IF(PickedColonies!J2739=0, "NA", INDEX(Table4[],(MATCH(PickedColonies!C2739,Table6[Barcode of agar-filled omnitray plate],0)+PickedColonies!J2739-1)))</f>
        <v>NA</v>
      </c>
      <c r="F2739" s="42" t="str">
        <f>IF(ISNUMBER(SEARCH("96-well",Import!$B$10)),Sheet1!O2738,Sheet1!P2738)</f>
        <v>B4</v>
      </c>
      <c r="I2739" s="31"/>
    </row>
    <row r="2740" spans="1:9" x14ac:dyDescent="0.25">
      <c r="A2740" s="29" t="str">
        <f>IF(PickedColonies!J2740=0, "NA",INDEX(Table5[Strain name],(MATCH(PickedColonies!C2740,Table6[Barcode of agar-filled omnitray plate],0)+PickedColonies!J2740-1)))</f>
        <v>NA</v>
      </c>
      <c r="B2740" s="29" t="str">
        <f>IF(PickedColonies!J2740=0, "NA", INDEX(Table1[Modifications],(MATCH(PickedColonies!C2740,Table6[Barcode of agar-filled omnitray plate],0)+PickedColonies!J2740-1)))</f>
        <v>NA</v>
      </c>
      <c r="D2740" s="29" t="str">
        <f>IF(PickedColonies!J2740=0, "NA", INDEX(Table4[],(MATCH(PickedColonies!C2740,Table6[Barcode of agar-filled omnitray plate],0)+PickedColonies!J2740-1)))</f>
        <v>NA</v>
      </c>
      <c r="F2740" s="42" t="str">
        <f>IF(ISNUMBER(SEARCH("96-well",Import!$B$10)),Sheet1!O2739,Sheet1!P2739)</f>
        <v>C4</v>
      </c>
      <c r="I2740" s="31"/>
    </row>
    <row r="2741" spans="1:9" x14ac:dyDescent="0.25">
      <c r="A2741" s="29" t="str">
        <f>IF(PickedColonies!J2741=0, "NA",INDEX(Table5[Strain name],(MATCH(PickedColonies!C2741,Table6[Barcode of agar-filled omnitray plate],0)+PickedColonies!J2741-1)))</f>
        <v>NA</v>
      </c>
      <c r="B2741" s="29" t="str">
        <f>IF(PickedColonies!J2741=0, "NA", INDEX(Table1[Modifications],(MATCH(PickedColonies!C2741,Table6[Barcode of agar-filled omnitray plate],0)+PickedColonies!J2741-1)))</f>
        <v>NA</v>
      </c>
      <c r="D2741" s="29" t="str">
        <f>IF(PickedColonies!J2741=0, "NA", INDEX(Table4[],(MATCH(PickedColonies!C2741,Table6[Barcode of agar-filled omnitray plate],0)+PickedColonies!J2741-1)))</f>
        <v>NA</v>
      </c>
      <c r="F2741" s="42" t="str">
        <f>IF(ISNUMBER(SEARCH("96-well",Import!$B$10)),Sheet1!O2740,Sheet1!P2740)</f>
        <v>D4</v>
      </c>
      <c r="I2741" s="31"/>
    </row>
    <row r="2742" spans="1:9" x14ac:dyDescent="0.25">
      <c r="A2742" s="29" t="str">
        <f>IF(PickedColonies!J2742=0, "NA",INDEX(Table5[Strain name],(MATCH(PickedColonies!C2742,Table6[Barcode of agar-filled omnitray plate],0)+PickedColonies!J2742-1)))</f>
        <v>NA</v>
      </c>
      <c r="B2742" s="29" t="str">
        <f>IF(PickedColonies!J2742=0, "NA", INDEX(Table1[Modifications],(MATCH(PickedColonies!C2742,Table6[Barcode of agar-filled omnitray plate],0)+PickedColonies!J2742-1)))</f>
        <v>NA</v>
      </c>
      <c r="D2742" s="29" t="str">
        <f>IF(PickedColonies!J2742=0, "NA", INDEX(Table4[],(MATCH(PickedColonies!C2742,Table6[Barcode of agar-filled omnitray plate],0)+PickedColonies!J2742-1)))</f>
        <v>NA</v>
      </c>
      <c r="F2742" s="42" t="str">
        <f>IF(ISNUMBER(SEARCH("96-well",Import!$B$10)),Sheet1!O2741,Sheet1!P2741)</f>
        <v>E4</v>
      </c>
      <c r="I2742" s="31"/>
    </row>
    <row r="2743" spans="1:9" x14ac:dyDescent="0.25">
      <c r="A2743" s="29" t="str">
        <f>IF(PickedColonies!J2743=0, "NA",INDEX(Table5[Strain name],(MATCH(PickedColonies!C2743,Table6[Barcode of agar-filled omnitray plate],0)+PickedColonies!J2743-1)))</f>
        <v>NA</v>
      </c>
      <c r="B2743" s="29" t="str">
        <f>IF(PickedColonies!J2743=0, "NA", INDEX(Table1[Modifications],(MATCH(PickedColonies!C2743,Table6[Barcode of agar-filled omnitray plate],0)+PickedColonies!J2743-1)))</f>
        <v>NA</v>
      </c>
      <c r="D2743" s="29" t="str">
        <f>IF(PickedColonies!J2743=0, "NA", INDEX(Table4[],(MATCH(PickedColonies!C2743,Table6[Barcode of agar-filled omnitray plate],0)+PickedColonies!J2743-1)))</f>
        <v>NA</v>
      </c>
      <c r="F2743" s="42" t="str">
        <f>IF(ISNUMBER(SEARCH("96-well",Import!$B$10)),Sheet1!O2742,Sheet1!P2742)</f>
        <v>F4</v>
      </c>
      <c r="I2743" s="31"/>
    </row>
    <row r="2744" spans="1:9" x14ac:dyDescent="0.25">
      <c r="A2744" s="29" t="str">
        <f>IF(PickedColonies!J2744=0, "NA",INDEX(Table5[Strain name],(MATCH(PickedColonies!C2744,Table6[Barcode of agar-filled omnitray plate],0)+PickedColonies!J2744-1)))</f>
        <v>NA</v>
      </c>
      <c r="B2744" s="29" t="str">
        <f>IF(PickedColonies!J2744=0, "NA", INDEX(Table1[Modifications],(MATCH(PickedColonies!C2744,Table6[Barcode of agar-filled omnitray plate],0)+PickedColonies!J2744-1)))</f>
        <v>NA</v>
      </c>
      <c r="D2744" s="29" t="str">
        <f>IF(PickedColonies!J2744=0, "NA", INDEX(Table4[],(MATCH(PickedColonies!C2744,Table6[Barcode of agar-filled omnitray plate],0)+PickedColonies!J2744-1)))</f>
        <v>NA</v>
      </c>
      <c r="F2744" s="42" t="str">
        <f>IF(ISNUMBER(SEARCH("96-well",Import!$B$10)),Sheet1!O2743,Sheet1!P2743)</f>
        <v>G4</v>
      </c>
      <c r="I2744" s="31"/>
    </row>
    <row r="2745" spans="1:9" x14ac:dyDescent="0.25">
      <c r="A2745" s="29" t="str">
        <f>IF(PickedColonies!J2745=0, "NA",INDEX(Table5[Strain name],(MATCH(PickedColonies!C2745,Table6[Barcode of agar-filled omnitray plate],0)+PickedColonies!J2745-1)))</f>
        <v>NA</v>
      </c>
      <c r="B2745" s="29" t="str">
        <f>IF(PickedColonies!J2745=0, "NA", INDEX(Table1[Modifications],(MATCH(PickedColonies!C2745,Table6[Barcode of agar-filled omnitray plate],0)+PickedColonies!J2745-1)))</f>
        <v>NA</v>
      </c>
      <c r="D2745" s="29" t="str">
        <f>IF(PickedColonies!J2745=0, "NA", INDEX(Table4[],(MATCH(PickedColonies!C2745,Table6[Barcode of agar-filled omnitray plate],0)+PickedColonies!J2745-1)))</f>
        <v>NA</v>
      </c>
      <c r="F2745" s="42" t="str">
        <f>IF(ISNUMBER(SEARCH("96-well",Import!$B$10)),Sheet1!O2744,Sheet1!P2744)</f>
        <v>H4</v>
      </c>
      <c r="I2745" s="31"/>
    </row>
    <row r="2746" spans="1:9" x14ac:dyDescent="0.25">
      <c r="A2746" s="29" t="str">
        <f>IF(PickedColonies!J2746=0, "NA",INDEX(Table5[Strain name],(MATCH(PickedColonies!C2746,Table6[Barcode of agar-filled omnitray plate],0)+PickedColonies!J2746-1)))</f>
        <v>NA</v>
      </c>
      <c r="B2746" s="29" t="str">
        <f>IF(PickedColonies!J2746=0, "NA", INDEX(Table1[Modifications],(MATCH(PickedColonies!C2746,Table6[Barcode of agar-filled omnitray plate],0)+PickedColonies!J2746-1)))</f>
        <v>NA</v>
      </c>
      <c r="D2746" s="29" t="str">
        <f>IF(PickedColonies!J2746=0, "NA", INDEX(Table4[],(MATCH(PickedColonies!C2746,Table6[Barcode of agar-filled omnitray plate],0)+PickedColonies!J2746-1)))</f>
        <v>NA</v>
      </c>
      <c r="F2746" s="42" t="str">
        <f>IF(ISNUMBER(SEARCH("96-well",Import!$B$10)),Sheet1!O2745,Sheet1!P2745)</f>
        <v>I4</v>
      </c>
      <c r="I2746" s="31"/>
    </row>
    <row r="2747" spans="1:9" x14ac:dyDescent="0.25">
      <c r="A2747" s="29" t="str">
        <f>IF(PickedColonies!J2747=0, "NA",INDEX(Table5[Strain name],(MATCH(PickedColonies!C2747,Table6[Barcode of agar-filled omnitray plate],0)+PickedColonies!J2747-1)))</f>
        <v>NA</v>
      </c>
      <c r="B2747" s="29" t="str">
        <f>IF(PickedColonies!J2747=0, "NA", INDEX(Table1[Modifications],(MATCH(PickedColonies!C2747,Table6[Barcode of agar-filled omnitray plate],0)+PickedColonies!J2747-1)))</f>
        <v>NA</v>
      </c>
      <c r="D2747" s="29" t="str">
        <f>IF(PickedColonies!J2747=0, "NA", INDEX(Table4[],(MATCH(PickedColonies!C2747,Table6[Barcode of agar-filled omnitray plate],0)+PickedColonies!J2747-1)))</f>
        <v>NA</v>
      </c>
      <c r="F2747" s="42" t="str">
        <f>IF(ISNUMBER(SEARCH("96-well",Import!$B$10)),Sheet1!O2746,Sheet1!P2746)</f>
        <v>J4</v>
      </c>
      <c r="I2747" s="31"/>
    </row>
    <row r="2748" spans="1:9" x14ac:dyDescent="0.25">
      <c r="A2748" s="29" t="str">
        <f>IF(PickedColonies!J2748=0, "NA",INDEX(Table5[Strain name],(MATCH(PickedColonies!C2748,Table6[Barcode of agar-filled omnitray plate],0)+PickedColonies!J2748-1)))</f>
        <v>NA</v>
      </c>
      <c r="B2748" s="29" t="str">
        <f>IF(PickedColonies!J2748=0, "NA", INDEX(Table1[Modifications],(MATCH(PickedColonies!C2748,Table6[Barcode of agar-filled omnitray plate],0)+PickedColonies!J2748-1)))</f>
        <v>NA</v>
      </c>
      <c r="D2748" s="29" t="str">
        <f>IF(PickedColonies!J2748=0, "NA", INDEX(Table4[],(MATCH(PickedColonies!C2748,Table6[Barcode of agar-filled omnitray plate],0)+PickedColonies!J2748-1)))</f>
        <v>NA</v>
      </c>
      <c r="F2748" s="42" t="str">
        <f>IF(ISNUMBER(SEARCH("96-well",Import!$B$10)),Sheet1!O2747,Sheet1!P2747)</f>
        <v>K4</v>
      </c>
      <c r="I2748" s="31"/>
    </row>
    <row r="2749" spans="1:9" x14ac:dyDescent="0.25">
      <c r="A2749" s="29" t="str">
        <f>IF(PickedColonies!J2749=0, "NA",INDEX(Table5[Strain name],(MATCH(PickedColonies!C2749,Table6[Barcode of agar-filled omnitray plate],0)+PickedColonies!J2749-1)))</f>
        <v>NA</v>
      </c>
      <c r="B2749" s="29" t="str">
        <f>IF(PickedColonies!J2749=0, "NA", INDEX(Table1[Modifications],(MATCH(PickedColonies!C2749,Table6[Barcode of agar-filled omnitray plate],0)+PickedColonies!J2749-1)))</f>
        <v>NA</v>
      </c>
      <c r="D2749" s="29" t="str">
        <f>IF(PickedColonies!J2749=0, "NA", INDEX(Table4[],(MATCH(PickedColonies!C2749,Table6[Barcode of agar-filled omnitray plate],0)+PickedColonies!J2749-1)))</f>
        <v>NA</v>
      </c>
      <c r="F2749" s="42" t="str">
        <f>IF(ISNUMBER(SEARCH("96-well",Import!$B$10)),Sheet1!O2748,Sheet1!P2748)</f>
        <v>L4</v>
      </c>
      <c r="I2749" s="31"/>
    </row>
    <row r="2750" spans="1:9" x14ac:dyDescent="0.25">
      <c r="A2750" s="29" t="str">
        <f>IF(PickedColonies!J2750=0, "NA",INDEX(Table5[Strain name],(MATCH(PickedColonies!C2750,Table6[Barcode of agar-filled omnitray plate],0)+PickedColonies!J2750-1)))</f>
        <v>NA</v>
      </c>
      <c r="B2750" s="29" t="str">
        <f>IF(PickedColonies!J2750=0, "NA", INDEX(Table1[Modifications],(MATCH(PickedColonies!C2750,Table6[Barcode of agar-filled omnitray plate],0)+PickedColonies!J2750-1)))</f>
        <v>NA</v>
      </c>
      <c r="D2750" s="29" t="str">
        <f>IF(PickedColonies!J2750=0, "NA", INDEX(Table4[],(MATCH(PickedColonies!C2750,Table6[Barcode of agar-filled omnitray plate],0)+PickedColonies!J2750-1)))</f>
        <v>NA</v>
      </c>
      <c r="F2750" s="42" t="str">
        <f>IF(ISNUMBER(SEARCH("96-well",Import!$B$10)),Sheet1!O2749,Sheet1!P2749)</f>
        <v>M4</v>
      </c>
      <c r="I2750" s="31"/>
    </row>
    <row r="2751" spans="1:9" x14ac:dyDescent="0.25">
      <c r="A2751" s="29" t="str">
        <f>IF(PickedColonies!J2751=0, "NA",INDEX(Table5[Strain name],(MATCH(PickedColonies!C2751,Table6[Barcode of agar-filled omnitray plate],0)+PickedColonies!J2751-1)))</f>
        <v>NA</v>
      </c>
      <c r="B2751" s="29" t="str">
        <f>IF(PickedColonies!J2751=0, "NA", INDEX(Table1[Modifications],(MATCH(PickedColonies!C2751,Table6[Barcode of agar-filled omnitray plate],0)+PickedColonies!J2751-1)))</f>
        <v>NA</v>
      </c>
      <c r="D2751" s="29" t="str">
        <f>IF(PickedColonies!J2751=0, "NA", INDEX(Table4[],(MATCH(PickedColonies!C2751,Table6[Barcode of agar-filled omnitray plate],0)+PickedColonies!J2751-1)))</f>
        <v>NA</v>
      </c>
      <c r="F2751" s="42" t="str">
        <f>IF(ISNUMBER(SEARCH("96-well",Import!$B$10)),Sheet1!O2750,Sheet1!P2750)</f>
        <v>N4</v>
      </c>
      <c r="I2751" s="31"/>
    </row>
    <row r="2752" spans="1:9" x14ac:dyDescent="0.25">
      <c r="A2752" s="29" t="str">
        <f>IF(PickedColonies!J2752=0, "NA",INDEX(Table5[Strain name],(MATCH(PickedColonies!C2752,Table6[Barcode of agar-filled omnitray plate],0)+PickedColonies!J2752-1)))</f>
        <v>NA</v>
      </c>
      <c r="B2752" s="29" t="str">
        <f>IF(PickedColonies!J2752=0, "NA", INDEX(Table1[Modifications],(MATCH(PickedColonies!C2752,Table6[Barcode of agar-filled omnitray plate],0)+PickedColonies!J2752-1)))</f>
        <v>NA</v>
      </c>
      <c r="D2752" s="29" t="str">
        <f>IF(PickedColonies!J2752=0, "NA", INDEX(Table4[],(MATCH(PickedColonies!C2752,Table6[Barcode of agar-filled omnitray plate],0)+PickedColonies!J2752-1)))</f>
        <v>NA</v>
      </c>
      <c r="F2752" s="42" t="str">
        <f>IF(ISNUMBER(SEARCH("96-well",Import!$B$10)),Sheet1!O2751,Sheet1!P2751)</f>
        <v>O4</v>
      </c>
      <c r="I2752" s="31"/>
    </row>
    <row r="2753" spans="1:9" x14ac:dyDescent="0.25">
      <c r="A2753" s="29" t="str">
        <f>IF(PickedColonies!J2753=0, "NA",INDEX(Table5[Strain name],(MATCH(PickedColonies!C2753,Table6[Barcode of agar-filled omnitray plate],0)+PickedColonies!J2753-1)))</f>
        <v>NA</v>
      </c>
      <c r="B2753" s="29" t="str">
        <f>IF(PickedColonies!J2753=0, "NA", INDEX(Table1[Modifications],(MATCH(PickedColonies!C2753,Table6[Barcode of agar-filled omnitray plate],0)+PickedColonies!J2753-1)))</f>
        <v>NA</v>
      </c>
      <c r="D2753" s="29" t="str">
        <f>IF(PickedColonies!J2753=0, "NA", INDEX(Table4[],(MATCH(PickedColonies!C2753,Table6[Barcode of agar-filled omnitray plate],0)+PickedColonies!J2753-1)))</f>
        <v>NA</v>
      </c>
      <c r="F2753" s="42" t="str">
        <f>IF(ISNUMBER(SEARCH("96-well",Import!$B$10)),Sheet1!O2752,Sheet1!P2752)</f>
        <v>P4</v>
      </c>
      <c r="I2753" s="31"/>
    </row>
    <row r="2754" spans="1:9" x14ac:dyDescent="0.25">
      <c r="A2754" s="29" t="str">
        <f>IF(PickedColonies!J2754=0, "NA",INDEX(Table5[Strain name],(MATCH(PickedColonies!C2754,Table6[Barcode of agar-filled omnitray plate],0)+PickedColonies!J2754-1)))</f>
        <v>NA</v>
      </c>
      <c r="B2754" s="29" t="str">
        <f>IF(PickedColonies!J2754=0, "NA", INDEX(Table1[Modifications],(MATCH(PickedColonies!C2754,Table6[Barcode of agar-filled omnitray plate],0)+PickedColonies!J2754-1)))</f>
        <v>NA</v>
      </c>
      <c r="D2754" s="29" t="str">
        <f>IF(PickedColonies!J2754=0, "NA", INDEX(Table4[],(MATCH(PickedColonies!C2754,Table6[Barcode of agar-filled omnitray plate],0)+PickedColonies!J2754-1)))</f>
        <v>NA</v>
      </c>
      <c r="F2754" s="42" t="str">
        <f>IF(ISNUMBER(SEARCH("96-well",Import!$B$10)),Sheet1!O2753,Sheet1!P2753)</f>
        <v>A5</v>
      </c>
      <c r="I2754" s="31"/>
    </row>
    <row r="2755" spans="1:9" x14ac:dyDescent="0.25">
      <c r="A2755" s="29" t="str">
        <f>IF(PickedColonies!J2755=0, "NA",INDEX(Table5[Strain name],(MATCH(PickedColonies!C2755,Table6[Barcode of agar-filled omnitray plate],0)+PickedColonies!J2755-1)))</f>
        <v>NA</v>
      </c>
      <c r="B2755" s="29" t="str">
        <f>IF(PickedColonies!J2755=0, "NA", INDEX(Table1[Modifications],(MATCH(PickedColonies!C2755,Table6[Barcode of agar-filled omnitray plate],0)+PickedColonies!J2755-1)))</f>
        <v>NA</v>
      </c>
      <c r="D2755" s="29" t="str">
        <f>IF(PickedColonies!J2755=0, "NA", INDEX(Table4[],(MATCH(PickedColonies!C2755,Table6[Barcode of agar-filled omnitray plate],0)+PickedColonies!J2755-1)))</f>
        <v>NA</v>
      </c>
      <c r="F2755" s="42" t="str">
        <f>IF(ISNUMBER(SEARCH("96-well",Import!$B$10)),Sheet1!O2754,Sheet1!P2754)</f>
        <v>B5</v>
      </c>
      <c r="I2755" s="31"/>
    </row>
    <row r="2756" spans="1:9" x14ac:dyDescent="0.25">
      <c r="A2756" s="29" t="str">
        <f>IF(PickedColonies!J2756=0, "NA",INDEX(Table5[Strain name],(MATCH(PickedColonies!C2756,Table6[Barcode of agar-filled omnitray plate],0)+PickedColonies!J2756-1)))</f>
        <v>NA</v>
      </c>
      <c r="B2756" s="29" t="str">
        <f>IF(PickedColonies!J2756=0, "NA", INDEX(Table1[Modifications],(MATCH(PickedColonies!C2756,Table6[Barcode of agar-filled omnitray plate],0)+PickedColonies!J2756-1)))</f>
        <v>NA</v>
      </c>
      <c r="D2756" s="29" t="str">
        <f>IF(PickedColonies!J2756=0, "NA", INDEX(Table4[],(MATCH(PickedColonies!C2756,Table6[Barcode of agar-filled omnitray plate],0)+PickedColonies!J2756-1)))</f>
        <v>NA</v>
      </c>
      <c r="F2756" s="42" t="str">
        <f>IF(ISNUMBER(SEARCH("96-well",Import!$B$10)),Sheet1!O2755,Sheet1!P2755)</f>
        <v>C5</v>
      </c>
      <c r="I2756" s="31"/>
    </row>
    <row r="2757" spans="1:9" x14ac:dyDescent="0.25">
      <c r="A2757" s="29" t="str">
        <f>IF(PickedColonies!J2757=0, "NA",INDEX(Table5[Strain name],(MATCH(PickedColonies!C2757,Table6[Barcode of agar-filled omnitray plate],0)+PickedColonies!J2757-1)))</f>
        <v>NA</v>
      </c>
      <c r="B2757" s="29" t="str">
        <f>IF(PickedColonies!J2757=0, "NA", INDEX(Table1[Modifications],(MATCH(PickedColonies!C2757,Table6[Barcode of agar-filled omnitray plate],0)+PickedColonies!J2757-1)))</f>
        <v>NA</v>
      </c>
      <c r="D2757" s="29" t="str">
        <f>IF(PickedColonies!J2757=0, "NA", INDEX(Table4[],(MATCH(PickedColonies!C2757,Table6[Barcode of agar-filled omnitray plate],0)+PickedColonies!J2757-1)))</f>
        <v>NA</v>
      </c>
      <c r="F2757" s="42" t="str">
        <f>IF(ISNUMBER(SEARCH("96-well",Import!$B$10)),Sheet1!O2756,Sheet1!P2756)</f>
        <v>D5</v>
      </c>
      <c r="I2757" s="31"/>
    </row>
    <row r="2758" spans="1:9" x14ac:dyDescent="0.25">
      <c r="A2758" s="29" t="str">
        <f>IF(PickedColonies!J2758=0, "NA",INDEX(Table5[Strain name],(MATCH(PickedColonies!C2758,Table6[Barcode of agar-filled omnitray plate],0)+PickedColonies!J2758-1)))</f>
        <v>NA</v>
      </c>
      <c r="B2758" s="29" t="str">
        <f>IF(PickedColonies!J2758=0, "NA", INDEX(Table1[Modifications],(MATCH(PickedColonies!C2758,Table6[Barcode of agar-filled omnitray plate],0)+PickedColonies!J2758-1)))</f>
        <v>NA</v>
      </c>
      <c r="D2758" s="29" t="str">
        <f>IF(PickedColonies!J2758=0, "NA", INDEX(Table4[],(MATCH(PickedColonies!C2758,Table6[Barcode of agar-filled omnitray plate],0)+PickedColonies!J2758-1)))</f>
        <v>NA</v>
      </c>
      <c r="F2758" s="42" t="str">
        <f>IF(ISNUMBER(SEARCH("96-well",Import!$B$10)),Sheet1!O2757,Sheet1!P2757)</f>
        <v>E5</v>
      </c>
      <c r="I2758" s="31"/>
    </row>
    <row r="2759" spans="1:9" x14ac:dyDescent="0.25">
      <c r="A2759" s="29" t="str">
        <f>IF(PickedColonies!J2759=0, "NA",INDEX(Table5[Strain name],(MATCH(PickedColonies!C2759,Table6[Barcode of agar-filled omnitray plate],0)+PickedColonies!J2759-1)))</f>
        <v>NA</v>
      </c>
      <c r="B2759" s="29" t="str">
        <f>IF(PickedColonies!J2759=0, "NA", INDEX(Table1[Modifications],(MATCH(PickedColonies!C2759,Table6[Barcode of agar-filled omnitray plate],0)+PickedColonies!J2759-1)))</f>
        <v>NA</v>
      </c>
      <c r="D2759" s="29" t="str">
        <f>IF(PickedColonies!J2759=0, "NA", INDEX(Table4[],(MATCH(PickedColonies!C2759,Table6[Barcode of agar-filled omnitray plate],0)+PickedColonies!J2759-1)))</f>
        <v>NA</v>
      </c>
      <c r="F2759" s="42" t="str">
        <f>IF(ISNUMBER(SEARCH("96-well",Import!$B$10)),Sheet1!O2758,Sheet1!P2758)</f>
        <v>F5</v>
      </c>
      <c r="I2759" s="31"/>
    </row>
    <row r="2760" spans="1:9" x14ac:dyDescent="0.25">
      <c r="A2760" s="29" t="str">
        <f>IF(PickedColonies!J2760=0, "NA",INDEX(Table5[Strain name],(MATCH(PickedColonies!C2760,Table6[Barcode of agar-filled omnitray plate],0)+PickedColonies!J2760-1)))</f>
        <v>NA</v>
      </c>
      <c r="B2760" s="29" t="str">
        <f>IF(PickedColonies!J2760=0, "NA", INDEX(Table1[Modifications],(MATCH(PickedColonies!C2760,Table6[Barcode of agar-filled omnitray plate],0)+PickedColonies!J2760-1)))</f>
        <v>NA</v>
      </c>
      <c r="D2760" s="29" t="str">
        <f>IF(PickedColonies!J2760=0, "NA", INDEX(Table4[],(MATCH(PickedColonies!C2760,Table6[Barcode of agar-filled omnitray plate],0)+PickedColonies!J2760-1)))</f>
        <v>NA</v>
      </c>
      <c r="F2760" s="42" t="str">
        <f>IF(ISNUMBER(SEARCH("96-well",Import!$B$10)),Sheet1!O2759,Sheet1!P2759)</f>
        <v>G5</v>
      </c>
      <c r="I2760" s="31"/>
    </row>
    <row r="2761" spans="1:9" x14ac:dyDescent="0.25">
      <c r="A2761" s="29" t="str">
        <f>IF(PickedColonies!J2761=0, "NA",INDEX(Table5[Strain name],(MATCH(PickedColonies!C2761,Table6[Barcode of agar-filled omnitray plate],0)+PickedColonies!J2761-1)))</f>
        <v>NA</v>
      </c>
      <c r="B2761" s="29" t="str">
        <f>IF(PickedColonies!J2761=0, "NA", INDEX(Table1[Modifications],(MATCH(PickedColonies!C2761,Table6[Barcode of agar-filled omnitray plate],0)+PickedColonies!J2761-1)))</f>
        <v>NA</v>
      </c>
      <c r="D2761" s="29" t="str">
        <f>IF(PickedColonies!J2761=0, "NA", INDEX(Table4[],(MATCH(PickedColonies!C2761,Table6[Barcode of agar-filled omnitray plate],0)+PickedColonies!J2761-1)))</f>
        <v>NA</v>
      </c>
      <c r="F2761" s="42" t="str">
        <f>IF(ISNUMBER(SEARCH("96-well",Import!$B$10)),Sheet1!O2760,Sheet1!P2760)</f>
        <v>H5</v>
      </c>
      <c r="I2761" s="31"/>
    </row>
    <row r="2762" spans="1:9" x14ac:dyDescent="0.25">
      <c r="A2762" s="29" t="str">
        <f>IF(PickedColonies!J2762=0, "NA",INDEX(Table5[Strain name],(MATCH(PickedColonies!C2762,Table6[Barcode of agar-filled omnitray plate],0)+PickedColonies!J2762-1)))</f>
        <v>NA</v>
      </c>
      <c r="B2762" s="29" t="str">
        <f>IF(PickedColonies!J2762=0, "NA", INDEX(Table1[Modifications],(MATCH(PickedColonies!C2762,Table6[Barcode of agar-filled omnitray plate],0)+PickedColonies!J2762-1)))</f>
        <v>NA</v>
      </c>
      <c r="D2762" s="29" t="str">
        <f>IF(PickedColonies!J2762=0, "NA", INDEX(Table4[],(MATCH(PickedColonies!C2762,Table6[Barcode of agar-filled omnitray plate],0)+PickedColonies!J2762-1)))</f>
        <v>NA</v>
      </c>
      <c r="F2762" s="42" t="str">
        <f>IF(ISNUMBER(SEARCH("96-well",Import!$B$10)),Sheet1!O2761,Sheet1!P2761)</f>
        <v>I5</v>
      </c>
      <c r="I2762" s="31"/>
    </row>
    <row r="2763" spans="1:9" x14ac:dyDescent="0.25">
      <c r="A2763" s="29" t="str">
        <f>IF(PickedColonies!J2763=0, "NA",INDEX(Table5[Strain name],(MATCH(PickedColonies!C2763,Table6[Barcode of agar-filled omnitray plate],0)+PickedColonies!J2763-1)))</f>
        <v>NA</v>
      </c>
      <c r="B2763" s="29" t="str">
        <f>IF(PickedColonies!J2763=0, "NA", INDEX(Table1[Modifications],(MATCH(PickedColonies!C2763,Table6[Barcode of agar-filled omnitray plate],0)+PickedColonies!J2763-1)))</f>
        <v>NA</v>
      </c>
      <c r="D2763" s="29" t="str">
        <f>IF(PickedColonies!J2763=0, "NA", INDEX(Table4[],(MATCH(PickedColonies!C2763,Table6[Barcode of agar-filled omnitray plate],0)+PickedColonies!J2763-1)))</f>
        <v>NA</v>
      </c>
      <c r="F2763" s="42" t="str">
        <f>IF(ISNUMBER(SEARCH("96-well",Import!$B$10)),Sheet1!O2762,Sheet1!P2762)</f>
        <v>J5</v>
      </c>
      <c r="I2763" s="31"/>
    </row>
    <row r="2764" spans="1:9" x14ac:dyDescent="0.25">
      <c r="A2764" s="29" t="str">
        <f>IF(PickedColonies!J2764=0, "NA",INDEX(Table5[Strain name],(MATCH(PickedColonies!C2764,Table6[Barcode of agar-filled omnitray plate],0)+PickedColonies!J2764-1)))</f>
        <v>NA</v>
      </c>
      <c r="B2764" s="29" t="str">
        <f>IF(PickedColonies!J2764=0, "NA", INDEX(Table1[Modifications],(MATCH(PickedColonies!C2764,Table6[Barcode of agar-filled omnitray plate],0)+PickedColonies!J2764-1)))</f>
        <v>NA</v>
      </c>
      <c r="D2764" s="29" t="str">
        <f>IF(PickedColonies!J2764=0, "NA", INDEX(Table4[],(MATCH(PickedColonies!C2764,Table6[Barcode of agar-filled omnitray plate],0)+PickedColonies!J2764-1)))</f>
        <v>NA</v>
      </c>
      <c r="F2764" s="42" t="str">
        <f>IF(ISNUMBER(SEARCH("96-well",Import!$B$10)),Sheet1!O2763,Sheet1!P2763)</f>
        <v>K5</v>
      </c>
      <c r="I2764" s="31"/>
    </row>
    <row r="2765" spans="1:9" x14ac:dyDescent="0.25">
      <c r="A2765" s="29" t="str">
        <f>IF(PickedColonies!J2765=0, "NA",INDEX(Table5[Strain name],(MATCH(PickedColonies!C2765,Table6[Barcode of agar-filled omnitray plate],0)+PickedColonies!J2765-1)))</f>
        <v>NA</v>
      </c>
      <c r="B2765" s="29" t="str">
        <f>IF(PickedColonies!J2765=0, "NA", INDEX(Table1[Modifications],(MATCH(PickedColonies!C2765,Table6[Barcode of agar-filled omnitray plate],0)+PickedColonies!J2765-1)))</f>
        <v>NA</v>
      </c>
      <c r="D2765" s="29" t="str">
        <f>IF(PickedColonies!J2765=0, "NA", INDEX(Table4[],(MATCH(PickedColonies!C2765,Table6[Barcode of agar-filled omnitray plate],0)+PickedColonies!J2765-1)))</f>
        <v>NA</v>
      </c>
      <c r="F2765" s="42" t="str">
        <f>IF(ISNUMBER(SEARCH("96-well",Import!$B$10)),Sheet1!O2764,Sheet1!P2764)</f>
        <v>L5</v>
      </c>
      <c r="I2765" s="31"/>
    </row>
    <row r="2766" spans="1:9" x14ac:dyDescent="0.25">
      <c r="A2766" s="29" t="str">
        <f>IF(PickedColonies!J2766=0, "NA",INDEX(Table5[Strain name],(MATCH(PickedColonies!C2766,Table6[Barcode of agar-filled omnitray plate],0)+PickedColonies!J2766-1)))</f>
        <v>NA</v>
      </c>
      <c r="B2766" s="29" t="str">
        <f>IF(PickedColonies!J2766=0, "NA", INDEX(Table1[Modifications],(MATCH(PickedColonies!C2766,Table6[Barcode of agar-filled omnitray plate],0)+PickedColonies!J2766-1)))</f>
        <v>NA</v>
      </c>
      <c r="D2766" s="29" t="str">
        <f>IF(PickedColonies!J2766=0, "NA", INDEX(Table4[],(MATCH(PickedColonies!C2766,Table6[Barcode of agar-filled omnitray plate],0)+PickedColonies!J2766-1)))</f>
        <v>NA</v>
      </c>
      <c r="F2766" s="42" t="str">
        <f>IF(ISNUMBER(SEARCH("96-well",Import!$B$10)),Sheet1!O2765,Sheet1!P2765)</f>
        <v>M5</v>
      </c>
      <c r="I2766" s="31"/>
    </row>
    <row r="2767" spans="1:9" x14ac:dyDescent="0.25">
      <c r="A2767" s="29" t="str">
        <f>IF(PickedColonies!J2767=0, "NA",INDEX(Table5[Strain name],(MATCH(PickedColonies!C2767,Table6[Barcode of agar-filled omnitray plate],0)+PickedColonies!J2767-1)))</f>
        <v>NA</v>
      </c>
      <c r="B2767" s="29" t="str">
        <f>IF(PickedColonies!J2767=0, "NA", INDEX(Table1[Modifications],(MATCH(PickedColonies!C2767,Table6[Barcode of agar-filled omnitray plate],0)+PickedColonies!J2767-1)))</f>
        <v>NA</v>
      </c>
      <c r="D2767" s="29" t="str">
        <f>IF(PickedColonies!J2767=0, "NA", INDEX(Table4[],(MATCH(PickedColonies!C2767,Table6[Barcode of agar-filled omnitray plate],0)+PickedColonies!J2767-1)))</f>
        <v>NA</v>
      </c>
      <c r="F2767" s="42" t="str">
        <f>IF(ISNUMBER(SEARCH("96-well",Import!$B$10)),Sheet1!O2766,Sheet1!P2766)</f>
        <v>N5</v>
      </c>
      <c r="I2767" s="31"/>
    </row>
    <row r="2768" spans="1:9" x14ac:dyDescent="0.25">
      <c r="A2768" s="29" t="str">
        <f>IF(PickedColonies!J2768=0, "NA",INDEX(Table5[Strain name],(MATCH(PickedColonies!C2768,Table6[Barcode of agar-filled omnitray plate],0)+PickedColonies!J2768-1)))</f>
        <v>NA</v>
      </c>
      <c r="B2768" s="29" t="str">
        <f>IF(PickedColonies!J2768=0, "NA", INDEX(Table1[Modifications],(MATCH(PickedColonies!C2768,Table6[Barcode of agar-filled omnitray plate],0)+PickedColonies!J2768-1)))</f>
        <v>NA</v>
      </c>
      <c r="D2768" s="29" t="str">
        <f>IF(PickedColonies!J2768=0, "NA", INDEX(Table4[],(MATCH(PickedColonies!C2768,Table6[Barcode of agar-filled omnitray plate],0)+PickedColonies!J2768-1)))</f>
        <v>NA</v>
      </c>
      <c r="F2768" s="42" t="str">
        <f>IF(ISNUMBER(SEARCH("96-well",Import!$B$10)),Sheet1!O2767,Sheet1!P2767)</f>
        <v>O5</v>
      </c>
      <c r="I2768" s="31"/>
    </row>
    <row r="2769" spans="1:9" x14ac:dyDescent="0.25">
      <c r="A2769" s="29" t="str">
        <f>IF(PickedColonies!J2769=0, "NA",INDEX(Table5[Strain name],(MATCH(PickedColonies!C2769,Table6[Barcode of agar-filled omnitray plate],0)+PickedColonies!J2769-1)))</f>
        <v>NA</v>
      </c>
      <c r="B2769" s="29" t="str">
        <f>IF(PickedColonies!J2769=0, "NA", INDEX(Table1[Modifications],(MATCH(PickedColonies!C2769,Table6[Barcode of agar-filled omnitray plate],0)+PickedColonies!J2769-1)))</f>
        <v>NA</v>
      </c>
      <c r="D2769" s="29" t="str">
        <f>IF(PickedColonies!J2769=0, "NA", INDEX(Table4[],(MATCH(PickedColonies!C2769,Table6[Barcode of agar-filled omnitray plate],0)+PickedColonies!J2769-1)))</f>
        <v>NA</v>
      </c>
      <c r="F2769" s="42" t="str">
        <f>IF(ISNUMBER(SEARCH("96-well",Import!$B$10)),Sheet1!O2768,Sheet1!P2768)</f>
        <v>P5</v>
      </c>
      <c r="I2769" s="31"/>
    </row>
    <row r="2770" spans="1:9" x14ac:dyDescent="0.25">
      <c r="A2770" s="29" t="str">
        <f>IF(PickedColonies!J2770=0, "NA",INDEX(Table5[Strain name],(MATCH(PickedColonies!C2770,Table6[Barcode of agar-filled omnitray plate],0)+PickedColonies!J2770-1)))</f>
        <v>NA</v>
      </c>
      <c r="B2770" s="29" t="str">
        <f>IF(PickedColonies!J2770=0, "NA", INDEX(Table1[Modifications],(MATCH(PickedColonies!C2770,Table6[Barcode of agar-filled omnitray plate],0)+PickedColonies!J2770-1)))</f>
        <v>NA</v>
      </c>
      <c r="D2770" s="29" t="str">
        <f>IF(PickedColonies!J2770=0, "NA", INDEX(Table4[],(MATCH(PickedColonies!C2770,Table6[Barcode of agar-filled omnitray plate],0)+PickedColonies!J2770-1)))</f>
        <v>NA</v>
      </c>
      <c r="F2770" s="42" t="str">
        <f>IF(ISNUMBER(SEARCH("96-well",Import!$B$10)),Sheet1!O2769,Sheet1!P2769)</f>
        <v>A6</v>
      </c>
      <c r="I2770" s="31"/>
    </row>
    <row r="2771" spans="1:9" x14ac:dyDescent="0.25">
      <c r="A2771" s="29" t="str">
        <f>IF(PickedColonies!J2771=0, "NA",INDEX(Table5[Strain name],(MATCH(PickedColonies!C2771,Table6[Barcode of agar-filled omnitray plate],0)+PickedColonies!J2771-1)))</f>
        <v>NA</v>
      </c>
      <c r="B2771" s="29" t="str">
        <f>IF(PickedColonies!J2771=0, "NA", INDEX(Table1[Modifications],(MATCH(PickedColonies!C2771,Table6[Barcode of agar-filled omnitray plate],0)+PickedColonies!J2771-1)))</f>
        <v>NA</v>
      </c>
      <c r="D2771" s="29" t="str">
        <f>IF(PickedColonies!J2771=0, "NA", INDEX(Table4[],(MATCH(PickedColonies!C2771,Table6[Barcode of agar-filled omnitray plate],0)+PickedColonies!J2771-1)))</f>
        <v>NA</v>
      </c>
      <c r="F2771" s="42" t="str">
        <f>IF(ISNUMBER(SEARCH("96-well",Import!$B$10)),Sheet1!O2770,Sheet1!P2770)</f>
        <v>B6</v>
      </c>
      <c r="I2771" s="31"/>
    </row>
    <row r="2772" spans="1:9" x14ac:dyDescent="0.25">
      <c r="A2772" s="29" t="str">
        <f>IF(PickedColonies!J2772=0, "NA",INDEX(Table5[Strain name],(MATCH(PickedColonies!C2772,Table6[Barcode of agar-filled omnitray plate],0)+PickedColonies!J2772-1)))</f>
        <v>NA</v>
      </c>
      <c r="B2772" s="29" t="str">
        <f>IF(PickedColonies!J2772=0, "NA", INDEX(Table1[Modifications],(MATCH(PickedColonies!C2772,Table6[Barcode of agar-filled omnitray plate],0)+PickedColonies!J2772-1)))</f>
        <v>NA</v>
      </c>
      <c r="D2772" s="29" t="str">
        <f>IF(PickedColonies!J2772=0, "NA", INDEX(Table4[],(MATCH(PickedColonies!C2772,Table6[Barcode of agar-filled omnitray plate],0)+PickedColonies!J2772-1)))</f>
        <v>NA</v>
      </c>
      <c r="F2772" s="42" t="str">
        <f>IF(ISNUMBER(SEARCH("96-well",Import!$B$10)),Sheet1!O2771,Sheet1!P2771)</f>
        <v>C6</v>
      </c>
      <c r="I2772" s="31"/>
    </row>
    <row r="2773" spans="1:9" x14ac:dyDescent="0.25">
      <c r="A2773" s="29" t="str">
        <f>IF(PickedColonies!J2773=0, "NA",INDEX(Table5[Strain name],(MATCH(PickedColonies!C2773,Table6[Barcode of agar-filled omnitray plate],0)+PickedColonies!J2773-1)))</f>
        <v>NA</v>
      </c>
      <c r="B2773" s="29" t="str">
        <f>IF(PickedColonies!J2773=0, "NA", INDEX(Table1[Modifications],(MATCH(PickedColonies!C2773,Table6[Barcode of agar-filled omnitray plate],0)+PickedColonies!J2773-1)))</f>
        <v>NA</v>
      </c>
      <c r="D2773" s="29" t="str">
        <f>IF(PickedColonies!J2773=0, "NA", INDEX(Table4[],(MATCH(PickedColonies!C2773,Table6[Barcode of agar-filled omnitray plate],0)+PickedColonies!J2773-1)))</f>
        <v>NA</v>
      </c>
      <c r="F2773" s="42" t="str">
        <f>IF(ISNUMBER(SEARCH("96-well",Import!$B$10)),Sheet1!O2772,Sheet1!P2772)</f>
        <v>D6</v>
      </c>
      <c r="I2773" s="31"/>
    </row>
    <row r="2774" spans="1:9" x14ac:dyDescent="0.25">
      <c r="A2774" s="29" t="str">
        <f>IF(PickedColonies!J2774=0, "NA",INDEX(Table5[Strain name],(MATCH(PickedColonies!C2774,Table6[Barcode of agar-filled omnitray plate],0)+PickedColonies!J2774-1)))</f>
        <v>NA</v>
      </c>
      <c r="B2774" s="29" t="str">
        <f>IF(PickedColonies!J2774=0, "NA", INDEX(Table1[Modifications],(MATCH(PickedColonies!C2774,Table6[Barcode of agar-filled omnitray plate],0)+PickedColonies!J2774-1)))</f>
        <v>NA</v>
      </c>
      <c r="D2774" s="29" t="str">
        <f>IF(PickedColonies!J2774=0, "NA", INDEX(Table4[],(MATCH(PickedColonies!C2774,Table6[Barcode of agar-filled omnitray plate],0)+PickedColonies!J2774-1)))</f>
        <v>NA</v>
      </c>
      <c r="F2774" s="42" t="str">
        <f>IF(ISNUMBER(SEARCH("96-well",Import!$B$10)),Sheet1!O2773,Sheet1!P2773)</f>
        <v>E6</v>
      </c>
      <c r="I2774" s="31"/>
    </row>
    <row r="2775" spans="1:9" x14ac:dyDescent="0.25">
      <c r="A2775" s="29" t="str">
        <f>IF(PickedColonies!J2775=0, "NA",INDEX(Table5[Strain name],(MATCH(PickedColonies!C2775,Table6[Barcode of agar-filled omnitray plate],0)+PickedColonies!J2775-1)))</f>
        <v>NA</v>
      </c>
      <c r="B2775" s="29" t="str">
        <f>IF(PickedColonies!J2775=0, "NA", INDEX(Table1[Modifications],(MATCH(PickedColonies!C2775,Table6[Barcode of agar-filled omnitray plate],0)+PickedColonies!J2775-1)))</f>
        <v>NA</v>
      </c>
      <c r="D2775" s="29" t="str">
        <f>IF(PickedColonies!J2775=0, "NA", INDEX(Table4[],(MATCH(PickedColonies!C2775,Table6[Barcode of agar-filled omnitray plate],0)+PickedColonies!J2775-1)))</f>
        <v>NA</v>
      </c>
      <c r="F2775" s="42" t="str">
        <f>IF(ISNUMBER(SEARCH("96-well",Import!$B$10)),Sheet1!O2774,Sheet1!P2774)</f>
        <v>F6</v>
      </c>
      <c r="I2775" s="31"/>
    </row>
    <row r="2776" spans="1:9" x14ac:dyDescent="0.25">
      <c r="A2776" s="29" t="str">
        <f>IF(PickedColonies!J2776=0, "NA",INDEX(Table5[Strain name],(MATCH(PickedColonies!C2776,Table6[Barcode of agar-filled omnitray plate],0)+PickedColonies!J2776-1)))</f>
        <v>NA</v>
      </c>
      <c r="B2776" s="29" t="str">
        <f>IF(PickedColonies!J2776=0, "NA", INDEX(Table1[Modifications],(MATCH(PickedColonies!C2776,Table6[Barcode of agar-filled omnitray plate],0)+PickedColonies!J2776-1)))</f>
        <v>NA</v>
      </c>
      <c r="D2776" s="29" t="str">
        <f>IF(PickedColonies!J2776=0, "NA", INDEX(Table4[],(MATCH(PickedColonies!C2776,Table6[Barcode of agar-filled omnitray plate],0)+PickedColonies!J2776-1)))</f>
        <v>NA</v>
      </c>
      <c r="F2776" s="42" t="str">
        <f>IF(ISNUMBER(SEARCH("96-well",Import!$B$10)),Sheet1!O2775,Sheet1!P2775)</f>
        <v>G6</v>
      </c>
      <c r="I2776" s="31"/>
    </row>
    <row r="2777" spans="1:9" x14ac:dyDescent="0.25">
      <c r="A2777" s="29" t="str">
        <f>IF(PickedColonies!J2777=0, "NA",INDEX(Table5[Strain name],(MATCH(PickedColonies!C2777,Table6[Barcode of agar-filled omnitray plate],0)+PickedColonies!J2777-1)))</f>
        <v>NA</v>
      </c>
      <c r="B2777" s="29" t="str">
        <f>IF(PickedColonies!J2777=0, "NA", INDEX(Table1[Modifications],(MATCH(PickedColonies!C2777,Table6[Barcode of agar-filled omnitray plate],0)+PickedColonies!J2777-1)))</f>
        <v>NA</v>
      </c>
      <c r="D2777" s="29" t="str">
        <f>IF(PickedColonies!J2777=0, "NA", INDEX(Table4[],(MATCH(PickedColonies!C2777,Table6[Barcode of agar-filled omnitray plate],0)+PickedColonies!J2777-1)))</f>
        <v>NA</v>
      </c>
      <c r="F2777" s="42" t="str">
        <f>IF(ISNUMBER(SEARCH("96-well",Import!$B$10)),Sheet1!O2776,Sheet1!P2776)</f>
        <v>H6</v>
      </c>
      <c r="I2777" s="31"/>
    </row>
    <row r="2778" spans="1:9" x14ac:dyDescent="0.25">
      <c r="A2778" s="29" t="str">
        <f>IF(PickedColonies!J2778=0, "NA",INDEX(Table5[Strain name],(MATCH(PickedColonies!C2778,Table6[Barcode of agar-filled omnitray plate],0)+PickedColonies!J2778-1)))</f>
        <v>NA</v>
      </c>
      <c r="B2778" s="29" t="str">
        <f>IF(PickedColonies!J2778=0, "NA", INDEX(Table1[Modifications],(MATCH(PickedColonies!C2778,Table6[Barcode of agar-filled omnitray plate],0)+PickedColonies!J2778-1)))</f>
        <v>NA</v>
      </c>
      <c r="D2778" s="29" t="str">
        <f>IF(PickedColonies!J2778=0, "NA", INDEX(Table4[],(MATCH(PickedColonies!C2778,Table6[Barcode of agar-filled omnitray plate],0)+PickedColonies!J2778-1)))</f>
        <v>NA</v>
      </c>
      <c r="F2778" s="42" t="str">
        <f>IF(ISNUMBER(SEARCH("96-well",Import!$B$10)),Sheet1!O2777,Sheet1!P2777)</f>
        <v>I6</v>
      </c>
      <c r="I2778" s="31"/>
    </row>
    <row r="2779" spans="1:9" x14ac:dyDescent="0.25">
      <c r="A2779" s="29" t="str">
        <f>IF(PickedColonies!J2779=0, "NA",INDEX(Table5[Strain name],(MATCH(PickedColonies!C2779,Table6[Barcode of agar-filled omnitray plate],0)+PickedColonies!J2779-1)))</f>
        <v>NA</v>
      </c>
      <c r="B2779" s="29" t="str">
        <f>IF(PickedColonies!J2779=0, "NA", INDEX(Table1[Modifications],(MATCH(PickedColonies!C2779,Table6[Barcode of agar-filled omnitray plate],0)+PickedColonies!J2779-1)))</f>
        <v>NA</v>
      </c>
      <c r="D2779" s="29" t="str">
        <f>IF(PickedColonies!J2779=0, "NA", INDEX(Table4[],(MATCH(PickedColonies!C2779,Table6[Barcode of agar-filled omnitray plate],0)+PickedColonies!J2779-1)))</f>
        <v>NA</v>
      </c>
      <c r="F2779" s="42" t="str">
        <f>IF(ISNUMBER(SEARCH("96-well",Import!$B$10)),Sheet1!O2778,Sheet1!P2778)</f>
        <v>J6</v>
      </c>
      <c r="I2779" s="31"/>
    </row>
    <row r="2780" spans="1:9" x14ac:dyDescent="0.25">
      <c r="A2780" s="29" t="str">
        <f>IF(PickedColonies!J2780=0, "NA",INDEX(Table5[Strain name],(MATCH(PickedColonies!C2780,Table6[Barcode of agar-filled omnitray plate],0)+PickedColonies!J2780-1)))</f>
        <v>NA</v>
      </c>
      <c r="B2780" s="29" t="str">
        <f>IF(PickedColonies!J2780=0, "NA", INDEX(Table1[Modifications],(MATCH(PickedColonies!C2780,Table6[Barcode of agar-filled omnitray plate],0)+PickedColonies!J2780-1)))</f>
        <v>NA</v>
      </c>
      <c r="D2780" s="29" t="str">
        <f>IF(PickedColonies!J2780=0, "NA", INDEX(Table4[],(MATCH(PickedColonies!C2780,Table6[Barcode of agar-filled omnitray plate],0)+PickedColonies!J2780-1)))</f>
        <v>NA</v>
      </c>
      <c r="F2780" s="42" t="str">
        <f>IF(ISNUMBER(SEARCH("96-well",Import!$B$10)),Sheet1!O2779,Sheet1!P2779)</f>
        <v>K6</v>
      </c>
      <c r="I2780" s="31"/>
    </row>
    <row r="2781" spans="1:9" x14ac:dyDescent="0.25">
      <c r="A2781" s="29" t="str">
        <f>IF(PickedColonies!J2781=0, "NA",INDEX(Table5[Strain name],(MATCH(PickedColonies!C2781,Table6[Barcode of agar-filled omnitray plate],0)+PickedColonies!J2781-1)))</f>
        <v>NA</v>
      </c>
      <c r="B2781" s="29" t="str">
        <f>IF(PickedColonies!J2781=0, "NA", INDEX(Table1[Modifications],(MATCH(PickedColonies!C2781,Table6[Barcode of agar-filled omnitray plate],0)+PickedColonies!J2781-1)))</f>
        <v>NA</v>
      </c>
      <c r="D2781" s="29" t="str">
        <f>IF(PickedColonies!J2781=0, "NA", INDEX(Table4[],(MATCH(PickedColonies!C2781,Table6[Barcode of agar-filled omnitray plate],0)+PickedColonies!J2781-1)))</f>
        <v>NA</v>
      </c>
      <c r="F2781" s="42" t="str">
        <f>IF(ISNUMBER(SEARCH("96-well",Import!$B$10)),Sheet1!O2780,Sheet1!P2780)</f>
        <v>L6</v>
      </c>
      <c r="I2781" s="31"/>
    </row>
    <row r="2782" spans="1:9" x14ac:dyDescent="0.25">
      <c r="A2782" s="29" t="str">
        <f>IF(PickedColonies!J2782=0, "NA",INDEX(Table5[Strain name],(MATCH(PickedColonies!C2782,Table6[Barcode of agar-filled omnitray plate],0)+PickedColonies!J2782-1)))</f>
        <v>NA</v>
      </c>
      <c r="B2782" s="29" t="str">
        <f>IF(PickedColonies!J2782=0, "NA", INDEX(Table1[Modifications],(MATCH(PickedColonies!C2782,Table6[Barcode of agar-filled omnitray plate],0)+PickedColonies!J2782-1)))</f>
        <v>NA</v>
      </c>
      <c r="D2782" s="29" t="str">
        <f>IF(PickedColonies!J2782=0, "NA", INDEX(Table4[],(MATCH(PickedColonies!C2782,Table6[Barcode of agar-filled omnitray plate],0)+PickedColonies!J2782-1)))</f>
        <v>NA</v>
      </c>
      <c r="F2782" s="42" t="str">
        <f>IF(ISNUMBER(SEARCH("96-well",Import!$B$10)),Sheet1!O2781,Sheet1!P2781)</f>
        <v>M6</v>
      </c>
      <c r="I2782" s="31"/>
    </row>
    <row r="2783" spans="1:9" x14ac:dyDescent="0.25">
      <c r="A2783" s="29" t="str">
        <f>IF(PickedColonies!J2783=0, "NA",INDEX(Table5[Strain name],(MATCH(PickedColonies!C2783,Table6[Barcode of agar-filled omnitray plate],0)+PickedColonies!J2783-1)))</f>
        <v>NA</v>
      </c>
      <c r="B2783" s="29" t="str">
        <f>IF(PickedColonies!J2783=0, "NA", INDEX(Table1[Modifications],(MATCH(PickedColonies!C2783,Table6[Barcode of agar-filled omnitray plate],0)+PickedColonies!J2783-1)))</f>
        <v>NA</v>
      </c>
      <c r="D2783" s="29" t="str">
        <f>IF(PickedColonies!J2783=0, "NA", INDEX(Table4[],(MATCH(PickedColonies!C2783,Table6[Barcode of agar-filled omnitray plate],0)+PickedColonies!J2783-1)))</f>
        <v>NA</v>
      </c>
      <c r="F2783" s="42" t="str">
        <f>IF(ISNUMBER(SEARCH("96-well",Import!$B$10)),Sheet1!O2782,Sheet1!P2782)</f>
        <v>N6</v>
      </c>
      <c r="I2783" s="31"/>
    </row>
    <row r="2784" spans="1:9" x14ac:dyDescent="0.25">
      <c r="A2784" s="29" t="str">
        <f>IF(PickedColonies!J2784=0, "NA",INDEX(Table5[Strain name],(MATCH(PickedColonies!C2784,Table6[Barcode of agar-filled omnitray plate],0)+PickedColonies!J2784-1)))</f>
        <v>NA</v>
      </c>
      <c r="B2784" s="29" t="str">
        <f>IF(PickedColonies!J2784=0, "NA", INDEX(Table1[Modifications],(MATCH(PickedColonies!C2784,Table6[Barcode of agar-filled omnitray plate],0)+PickedColonies!J2784-1)))</f>
        <v>NA</v>
      </c>
      <c r="D2784" s="29" t="str">
        <f>IF(PickedColonies!J2784=0, "NA", INDEX(Table4[],(MATCH(PickedColonies!C2784,Table6[Barcode of agar-filled omnitray plate],0)+PickedColonies!J2784-1)))</f>
        <v>NA</v>
      </c>
      <c r="F2784" s="42" t="str">
        <f>IF(ISNUMBER(SEARCH("96-well",Import!$B$10)),Sheet1!O2783,Sheet1!P2783)</f>
        <v>O6</v>
      </c>
      <c r="I2784" s="31"/>
    </row>
    <row r="2785" spans="1:9" x14ac:dyDescent="0.25">
      <c r="A2785" s="29" t="str">
        <f>IF(PickedColonies!J2785=0, "NA",INDEX(Table5[Strain name],(MATCH(PickedColonies!C2785,Table6[Barcode of agar-filled omnitray plate],0)+PickedColonies!J2785-1)))</f>
        <v>NA</v>
      </c>
      <c r="B2785" s="29" t="str">
        <f>IF(PickedColonies!J2785=0, "NA", INDEX(Table1[Modifications],(MATCH(PickedColonies!C2785,Table6[Barcode of agar-filled omnitray plate],0)+PickedColonies!J2785-1)))</f>
        <v>NA</v>
      </c>
      <c r="D2785" s="29" t="str">
        <f>IF(PickedColonies!J2785=0, "NA", INDEX(Table4[],(MATCH(PickedColonies!C2785,Table6[Barcode of agar-filled omnitray plate],0)+PickedColonies!J2785-1)))</f>
        <v>NA</v>
      </c>
      <c r="F2785" s="42" t="str">
        <f>IF(ISNUMBER(SEARCH("96-well",Import!$B$10)),Sheet1!O2784,Sheet1!P2784)</f>
        <v>P6</v>
      </c>
      <c r="I2785" s="31"/>
    </row>
    <row r="2786" spans="1:9" x14ac:dyDescent="0.25">
      <c r="A2786" s="29" t="str">
        <f>IF(PickedColonies!J2786=0, "NA",INDEX(Table5[Strain name],(MATCH(PickedColonies!C2786,Table6[Barcode of agar-filled omnitray plate],0)+PickedColonies!J2786-1)))</f>
        <v>NA</v>
      </c>
      <c r="B2786" s="29" t="str">
        <f>IF(PickedColonies!J2786=0, "NA", INDEX(Table1[Modifications],(MATCH(PickedColonies!C2786,Table6[Barcode of agar-filled omnitray plate],0)+PickedColonies!J2786-1)))</f>
        <v>NA</v>
      </c>
      <c r="D2786" s="29" t="str">
        <f>IF(PickedColonies!J2786=0, "NA", INDEX(Table4[],(MATCH(PickedColonies!C2786,Table6[Barcode of agar-filled omnitray plate],0)+PickedColonies!J2786-1)))</f>
        <v>NA</v>
      </c>
      <c r="F2786" s="42" t="str">
        <f>IF(ISNUMBER(SEARCH("96-well",Import!$B$10)),Sheet1!O2785,Sheet1!P2785)</f>
        <v>A7</v>
      </c>
      <c r="I2786" s="31"/>
    </row>
    <row r="2787" spans="1:9" x14ac:dyDescent="0.25">
      <c r="A2787" s="29" t="str">
        <f>IF(PickedColonies!J2787=0, "NA",INDEX(Table5[Strain name],(MATCH(PickedColonies!C2787,Table6[Barcode of agar-filled omnitray plate],0)+PickedColonies!J2787-1)))</f>
        <v>NA</v>
      </c>
      <c r="B2787" s="29" t="str">
        <f>IF(PickedColonies!J2787=0, "NA", INDEX(Table1[Modifications],(MATCH(PickedColonies!C2787,Table6[Barcode of agar-filled omnitray plate],0)+PickedColonies!J2787-1)))</f>
        <v>NA</v>
      </c>
      <c r="D2787" s="29" t="str">
        <f>IF(PickedColonies!J2787=0, "NA", INDEX(Table4[],(MATCH(PickedColonies!C2787,Table6[Barcode of agar-filled omnitray plate],0)+PickedColonies!J2787-1)))</f>
        <v>NA</v>
      </c>
      <c r="F2787" s="42" t="str">
        <f>IF(ISNUMBER(SEARCH("96-well",Import!$B$10)),Sheet1!O2786,Sheet1!P2786)</f>
        <v>B7</v>
      </c>
      <c r="I2787" s="31"/>
    </row>
    <row r="2788" spans="1:9" x14ac:dyDescent="0.25">
      <c r="A2788" s="29" t="str">
        <f>IF(PickedColonies!J2788=0, "NA",INDEX(Table5[Strain name],(MATCH(PickedColonies!C2788,Table6[Barcode of agar-filled omnitray plate],0)+PickedColonies!J2788-1)))</f>
        <v>NA</v>
      </c>
      <c r="B2788" s="29" t="str">
        <f>IF(PickedColonies!J2788=0, "NA", INDEX(Table1[Modifications],(MATCH(PickedColonies!C2788,Table6[Barcode of agar-filled omnitray plate],0)+PickedColonies!J2788-1)))</f>
        <v>NA</v>
      </c>
      <c r="D2788" s="29" t="str">
        <f>IF(PickedColonies!J2788=0, "NA", INDEX(Table4[],(MATCH(PickedColonies!C2788,Table6[Barcode of agar-filled omnitray plate],0)+PickedColonies!J2788-1)))</f>
        <v>NA</v>
      </c>
      <c r="F2788" s="42" t="str">
        <f>IF(ISNUMBER(SEARCH("96-well",Import!$B$10)),Sheet1!O2787,Sheet1!P2787)</f>
        <v>C7</v>
      </c>
      <c r="I2788" s="31"/>
    </row>
    <row r="2789" spans="1:9" x14ac:dyDescent="0.25">
      <c r="A2789" s="29" t="str">
        <f>IF(PickedColonies!J2789=0, "NA",INDEX(Table5[Strain name],(MATCH(PickedColonies!C2789,Table6[Barcode of agar-filled omnitray plate],0)+PickedColonies!J2789-1)))</f>
        <v>NA</v>
      </c>
      <c r="B2789" s="29" t="str">
        <f>IF(PickedColonies!J2789=0, "NA", INDEX(Table1[Modifications],(MATCH(PickedColonies!C2789,Table6[Barcode of agar-filled omnitray plate],0)+PickedColonies!J2789-1)))</f>
        <v>NA</v>
      </c>
      <c r="D2789" s="29" t="str">
        <f>IF(PickedColonies!J2789=0, "NA", INDEX(Table4[],(MATCH(PickedColonies!C2789,Table6[Barcode of agar-filled omnitray plate],0)+PickedColonies!J2789-1)))</f>
        <v>NA</v>
      </c>
      <c r="F2789" s="42" t="str">
        <f>IF(ISNUMBER(SEARCH("96-well",Import!$B$10)),Sheet1!O2788,Sheet1!P2788)</f>
        <v>D7</v>
      </c>
      <c r="I2789" s="31"/>
    </row>
    <row r="2790" spans="1:9" x14ac:dyDescent="0.25">
      <c r="A2790" s="29" t="str">
        <f>IF(PickedColonies!J2790=0, "NA",INDEX(Table5[Strain name],(MATCH(PickedColonies!C2790,Table6[Barcode of agar-filled omnitray plate],0)+PickedColonies!J2790-1)))</f>
        <v>NA</v>
      </c>
      <c r="B2790" s="29" t="str">
        <f>IF(PickedColonies!J2790=0, "NA", INDEX(Table1[Modifications],(MATCH(PickedColonies!C2790,Table6[Barcode of agar-filled omnitray plate],0)+PickedColonies!J2790-1)))</f>
        <v>NA</v>
      </c>
      <c r="D2790" s="29" t="str">
        <f>IF(PickedColonies!J2790=0, "NA", INDEX(Table4[],(MATCH(PickedColonies!C2790,Table6[Barcode of agar-filled omnitray plate],0)+PickedColonies!J2790-1)))</f>
        <v>NA</v>
      </c>
      <c r="F2790" s="42" t="str">
        <f>IF(ISNUMBER(SEARCH("96-well",Import!$B$10)),Sheet1!O2789,Sheet1!P2789)</f>
        <v>E7</v>
      </c>
      <c r="I2790" s="31"/>
    </row>
    <row r="2791" spans="1:9" x14ac:dyDescent="0.25">
      <c r="A2791" s="29" t="str">
        <f>IF(PickedColonies!J2791=0, "NA",INDEX(Table5[Strain name],(MATCH(PickedColonies!C2791,Table6[Barcode of agar-filled omnitray plate],0)+PickedColonies!J2791-1)))</f>
        <v>NA</v>
      </c>
      <c r="B2791" s="29" t="str">
        <f>IF(PickedColonies!J2791=0, "NA", INDEX(Table1[Modifications],(MATCH(PickedColonies!C2791,Table6[Barcode of agar-filled omnitray plate],0)+PickedColonies!J2791-1)))</f>
        <v>NA</v>
      </c>
      <c r="D2791" s="29" t="str">
        <f>IF(PickedColonies!J2791=0, "NA", INDEX(Table4[],(MATCH(PickedColonies!C2791,Table6[Barcode of agar-filled omnitray plate],0)+PickedColonies!J2791-1)))</f>
        <v>NA</v>
      </c>
      <c r="F2791" s="42" t="str">
        <f>IF(ISNUMBER(SEARCH("96-well",Import!$B$10)),Sheet1!O2790,Sheet1!P2790)</f>
        <v>F7</v>
      </c>
      <c r="I2791" s="31"/>
    </row>
    <row r="2792" spans="1:9" x14ac:dyDescent="0.25">
      <c r="A2792" s="29" t="str">
        <f>IF(PickedColonies!J2792=0, "NA",INDEX(Table5[Strain name],(MATCH(PickedColonies!C2792,Table6[Barcode of agar-filled omnitray plate],0)+PickedColonies!J2792-1)))</f>
        <v>NA</v>
      </c>
      <c r="B2792" s="29" t="str">
        <f>IF(PickedColonies!J2792=0, "NA", INDEX(Table1[Modifications],(MATCH(PickedColonies!C2792,Table6[Barcode of agar-filled omnitray plate],0)+PickedColonies!J2792-1)))</f>
        <v>NA</v>
      </c>
      <c r="D2792" s="29" t="str">
        <f>IF(PickedColonies!J2792=0, "NA", INDEX(Table4[],(MATCH(PickedColonies!C2792,Table6[Barcode of agar-filled omnitray plate],0)+PickedColonies!J2792-1)))</f>
        <v>NA</v>
      </c>
      <c r="F2792" s="42" t="str">
        <f>IF(ISNUMBER(SEARCH("96-well",Import!$B$10)),Sheet1!O2791,Sheet1!P2791)</f>
        <v>G7</v>
      </c>
      <c r="I2792" s="31"/>
    </row>
    <row r="2793" spans="1:9" x14ac:dyDescent="0.25">
      <c r="A2793" s="29" t="str">
        <f>IF(PickedColonies!J2793=0, "NA",INDEX(Table5[Strain name],(MATCH(PickedColonies!C2793,Table6[Barcode of agar-filled omnitray plate],0)+PickedColonies!J2793-1)))</f>
        <v>NA</v>
      </c>
      <c r="B2793" s="29" t="str">
        <f>IF(PickedColonies!J2793=0, "NA", INDEX(Table1[Modifications],(MATCH(PickedColonies!C2793,Table6[Barcode of agar-filled omnitray plate],0)+PickedColonies!J2793-1)))</f>
        <v>NA</v>
      </c>
      <c r="D2793" s="29" t="str">
        <f>IF(PickedColonies!J2793=0, "NA", INDEX(Table4[],(MATCH(PickedColonies!C2793,Table6[Barcode of agar-filled omnitray plate],0)+PickedColonies!J2793-1)))</f>
        <v>NA</v>
      </c>
      <c r="F2793" s="42" t="str">
        <f>IF(ISNUMBER(SEARCH("96-well",Import!$B$10)),Sheet1!O2792,Sheet1!P2792)</f>
        <v>H7</v>
      </c>
      <c r="I2793" s="31"/>
    </row>
    <row r="2794" spans="1:9" x14ac:dyDescent="0.25">
      <c r="A2794" s="29" t="str">
        <f>IF(PickedColonies!J2794=0, "NA",INDEX(Table5[Strain name],(MATCH(PickedColonies!C2794,Table6[Barcode of agar-filled omnitray plate],0)+PickedColonies!J2794-1)))</f>
        <v>NA</v>
      </c>
      <c r="B2794" s="29" t="str">
        <f>IF(PickedColonies!J2794=0, "NA", INDEX(Table1[Modifications],(MATCH(PickedColonies!C2794,Table6[Barcode of agar-filled omnitray plate],0)+PickedColonies!J2794-1)))</f>
        <v>NA</v>
      </c>
      <c r="D2794" s="29" t="str">
        <f>IF(PickedColonies!J2794=0, "NA", INDEX(Table4[],(MATCH(PickedColonies!C2794,Table6[Barcode of agar-filled omnitray plate],0)+PickedColonies!J2794-1)))</f>
        <v>NA</v>
      </c>
      <c r="F2794" s="42" t="str">
        <f>IF(ISNUMBER(SEARCH("96-well",Import!$B$10)),Sheet1!O2793,Sheet1!P2793)</f>
        <v>I7</v>
      </c>
      <c r="I2794" s="31"/>
    </row>
    <row r="2795" spans="1:9" x14ac:dyDescent="0.25">
      <c r="A2795" s="29" t="str">
        <f>IF(PickedColonies!J2795=0, "NA",INDEX(Table5[Strain name],(MATCH(PickedColonies!C2795,Table6[Barcode of agar-filled omnitray plate],0)+PickedColonies!J2795-1)))</f>
        <v>NA</v>
      </c>
      <c r="B2795" s="29" t="str">
        <f>IF(PickedColonies!J2795=0, "NA", INDEX(Table1[Modifications],(MATCH(PickedColonies!C2795,Table6[Barcode of agar-filled omnitray plate],0)+PickedColonies!J2795-1)))</f>
        <v>NA</v>
      </c>
      <c r="D2795" s="29" t="str">
        <f>IF(PickedColonies!J2795=0, "NA", INDEX(Table4[],(MATCH(PickedColonies!C2795,Table6[Barcode of agar-filled omnitray plate],0)+PickedColonies!J2795-1)))</f>
        <v>NA</v>
      </c>
      <c r="F2795" s="42" t="str">
        <f>IF(ISNUMBER(SEARCH("96-well",Import!$B$10)),Sheet1!O2794,Sheet1!P2794)</f>
        <v>J7</v>
      </c>
      <c r="I2795" s="31"/>
    </row>
    <row r="2796" spans="1:9" x14ac:dyDescent="0.25">
      <c r="A2796" s="29" t="str">
        <f>IF(PickedColonies!J2796=0, "NA",INDEX(Table5[Strain name],(MATCH(PickedColonies!C2796,Table6[Barcode of agar-filled omnitray plate],0)+PickedColonies!J2796-1)))</f>
        <v>NA</v>
      </c>
      <c r="B2796" s="29" t="str">
        <f>IF(PickedColonies!J2796=0, "NA", INDEX(Table1[Modifications],(MATCH(PickedColonies!C2796,Table6[Barcode of agar-filled omnitray plate],0)+PickedColonies!J2796-1)))</f>
        <v>NA</v>
      </c>
      <c r="D2796" s="29" t="str">
        <f>IF(PickedColonies!J2796=0, "NA", INDEX(Table4[],(MATCH(PickedColonies!C2796,Table6[Barcode of agar-filled omnitray plate],0)+PickedColonies!J2796-1)))</f>
        <v>NA</v>
      </c>
      <c r="F2796" s="42" t="str">
        <f>IF(ISNUMBER(SEARCH("96-well",Import!$B$10)),Sheet1!O2795,Sheet1!P2795)</f>
        <v>K7</v>
      </c>
      <c r="I2796" s="31"/>
    </row>
    <row r="2797" spans="1:9" x14ac:dyDescent="0.25">
      <c r="A2797" s="29" t="str">
        <f>IF(PickedColonies!J2797=0, "NA",INDEX(Table5[Strain name],(MATCH(PickedColonies!C2797,Table6[Barcode of agar-filled omnitray plate],0)+PickedColonies!J2797-1)))</f>
        <v>NA</v>
      </c>
      <c r="B2797" s="29" t="str">
        <f>IF(PickedColonies!J2797=0, "NA", INDEX(Table1[Modifications],(MATCH(PickedColonies!C2797,Table6[Barcode of agar-filled omnitray plate],0)+PickedColonies!J2797-1)))</f>
        <v>NA</v>
      </c>
      <c r="D2797" s="29" t="str">
        <f>IF(PickedColonies!J2797=0, "NA", INDEX(Table4[],(MATCH(PickedColonies!C2797,Table6[Barcode of agar-filled omnitray plate],0)+PickedColonies!J2797-1)))</f>
        <v>NA</v>
      </c>
      <c r="F2797" s="42" t="str">
        <f>IF(ISNUMBER(SEARCH("96-well",Import!$B$10)),Sheet1!O2796,Sheet1!P2796)</f>
        <v>L7</v>
      </c>
      <c r="I2797" s="31"/>
    </row>
    <row r="2798" spans="1:9" x14ac:dyDescent="0.25">
      <c r="A2798" s="29" t="str">
        <f>IF(PickedColonies!J2798=0, "NA",INDEX(Table5[Strain name],(MATCH(PickedColonies!C2798,Table6[Barcode of agar-filled omnitray plate],0)+PickedColonies!J2798-1)))</f>
        <v>NA</v>
      </c>
      <c r="B2798" s="29" t="str">
        <f>IF(PickedColonies!J2798=0, "NA", INDEX(Table1[Modifications],(MATCH(PickedColonies!C2798,Table6[Barcode of agar-filled omnitray plate],0)+PickedColonies!J2798-1)))</f>
        <v>NA</v>
      </c>
      <c r="D2798" s="29" t="str">
        <f>IF(PickedColonies!J2798=0, "NA", INDEX(Table4[],(MATCH(PickedColonies!C2798,Table6[Barcode of agar-filled omnitray plate],0)+PickedColonies!J2798-1)))</f>
        <v>NA</v>
      </c>
      <c r="F2798" s="42" t="str">
        <f>IF(ISNUMBER(SEARCH("96-well",Import!$B$10)),Sheet1!O2797,Sheet1!P2797)</f>
        <v>M7</v>
      </c>
      <c r="I2798" s="31"/>
    </row>
    <row r="2799" spans="1:9" x14ac:dyDescent="0.25">
      <c r="A2799" s="29" t="str">
        <f>IF(PickedColonies!J2799=0, "NA",INDEX(Table5[Strain name],(MATCH(PickedColonies!C2799,Table6[Barcode of agar-filled omnitray plate],0)+PickedColonies!J2799-1)))</f>
        <v>NA</v>
      </c>
      <c r="B2799" s="29" t="str">
        <f>IF(PickedColonies!J2799=0, "NA", INDEX(Table1[Modifications],(MATCH(PickedColonies!C2799,Table6[Barcode of agar-filled omnitray plate],0)+PickedColonies!J2799-1)))</f>
        <v>NA</v>
      </c>
      <c r="D2799" s="29" t="str">
        <f>IF(PickedColonies!J2799=0, "NA", INDEX(Table4[],(MATCH(PickedColonies!C2799,Table6[Barcode of agar-filled omnitray plate],0)+PickedColonies!J2799-1)))</f>
        <v>NA</v>
      </c>
      <c r="F2799" s="42" t="str">
        <f>IF(ISNUMBER(SEARCH("96-well",Import!$B$10)),Sheet1!O2798,Sheet1!P2798)</f>
        <v>N7</v>
      </c>
      <c r="I2799" s="31"/>
    </row>
    <row r="2800" spans="1:9" x14ac:dyDescent="0.25">
      <c r="A2800" s="29" t="str">
        <f>IF(PickedColonies!J2800=0, "NA",INDEX(Table5[Strain name],(MATCH(PickedColonies!C2800,Table6[Barcode of agar-filled omnitray plate],0)+PickedColonies!J2800-1)))</f>
        <v>NA</v>
      </c>
      <c r="B2800" s="29" t="str">
        <f>IF(PickedColonies!J2800=0, "NA", INDEX(Table1[Modifications],(MATCH(PickedColonies!C2800,Table6[Barcode of agar-filled omnitray plate],0)+PickedColonies!J2800-1)))</f>
        <v>NA</v>
      </c>
      <c r="D2800" s="29" t="str">
        <f>IF(PickedColonies!J2800=0, "NA", INDEX(Table4[],(MATCH(PickedColonies!C2800,Table6[Barcode of agar-filled omnitray plate],0)+PickedColonies!J2800-1)))</f>
        <v>NA</v>
      </c>
      <c r="F2800" s="42" t="str">
        <f>IF(ISNUMBER(SEARCH("96-well",Import!$B$10)),Sheet1!O2799,Sheet1!P2799)</f>
        <v>O7</v>
      </c>
      <c r="I2800" s="31"/>
    </row>
    <row r="2801" spans="1:9" x14ac:dyDescent="0.25">
      <c r="A2801" s="29" t="str">
        <f>IF(PickedColonies!J2801=0, "NA",INDEX(Table5[Strain name],(MATCH(PickedColonies!C2801,Table6[Barcode of agar-filled omnitray plate],0)+PickedColonies!J2801-1)))</f>
        <v>NA</v>
      </c>
      <c r="B2801" s="29" t="str">
        <f>IF(PickedColonies!J2801=0, "NA", INDEX(Table1[Modifications],(MATCH(PickedColonies!C2801,Table6[Barcode of agar-filled omnitray plate],0)+PickedColonies!J2801-1)))</f>
        <v>NA</v>
      </c>
      <c r="D2801" s="29" t="str">
        <f>IF(PickedColonies!J2801=0, "NA", INDEX(Table4[],(MATCH(PickedColonies!C2801,Table6[Barcode of agar-filled omnitray plate],0)+PickedColonies!J2801-1)))</f>
        <v>NA</v>
      </c>
      <c r="F2801" s="42" t="str">
        <f>IF(ISNUMBER(SEARCH("96-well",Import!$B$10)),Sheet1!O2800,Sheet1!P2800)</f>
        <v>P7</v>
      </c>
      <c r="I2801" s="31"/>
    </row>
    <row r="2802" spans="1:9" x14ac:dyDescent="0.25">
      <c r="A2802" s="29" t="str">
        <f>IF(PickedColonies!J2802=0, "NA",INDEX(Table5[Strain name],(MATCH(PickedColonies!C2802,Table6[Barcode of agar-filled omnitray plate],0)+PickedColonies!J2802-1)))</f>
        <v>NA</v>
      </c>
      <c r="B2802" s="29" t="str">
        <f>IF(PickedColonies!J2802=0, "NA", INDEX(Table1[Modifications],(MATCH(PickedColonies!C2802,Table6[Barcode of agar-filled omnitray plate],0)+PickedColonies!J2802-1)))</f>
        <v>NA</v>
      </c>
      <c r="D2802" s="29" t="str">
        <f>IF(PickedColonies!J2802=0, "NA", INDEX(Table4[],(MATCH(PickedColonies!C2802,Table6[Barcode of agar-filled omnitray plate],0)+PickedColonies!J2802-1)))</f>
        <v>NA</v>
      </c>
      <c r="F2802" s="42" t="str">
        <f>IF(ISNUMBER(SEARCH("96-well",Import!$B$10)),Sheet1!O2801,Sheet1!P2801)</f>
        <v>A8</v>
      </c>
      <c r="I2802" s="31"/>
    </row>
    <row r="2803" spans="1:9" x14ac:dyDescent="0.25">
      <c r="A2803" s="29" t="str">
        <f>IF(PickedColonies!J2803=0, "NA",INDEX(Table5[Strain name],(MATCH(PickedColonies!C2803,Table6[Barcode of agar-filled omnitray plate],0)+PickedColonies!J2803-1)))</f>
        <v>NA</v>
      </c>
      <c r="B2803" s="29" t="str">
        <f>IF(PickedColonies!J2803=0, "NA", INDEX(Table1[Modifications],(MATCH(PickedColonies!C2803,Table6[Barcode of agar-filled omnitray plate],0)+PickedColonies!J2803-1)))</f>
        <v>NA</v>
      </c>
      <c r="D2803" s="29" t="str">
        <f>IF(PickedColonies!J2803=0, "NA", INDEX(Table4[],(MATCH(PickedColonies!C2803,Table6[Barcode of agar-filled omnitray plate],0)+PickedColonies!J2803-1)))</f>
        <v>NA</v>
      </c>
      <c r="F2803" s="42" t="str">
        <f>IF(ISNUMBER(SEARCH("96-well",Import!$B$10)),Sheet1!O2802,Sheet1!P2802)</f>
        <v>B8</v>
      </c>
      <c r="I2803" s="31"/>
    </row>
    <row r="2804" spans="1:9" x14ac:dyDescent="0.25">
      <c r="A2804" s="29" t="str">
        <f>IF(PickedColonies!J2804=0, "NA",INDEX(Table5[Strain name],(MATCH(PickedColonies!C2804,Table6[Barcode of agar-filled omnitray plate],0)+PickedColonies!J2804-1)))</f>
        <v>NA</v>
      </c>
      <c r="B2804" s="29" t="str">
        <f>IF(PickedColonies!J2804=0, "NA", INDEX(Table1[Modifications],(MATCH(PickedColonies!C2804,Table6[Barcode of agar-filled omnitray plate],0)+PickedColonies!J2804-1)))</f>
        <v>NA</v>
      </c>
      <c r="D2804" s="29" t="str">
        <f>IF(PickedColonies!J2804=0, "NA", INDEX(Table4[],(MATCH(PickedColonies!C2804,Table6[Barcode of agar-filled omnitray plate],0)+PickedColonies!J2804-1)))</f>
        <v>NA</v>
      </c>
      <c r="F2804" s="42" t="str">
        <f>IF(ISNUMBER(SEARCH("96-well",Import!$B$10)),Sheet1!O2803,Sheet1!P2803)</f>
        <v>C8</v>
      </c>
      <c r="I2804" s="31"/>
    </row>
    <row r="2805" spans="1:9" x14ac:dyDescent="0.25">
      <c r="A2805" s="29" t="str">
        <f>IF(PickedColonies!J2805=0, "NA",INDEX(Table5[Strain name],(MATCH(PickedColonies!C2805,Table6[Barcode of agar-filled omnitray plate],0)+PickedColonies!J2805-1)))</f>
        <v>NA</v>
      </c>
      <c r="B2805" s="29" t="str">
        <f>IF(PickedColonies!J2805=0, "NA", INDEX(Table1[Modifications],(MATCH(PickedColonies!C2805,Table6[Barcode of agar-filled omnitray plate],0)+PickedColonies!J2805-1)))</f>
        <v>NA</v>
      </c>
      <c r="D2805" s="29" t="str">
        <f>IF(PickedColonies!J2805=0, "NA", INDEX(Table4[],(MATCH(PickedColonies!C2805,Table6[Barcode of agar-filled omnitray plate],0)+PickedColonies!J2805-1)))</f>
        <v>NA</v>
      </c>
      <c r="F2805" s="42" t="str">
        <f>IF(ISNUMBER(SEARCH("96-well",Import!$B$10)),Sheet1!O2804,Sheet1!P2804)</f>
        <v>D8</v>
      </c>
      <c r="I2805" s="31"/>
    </row>
    <row r="2806" spans="1:9" x14ac:dyDescent="0.25">
      <c r="A2806" s="29" t="str">
        <f>IF(PickedColonies!J2806=0, "NA",INDEX(Table5[Strain name],(MATCH(PickedColonies!C2806,Table6[Barcode of agar-filled omnitray plate],0)+PickedColonies!J2806-1)))</f>
        <v>NA</v>
      </c>
      <c r="B2806" s="29" t="str">
        <f>IF(PickedColonies!J2806=0, "NA", INDEX(Table1[Modifications],(MATCH(PickedColonies!C2806,Table6[Barcode of agar-filled omnitray plate],0)+PickedColonies!J2806-1)))</f>
        <v>NA</v>
      </c>
      <c r="D2806" s="29" t="str">
        <f>IF(PickedColonies!J2806=0, "NA", INDEX(Table4[],(MATCH(PickedColonies!C2806,Table6[Barcode of agar-filled omnitray plate],0)+PickedColonies!J2806-1)))</f>
        <v>NA</v>
      </c>
      <c r="F2806" s="42" t="str">
        <f>IF(ISNUMBER(SEARCH("96-well",Import!$B$10)),Sheet1!O2805,Sheet1!P2805)</f>
        <v>E8</v>
      </c>
      <c r="I2806" s="31"/>
    </row>
    <row r="2807" spans="1:9" x14ac:dyDescent="0.25">
      <c r="A2807" s="29" t="str">
        <f>IF(PickedColonies!J2807=0, "NA",INDEX(Table5[Strain name],(MATCH(PickedColonies!C2807,Table6[Barcode of agar-filled omnitray plate],0)+PickedColonies!J2807-1)))</f>
        <v>NA</v>
      </c>
      <c r="B2807" s="29" t="str">
        <f>IF(PickedColonies!J2807=0, "NA", INDEX(Table1[Modifications],(MATCH(PickedColonies!C2807,Table6[Barcode of agar-filled omnitray plate],0)+PickedColonies!J2807-1)))</f>
        <v>NA</v>
      </c>
      <c r="D2807" s="29" t="str">
        <f>IF(PickedColonies!J2807=0, "NA", INDEX(Table4[],(MATCH(PickedColonies!C2807,Table6[Barcode of agar-filled omnitray plate],0)+PickedColonies!J2807-1)))</f>
        <v>NA</v>
      </c>
      <c r="F2807" s="42" t="str">
        <f>IF(ISNUMBER(SEARCH("96-well",Import!$B$10)),Sheet1!O2806,Sheet1!P2806)</f>
        <v>F8</v>
      </c>
      <c r="I2807" s="31"/>
    </row>
    <row r="2808" spans="1:9" x14ac:dyDescent="0.25">
      <c r="A2808" s="29" t="str">
        <f>IF(PickedColonies!J2808=0, "NA",INDEX(Table5[Strain name],(MATCH(PickedColonies!C2808,Table6[Barcode of agar-filled omnitray plate],0)+PickedColonies!J2808-1)))</f>
        <v>NA</v>
      </c>
      <c r="B2808" s="29" t="str">
        <f>IF(PickedColonies!J2808=0, "NA", INDEX(Table1[Modifications],(MATCH(PickedColonies!C2808,Table6[Barcode of agar-filled omnitray plate],0)+PickedColonies!J2808-1)))</f>
        <v>NA</v>
      </c>
      <c r="D2808" s="29" t="str">
        <f>IF(PickedColonies!J2808=0, "NA", INDEX(Table4[],(MATCH(PickedColonies!C2808,Table6[Barcode of agar-filled omnitray plate],0)+PickedColonies!J2808-1)))</f>
        <v>NA</v>
      </c>
      <c r="F2808" s="42" t="str">
        <f>IF(ISNUMBER(SEARCH("96-well",Import!$B$10)),Sheet1!O2807,Sheet1!P2807)</f>
        <v>G8</v>
      </c>
      <c r="I2808" s="31"/>
    </row>
    <row r="2809" spans="1:9" x14ac:dyDescent="0.25">
      <c r="A2809" s="29" t="str">
        <f>IF(PickedColonies!J2809=0, "NA",INDEX(Table5[Strain name],(MATCH(PickedColonies!C2809,Table6[Barcode of agar-filled omnitray plate],0)+PickedColonies!J2809-1)))</f>
        <v>NA</v>
      </c>
      <c r="B2809" s="29" t="str">
        <f>IF(PickedColonies!J2809=0, "NA", INDEX(Table1[Modifications],(MATCH(PickedColonies!C2809,Table6[Barcode of agar-filled omnitray plate],0)+PickedColonies!J2809-1)))</f>
        <v>NA</v>
      </c>
      <c r="D2809" s="29" t="str">
        <f>IF(PickedColonies!J2809=0, "NA", INDEX(Table4[],(MATCH(PickedColonies!C2809,Table6[Barcode of agar-filled omnitray plate],0)+PickedColonies!J2809-1)))</f>
        <v>NA</v>
      </c>
      <c r="F2809" s="42" t="str">
        <f>IF(ISNUMBER(SEARCH("96-well",Import!$B$10)),Sheet1!O2808,Sheet1!P2808)</f>
        <v>H8</v>
      </c>
      <c r="I2809" s="31"/>
    </row>
    <row r="2810" spans="1:9" x14ac:dyDescent="0.25">
      <c r="A2810" s="29" t="str">
        <f>IF(PickedColonies!J2810=0, "NA",INDEX(Table5[Strain name],(MATCH(PickedColonies!C2810,Table6[Barcode of agar-filled omnitray plate],0)+PickedColonies!J2810-1)))</f>
        <v>NA</v>
      </c>
      <c r="B2810" s="29" t="str">
        <f>IF(PickedColonies!J2810=0, "NA", INDEX(Table1[Modifications],(MATCH(PickedColonies!C2810,Table6[Barcode of agar-filled omnitray plate],0)+PickedColonies!J2810-1)))</f>
        <v>NA</v>
      </c>
      <c r="D2810" s="29" t="str">
        <f>IF(PickedColonies!J2810=0, "NA", INDEX(Table4[],(MATCH(PickedColonies!C2810,Table6[Barcode of agar-filled omnitray plate],0)+PickedColonies!J2810-1)))</f>
        <v>NA</v>
      </c>
      <c r="F2810" s="42" t="str">
        <f>IF(ISNUMBER(SEARCH("96-well",Import!$B$10)),Sheet1!O2809,Sheet1!P2809)</f>
        <v>I8</v>
      </c>
      <c r="I2810" s="31"/>
    </row>
    <row r="2811" spans="1:9" x14ac:dyDescent="0.25">
      <c r="A2811" s="29" t="str">
        <f>IF(PickedColonies!J2811=0, "NA",INDEX(Table5[Strain name],(MATCH(PickedColonies!C2811,Table6[Barcode of agar-filled omnitray plate],0)+PickedColonies!J2811-1)))</f>
        <v>NA</v>
      </c>
      <c r="B2811" s="29" t="str">
        <f>IF(PickedColonies!J2811=0, "NA", INDEX(Table1[Modifications],(MATCH(PickedColonies!C2811,Table6[Barcode of agar-filled omnitray plate],0)+PickedColonies!J2811-1)))</f>
        <v>NA</v>
      </c>
      <c r="D2811" s="29" t="str">
        <f>IF(PickedColonies!J2811=0, "NA", INDEX(Table4[],(MATCH(PickedColonies!C2811,Table6[Barcode of agar-filled omnitray plate],0)+PickedColonies!J2811-1)))</f>
        <v>NA</v>
      </c>
      <c r="F2811" s="42" t="str">
        <f>IF(ISNUMBER(SEARCH("96-well",Import!$B$10)),Sheet1!O2810,Sheet1!P2810)</f>
        <v>J8</v>
      </c>
      <c r="I2811" s="31"/>
    </row>
    <row r="2812" spans="1:9" x14ac:dyDescent="0.25">
      <c r="A2812" s="29" t="str">
        <f>IF(PickedColonies!J2812=0, "NA",INDEX(Table5[Strain name],(MATCH(PickedColonies!C2812,Table6[Barcode of agar-filled omnitray plate],0)+PickedColonies!J2812-1)))</f>
        <v>NA</v>
      </c>
      <c r="B2812" s="29" t="str">
        <f>IF(PickedColonies!J2812=0, "NA", INDEX(Table1[Modifications],(MATCH(PickedColonies!C2812,Table6[Barcode of agar-filled omnitray plate],0)+PickedColonies!J2812-1)))</f>
        <v>NA</v>
      </c>
      <c r="D2812" s="29" t="str">
        <f>IF(PickedColonies!J2812=0, "NA", INDEX(Table4[],(MATCH(PickedColonies!C2812,Table6[Barcode of agar-filled omnitray plate],0)+PickedColonies!J2812-1)))</f>
        <v>NA</v>
      </c>
      <c r="F2812" s="42" t="str">
        <f>IF(ISNUMBER(SEARCH("96-well",Import!$B$10)),Sheet1!O2811,Sheet1!P2811)</f>
        <v>K8</v>
      </c>
      <c r="I2812" s="31"/>
    </row>
    <row r="2813" spans="1:9" x14ac:dyDescent="0.25">
      <c r="A2813" s="29" t="str">
        <f>IF(PickedColonies!J2813=0, "NA",INDEX(Table5[Strain name],(MATCH(PickedColonies!C2813,Table6[Barcode of agar-filled omnitray plate],0)+PickedColonies!J2813-1)))</f>
        <v>NA</v>
      </c>
      <c r="B2813" s="29" t="str">
        <f>IF(PickedColonies!J2813=0, "NA", INDEX(Table1[Modifications],(MATCH(PickedColonies!C2813,Table6[Barcode of agar-filled omnitray plate],0)+PickedColonies!J2813-1)))</f>
        <v>NA</v>
      </c>
      <c r="D2813" s="29" t="str">
        <f>IF(PickedColonies!J2813=0, "NA", INDEX(Table4[],(MATCH(PickedColonies!C2813,Table6[Barcode of agar-filled omnitray plate],0)+PickedColonies!J2813-1)))</f>
        <v>NA</v>
      </c>
      <c r="F2813" s="42" t="str">
        <f>IF(ISNUMBER(SEARCH("96-well",Import!$B$10)),Sheet1!O2812,Sheet1!P2812)</f>
        <v>L8</v>
      </c>
      <c r="I2813" s="31"/>
    </row>
    <row r="2814" spans="1:9" x14ac:dyDescent="0.25">
      <c r="A2814" s="29" t="str">
        <f>IF(PickedColonies!J2814=0, "NA",INDEX(Table5[Strain name],(MATCH(PickedColonies!C2814,Table6[Barcode of agar-filled omnitray plate],0)+PickedColonies!J2814-1)))</f>
        <v>NA</v>
      </c>
      <c r="B2814" s="29" t="str">
        <f>IF(PickedColonies!J2814=0, "NA", INDEX(Table1[Modifications],(MATCH(PickedColonies!C2814,Table6[Barcode of agar-filled omnitray plate],0)+PickedColonies!J2814-1)))</f>
        <v>NA</v>
      </c>
      <c r="D2814" s="29" t="str">
        <f>IF(PickedColonies!J2814=0, "NA", INDEX(Table4[],(MATCH(PickedColonies!C2814,Table6[Barcode of agar-filled omnitray plate],0)+PickedColonies!J2814-1)))</f>
        <v>NA</v>
      </c>
      <c r="F2814" s="42" t="str">
        <f>IF(ISNUMBER(SEARCH("96-well",Import!$B$10)),Sheet1!O2813,Sheet1!P2813)</f>
        <v>M8</v>
      </c>
      <c r="I2814" s="31"/>
    </row>
    <row r="2815" spans="1:9" x14ac:dyDescent="0.25">
      <c r="A2815" s="29" t="str">
        <f>IF(PickedColonies!J2815=0, "NA",INDEX(Table5[Strain name],(MATCH(PickedColonies!C2815,Table6[Barcode of agar-filled omnitray plate],0)+PickedColonies!J2815-1)))</f>
        <v>NA</v>
      </c>
      <c r="B2815" s="29" t="str">
        <f>IF(PickedColonies!J2815=0, "NA", INDEX(Table1[Modifications],(MATCH(PickedColonies!C2815,Table6[Barcode of agar-filled omnitray plate],0)+PickedColonies!J2815-1)))</f>
        <v>NA</v>
      </c>
      <c r="D2815" s="29" t="str">
        <f>IF(PickedColonies!J2815=0, "NA", INDEX(Table4[],(MATCH(PickedColonies!C2815,Table6[Barcode of agar-filled omnitray plate],0)+PickedColonies!J2815-1)))</f>
        <v>NA</v>
      </c>
      <c r="F2815" s="42" t="str">
        <f>IF(ISNUMBER(SEARCH("96-well",Import!$B$10)),Sheet1!O2814,Sheet1!P2814)</f>
        <v>N8</v>
      </c>
      <c r="I2815" s="31"/>
    </row>
    <row r="2816" spans="1:9" x14ac:dyDescent="0.25">
      <c r="A2816" s="29" t="str">
        <f>IF(PickedColonies!J2816=0, "NA",INDEX(Table5[Strain name],(MATCH(PickedColonies!C2816,Table6[Barcode of agar-filled omnitray plate],0)+PickedColonies!J2816-1)))</f>
        <v>NA</v>
      </c>
      <c r="B2816" s="29" t="str">
        <f>IF(PickedColonies!J2816=0, "NA", INDEX(Table1[Modifications],(MATCH(PickedColonies!C2816,Table6[Barcode of agar-filled omnitray plate],0)+PickedColonies!J2816-1)))</f>
        <v>NA</v>
      </c>
      <c r="D2816" s="29" t="str">
        <f>IF(PickedColonies!J2816=0, "NA", INDEX(Table4[],(MATCH(PickedColonies!C2816,Table6[Barcode of agar-filled omnitray plate],0)+PickedColonies!J2816-1)))</f>
        <v>NA</v>
      </c>
      <c r="F2816" s="42" t="str">
        <f>IF(ISNUMBER(SEARCH("96-well",Import!$B$10)),Sheet1!O2815,Sheet1!P2815)</f>
        <v>O8</v>
      </c>
      <c r="I2816" s="31"/>
    </row>
    <row r="2817" spans="1:9" x14ac:dyDescent="0.25">
      <c r="A2817" s="29" t="str">
        <f>IF(PickedColonies!J2817=0, "NA",INDEX(Table5[Strain name],(MATCH(PickedColonies!C2817,Table6[Barcode of agar-filled omnitray plate],0)+PickedColonies!J2817-1)))</f>
        <v>NA</v>
      </c>
      <c r="B2817" s="29" t="str">
        <f>IF(PickedColonies!J2817=0, "NA", INDEX(Table1[Modifications],(MATCH(PickedColonies!C2817,Table6[Barcode of agar-filled omnitray plate],0)+PickedColonies!J2817-1)))</f>
        <v>NA</v>
      </c>
      <c r="D2817" s="29" t="str">
        <f>IF(PickedColonies!J2817=0, "NA", INDEX(Table4[],(MATCH(PickedColonies!C2817,Table6[Barcode of agar-filled omnitray plate],0)+PickedColonies!J2817-1)))</f>
        <v>NA</v>
      </c>
      <c r="F2817" s="42" t="str">
        <f>IF(ISNUMBER(SEARCH("96-well",Import!$B$10)),Sheet1!O2816,Sheet1!P2816)</f>
        <v>P8</v>
      </c>
      <c r="I2817" s="31"/>
    </row>
    <row r="2818" spans="1:9" x14ac:dyDescent="0.25">
      <c r="A2818" s="29" t="str">
        <f>IF(PickedColonies!J2818=0, "NA",INDEX(Table5[Strain name],(MATCH(PickedColonies!C2818,Table6[Barcode of agar-filled omnitray plate],0)+PickedColonies!J2818-1)))</f>
        <v>NA</v>
      </c>
      <c r="B2818" s="29" t="str">
        <f>IF(PickedColonies!J2818=0, "NA", INDEX(Table1[Modifications],(MATCH(PickedColonies!C2818,Table6[Barcode of agar-filled omnitray plate],0)+PickedColonies!J2818-1)))</f>
        <v>NA</v>
      </c>
      <c r="D2818" s="29" t="str">
        <f>IF(PickedColonies!J2818=0, "NA", INDEX(Table4[],(MATCH(PickedColonies!C2818,Table6[Barcode of agar-filled omnitray plate],0)+PickedColonies!J2818-1)))</f>
        <v>NA</v>
      </c>
      <c r="F2818" s="42" t="str">
        <f>IF(ISNUMBER(SEARCH("96-well",Import!$B$10)),Sheet1!O2817,Sheet1!P2817)</f>
        <v>A9</v>
      </c>
      <c r="I2818" s="31"/>
    </row>
    <row r="2819" spans="1:9" x14ac:dyDescent="0.25">
      <c r="A2819" s="29" t="str">
        <f>IF(PickedColonies!J2819=0, "NA",INDEX(Table5[Strain name],(MATCH(PickedColonies!C2819,Table6[Barcode of agar-filled omnitray plate],0)+PickedColonies!J2819-1)))</f>
        <v>NA</v>
      </c>
      <c r="B2819" s="29" t="str">
        <f>IF(PickedColonies!J2819=0, "NA", INDEX(Table1[Modifications],(MATCH(PickedColonies!C2819,Table6[Barcode of agar-filled omnitray plate],0)+PickedColonies!J2819-1)))</f>
        <v>NA</v>
      </c>
      <c r="D2819" s="29" t="str">
        <f>IF(PickedColonies!J2819=0, "NA", INDEX(Table4[],(MATCH(PickedColonies!C2819,Table6[Barcode of agar-filled omnitray plate],0)+PickedColonies!J2819-1)))</f>
        <v>NA</v>
      </c>
      <c r="F2819" s="42" t="str">
        <f>IF(ISNUMBER(SEARCH("96-well",Import!$B$10)),Sheet1!O2818,Sheet1!P2818)</f>
        <v>B9</v>
      </c>
      <c r="I2819" s="31"/>
    </row>
    <row r="2820" spans="1:9" x14ac:dyDescent="0.25">
      <c r="A2820" s="29" t="str">
        <f>IF(PickedColonies!J2820=0, "NA",INDEX(Table5[Strain name],(MATCH(PickedColonies!C2820,Table6[Barcode of agar-filled omnitray plate],0)+PickedColonies!J2820-1)))</f>
        <v>NA</v>
      </c>
      <c r="B2820" s="29" t="str">
        <f>IF(PickedColonies!J2820=0, "NA", INDEX(Table1[Modifications],(MATCH(PickedColonies!C2820,Table6[Barcode of agar-filled omnitray plate],0)+PickedColonies!J2820-1)))</f>
        <v>NA</v>
      </c>
      <c r="D2820" s="29" t="str">
        <f>IF(PickedColonies!J2820=0, "NA", INDEX(Table4[],(MATCH(PickedColonies!C2820,Table6[Barcode of agar-filled omnitray plate],0)+PickedColonies!J2820-1)))</f>
        <v>NA</v>
      </c>
      <c r="F2820" s="42" t="str">
        <f>IF(ISNUMBER(SEARCH("96-well",Import!$B$10)),Sheet1!O2819,Sheet1!P2819)</f>
        <v>C9</v>
      </c>
      <c r="I2820" s="31"/>
    </row>
    <row r="2821" spans="1:9" x14ac:dyDescent="0.25">
      <c r="A2821" s="29" t="str">
        <f>IF(PickedColonies!J2821=0, "NA",INDEX(Table5[Strain name],(MATCH(PickedColonies!C2821,Table6[Barcode of agar-filled omnitray plate],0)+PickedColonies!J2821-1)))</f>
        <v>NA</v>
      </c>
      <c r="B2821" s="29" t="str">
        <f>IF(PickedColonies!J2821=0, "NA", INDEX(Table1[Modifications],(MATCH(PickedColonies!C2821,Table6[Barcode of agar-filled omnitray plate],0)+PickedColonies!J2821-1)))</f>
        <v>NA</v>
      </c>
      <c r="D2821" s="29" t="str">
        <f>IF(PickedColonies!J2821=0, "NA", INDEX(Table4[],(MATCH(PickedColonies!C2821,Table6[Barcode of agar-filled omnitray plate],0)+PickedColonies!J2821-1)))</f>
        <v>NA</v>
      </c>
      <c r="F2821" s="42" t="str">
        <f>IF(ISNUMBER(SEARCH("96-well",Import!$B$10)),Sheet1!O2820,Sheet1!P2820)</f>
        <v>D9</v>
      </c>
      <c r="I2821" s="31"/>
    </row>
    <row r="2822" spans="1:9" x14ac:dyDescent="0.25">
      <c r="A2822" s="29" t="str">
        <f>IF(PickedColonies!J2822=0, "NA",INDEX(Table5[Strain name],(MATCH(PickedColonies!C2822,Table6[Barcode of agar-filled omnitray plate],0)+PickedColonies!J2822-1)))</f>
        <v>NA</v>
      </c>
      <c r="B2822" s="29" t="str">
        <f>IF(PickedColonies!J2822=0, "NA", INDEX(Table1[Modifications],(MATCH(PickedColonies!C2822,Table6[Barcode of agar-filled omnitray plate],0)+PickedColonies!J2822-1)))</f>
        <v>NA</v>
      </c>
      <c r="D2822" s="29" t="str">
        <f>IF(PickedColonies!J2822=0, "NA", INDEX(Table4[],(MATCH(PickedColonies!C2822,Table6[Barcode of agar-filled omnitray plate],0)+PickedColonies!J2822-1)))</f>
        <v>NA</v>
      </c>
      <c r="F2822" s="42" t="str">
        <f>IF(ISNUMBER(SEARCH("96-well",Import!$B$10)),Sheet1!O2821,Sheet1!P2821)</f>
        <v>E9</v>
      </c>
      <c r="I2822" s="31"/>
    </row>
    <row r="2823" spans="1:9" x14ac:dyDescent="0.25">
      <c r="A2823" s="29" t="str">
        <f>IF(PickedColonies!J2823=0, "NA",INDEX(Table5[Strain name],(MATCH(PickedColonies!C2823,Table6[Barcode of agar-filled omnitray plate],0)+PickedColonies!J2823-1)))</f>
        <v>NA</v>
      </c>
      <c r="B2823" s="29" t="str">
        <f>IF(PickedColonies!J2823=0, "NA", INDEX(Table1[Modifications],(MATCH(PickedColonies!C2823,Table6[Barcode of agar-filled omnitray plate],0)+PickedColonies!J2823-1)))</f>
        <v>NA</v>
      </c>
      <c r="D2823" s="29" t="str">
        <f>IF(PickedColonies!J2823=0, "NA", INDEX(Table4[],(MATCH(PickedColonies!C2823,Table6[Barcode of agar-filled omnitray plate],0)+PickedColonies!J2823-1)))</f>
        <v>NA</v>
      </c>
      <c r="F2823" s="42" t="str">
        <f>IF(ISNUMBER(SEARCH("96-well",Import!$B$10)),Sheet1!O2822,Sheet1!P2822)</f>
        <v>F9</v>
      </c>
      <c r="I2823" s="31"/>
    </row>
    <row r="2824" spans="1:9" x14ac:dyDescent="0.25">
      <c r="A2824" s="29" t="str">
        <f>IF(PickedColonies!J2824=0, "NA",INDEX(Table5[Strain name],(MATCH(PickedColonies!C2824,Table6[Barcode of agar-filled omnitray plate],0)+PickedColonies!J2824-1)))</f>
        <v>NA</v>
      </c>
      <c r="B2824" s="29" t="str">
        <f>IF(PickedColonies!J2824=0, "NA", INDEX(Table1[Modifications],(MATCH(PickedColonies!C2824,Table6[Barcode of agar-filled omnitray plate],0)+PickedColonies!J2824-1)))</f>
        <v>NA</v>
      </c>
      <c r="D2824" s="29" t="str">
        <f>IF(PickedColonies!J2824=0, "NA", INDEX(Table4[],(MATCH(PickedColonies!C2824,Table6[Barcode of agar-filled omnitray plate],0)+PickedColonies!J2824-1)))</f>
        <v>NA</v>
      </c>
      <c r="F2824" s="42" t="str">
        <f>IF(ISNUMBER(SEARCH("96-well",Import!$B$10)),Sheet1!O2823,Sheet1!P2823)</f>
        <v>G9</v>
      </c>
      <c r="I2824" s="31"/>
    </row>
    <row r="2825" spans="1:9" x14ac:dyDescent="0.25">
      <c r="A2825" s="29" t="str">
        <f>IF(PickedColonies!J2825=0, "NA",INDEX(Table5[Strain name],(MATCH(PickedColonies!C2825,Table6[Barcode of agar-filled omnitray plate],0)+PickedColonies!J2825-1)))</f>
        <v>NA</v>
      </c>
      <c r="B2825" s="29" t="str">
        <f>IF(PickedColonies!J2825=0, "NA", INDEX(Table1[Modifications],(MATCH(PickedColonies!C2825,Table6[Barcode of agar-filled omnitray plate],0)+PickedColonies!J2825-1)))</f>
        <v>NA</v>
      </c>
      <c r="D2825" s="29" t="str">
        <f>IF(PickedColonies!J2825=0, "NA", INDEX(Table4[],(MATCH(PickedColonies!C2825,Table6[Barcode of agar-filled omnitray plate],0)+PickedColonies!J2825-1)))</f>
        <v>NA</v>
      </c>
      <c r="F2825" s="42" t="str">
        <f>IF(ISNUMBER(SEARCH("96-well",Import!$B$10)),Sheet1!O2824,Sheet1!P2824)</f>
        <v>H9</v>
      </c>
      <c r="I2825" s="31"/>
    </row>
    <row r="2826" spans="1:9" x14ac:dyDescent="0.25">
      <c r="A2826" s="29" t="str">
        <f>IF(PickedColonies!J2826=0, "NA",INDEX(Table5[Strain name],(MATCH(PickedColonies!C2826,Table6[Barcode of agar-filled omnitray plate],0)+PickedColonies!J2826-1)))</f>
        <v>NA</v>
      </c>
      <c r="B2826" s="29" t="str">
        <f>IF(PickedColonies!J2826=0, "NA", INDEX(Table1[Modifications],(MATCH(PickedColonies!C2826,Table6[Barcode of agar-filled omnitray plate],0)+PickedColonies!J2826-1)))</f>
        <v>NA</v>
      </c>
      <c r="D2826" s="29" t="str">
        <f>IF(PickedColonies!J2826=0, "NA", INDEX(Table4[],(MATCH(PickedColonies!C2826,Table6[Barcode of agar-filled omnitray plate],0)+PickedColonies!J2826-1)))</f>
        <v>NA</v>
      </c>
      <c r="F2826" s="42" t="str">
        <f>IF(ISNUMBER(SEARCH("96-well",Import!$B$10)),Sheet1!O2825,Sheet1!P2825)</f>
        <v>I9</v>
      </c>
      <c r="I2826" s="31"/>
    </row>
    <row r="2827" spans="1:9" x14ac:dyDescent="0.25">
      <c r="A2827" s="29" t="str">
        <f>IF(PickedColonies!J2827=0, "NA",INDEX(Table5[Strain name],(MATCH(PickedColonies!C2827,Table6[Barcode of agar-filled omnitray plate],0)+PickedColonies!J2827-1)))</f>
        <v>NA</v>
      </c>
      <c r="B2827" s="29" t="str">
        <f>IF(PickedColonies!J2827=0, "NA", INDEX(Table1[Modifications],(MATCH(PickedColonies!C2827,Table6[Barcode of agar-filled omnitray plate],0)+PickedColonies!J2827-1)))</f>
        <v>NA</v>
      </c>
      <c r="D2827" s="29" t="str">
        <f>IF(PickedColonies!J2827=0, "NA", INDEX(Table4[],(MATCH(PickedColonies!C2827,Table6[Barcode of agar-filled omnitray plate],0)+PickedColonies!J2827-1)))</f>
        <v>NA</v>
      </c>
      <c r="F2827" s="42" t="str">
        <f>IF(ISNUMBER(SEARCH("96-well",Import!$B$10)),Sheet1!O2826,Sheet1!P2826)</f>
        <v>J9</v>
      </c>
      <c r="I2827" s="31"/>
    </row>
    <row r="2828" spans="1:9" x14ac:dyDescent="0.25">
      <c r="A2828" s="29" t="str">
        <f>IF(PickedColonies!J2828=0, "NA",INDEX(Table5[Strain name],(MATCH(PickedColonies!C2828,Table6[Barcode of agar-filled omnitray plate],0)+PickedColonies!J2828-1)))</f>
        <v>NA</v>
      </c>
      <c r="B2828" s="29" t="str">
        <f>IF(PickedColonies!J2828=0, "NA", INDEX(Table1[Modifications],(MATCH(PickedColonies!C2828,Table6[Barcode of agar-filled omnitray plate],0)+PickedColonies!J2828-1)))</f>
        <v>NA</v>
      </c>
      <c r="D2828" s="29" t="str">
        <f>IF(PickedColonies!J2828=0, "NA", INDEX(Table4[],(MATCH(PickedColonies!C2828,Table6[Barcode of agar-filled omnitray plate],0)+PickedColonies!J2828-1)))</f>
        <v>NA</v>
      </c>
      <c r="F2828" s="42" t="str">
        <f>IF(ISNUMBER(SEARCH("96-well",Import!$B$10)),Sheet1!O2827,Sheet1!P2827)</f>
        <v>K9</v>
      </c>
      <c r="I2828" s="31"/>
    </row>
    <row r="2829" spans="1:9" x14ac:dyDescent="0.25">
      <c r="A2829" s="29" t="str">
        <f>IF(PickedColonies!J2829=0, "NA",INDEX(Table5[Strain name],(MATCH(PickedColonies!C2829,Table6[Barcode of agar-filled omnitray plate],0)+PickedColonies!J2829-1)))</f>
        <v>NA</v>
      </c>
      <c r="B2829" s="29" t="str">
        <f>IF(PickedColonies!J2829=0, "NA", INDEX(Table1[Modifications],(MATCH(PickedColonies!C2829,Table6[Barcode of agar-filled omnitray plate],0)+PickedColonies!J2829-1)))</f>
        <v>NA</v>
      </c>
      <c r="D2829" s="29" t="str">
        <f>IF(PickedColonies!J2829=0, "NA", INDEX(Table4[],(MATCH(PickedColonies!C2829,Table6[Barcode of agar-filled omnitray plate],0)+PickedColonies!J2829-1)))</f>
        <v>NA</v>
      </c>
      <c r="F2829" s="42" t="str">
        <f>IF(ISNUMBER(SEARCH("96-well",Import!$B$10)),Sheet1!O2828,Sheet1!P2828)</f>
        <v>L9</v>
      </c>
      <c r="I2829" s="31"/>
    </row>
    <row r="2830" spans="1:9" x14ac:dyDescent="0.25">
      <c r="A2830" s="29" t="str">
        <f>IF(PickedColonies!J2830=0, "NA",INDEX(Table5[Strain name],(MATCH(PickedColonies!C2830,Table6[Barcode of agar-filled omnitray plate],0)+PickedColonies!J2830-1)))</f>
        <v>NA</v>
      </c>
      <c r="B2830" s="29" t="str">
        <f>IF(PickedColonies!J2830=0, "NA", INDEX(Table1[Modifications],(MATCH(PickedColonies!C2830,Table6[Barcode of agar-filled omnitray plate],0)+PickedColonies!J2830-1)))</f>
        <v>NA</v>
      </c>
      <c r="D2830" s="29" t="str">
        <f>IF(PickedColonies!J2830=0, "NA", INDEX(Table4[],(MATCH(PickedColonies!C2830,Table6[Barcode of agar-filled omnitray plate],0)+PickedColonies!J2830-1)))</f>
        <v>NA</v>
      </c>
      <c r="F2830" s="42" t="str">
        <f>IF(ISNUMBER(SEARCH("96-well",Import!$B$10)),Sheet1!O2829,Sheet1!P2829)</f>
        <v>M9</v>
      </c>
      <c r="I2830" s="31"/>
    </row>
    <row r="2831" spans="1:9" x14ac:dyDescent="0.25">
      <c r="A2831" s="29" t="str">
        <f>IF(PickedColonies!J2831=0, "NA",INDEX(Table5[Strain name],(MATCH(PickedColonies!C2831,Table6[Barcode of agar-filled omnitray plate],0)+PickedColonies!J2831-1)))</f>
        <v>NA</v>
      </c>
      <c r="B2831" s="29" t="str">
        <f>IF(PickedColonies!J2831=0, "NA", INDEX(Table1[Modifications],(MATCH(PickedColonies!C2831,Table6[Barcode of agar-filled omnitray plate],0)+PickedColonies!J2831-1)))</f>
        <v>NA</v>
      </c>
      <c r="D2831" s="29" t="str">
        <f>IF(PickedColonies!J2831=0, "NA", INDEX(Table4[],(MATCH(PickedColonies!C2831,Table6[Barcode of agar-filled omnitray plate],0)+PickedColonies!J2831-1)))</f>
        <v>NA</v>
      </c>
      <c r="F2831" s="42" t="str">
        <f>IF(ISNUMBER(SEARCH("96-well",Import!$B$10)),Sheet1!O2830,Sheet1!P2830)</f>
        <v>N9</v>
      </c>
      <c r="I2831" s="31"/>
    </row>
    <row r="2832" spans="1:9" x14ac:dyDescent="0.25">
      <c r="A2832" s="29" t="str">
        <f>IF(PickedColonies!J2832=0, "NA",INDEX(Table5[Strain name],(MATCH(PickedColonies!C2832,Table6[Barcode of agar-filled omnitray plate],0)+PickedColonies!J2832-1)))</f>
        <v>NA</v>
      </c>
      <c r="B2832" s="29" t="str">
        <f>IF(PickedColonies!J2832=0, "NA", INDEX(Table1[Modifications],(MATCH(PickedColonies!C2832,Table6[Barcode of agar-filled omnitray plate],0)+PickedColonies!J2832-1)))</f>
        <v>NA</v>
      </c>
      <c r="D2832" s="29" t="str">
        <f>IF(PickedColonies!J2832=0, "NA", INDEX(Table4[],(MATCH(PickedColonies!C2832,Table6[Barcode of agar-filled omnitray plate],0)+PickedColonies!J2832-1)))</f>
        <v>NA</v>
      </c>
      <c r="F2832" s="42" t="str">
        <f>IF(ISNUMBER(SEARCH("96-well",Import!$B$10)),Sheet1!O2831,Sheet1!P2831)</f>
        <v>O9</v>
      </c>
      <c r="I2832" s="31"/>
    </row>
    <row r="2833" spans="1:9" x14ac:dyDescent="0.25">
      <c r="A2833" s="29" t="str">
        <f>IF(PickedColonies!J2833=0, "NA",INDEX(Table5[Strain name],(MATCH(PickedColonies!C2833,Table6[Barcode of agar-filled omnitray plate],0)+PickedColonies!J2833-1)))</f>
        <v>NA</v>
      </c>
      <c r="B2833" s="29" t="str">
        <f>IF(PickedColonies!J2833=0, "NA", INDEX(Table1[Modifications],(MATCH(PickedColonies!C2833,Table6[Barcode of agar-filled omnitray plate],0)+PickedColonies!J2833-1)))</f>
        <v>NA</v>
      </c>
      <c r="D2833" s="29" t="str">
        <f>IF(PickedColonies!J2833=0, "NA", INDEX(Table4[],(MATCH(PickedColonies!C2833,Table6[Barcode of agar-filled omnitray plate],0)+PickedColonies!J2833-1)))</f>
        <v>NA</v>
      </c>
      <c r="F2833" s="42" t="str">
        <f>IF(ISNUMBER(SEARCH("96-well",Import!$B$10)),Sheet1!O2832,Sheet1!P2832)</f>
        <v>P9</v>
      </c>
      <c r="I2833" s="31"/>
    </row>
    <row r="2834" spans="1:9" x14ac:dyDescent="0.25">
      <c r="A2834" s="29" t="str">
        <f>IF(PickedColonies!J2834=0, "NA",INDEX(Table5[Strain name],(MATCH(PickedColonies!C2834,Table6[Barcode of agar-filled omnitray plate],0)+PickedColonies!J2834-1)))</f>
        <v>NA</v>
      </c>
      <c r="B2834" s="29" t="str">
        <f>IF(PickedColonies!J2834=0, "NA", INDEX(Table1[Modifications],(MATCH(PickedColonies!C2834,Table6[Barcode of agar-filled omnitray plate],0)+PickedColonies!J2834-1)))</f>
        <v>NA</v>
      </c>
      <c r="D2834" s="29" t="str">
        <f>IF(PickedColonies!J2834=0, "NA", INDEX(Table4[],(MATCH(PickedColonies!C2834,Table6[Barcode of agar-filled omnitray plate],0)+PickedColonies!J2834-1)))</f>
        <v>NA</v>
      </c>
      <c r="F2834" s="42" t="str">
        <f>IF(ISNUMBER(SEARCH("96-well",Import!$B$10)),Sheet1!O2833,Sheet1!P2833)</f>
        <v>A10</v>
      </c>
      <c r="I2834" s="31"/>
    </row>
    <row r="2835" spans="1:9" x14ac:dyDescent="0.25">
      <c r="A2835" s="29" t="str">
        <f>IF(PickedColonies!J2835=0, "NA",INDEX(Table5[Strain name],(MATCH(PickedColonies!C2835,Table6[Barcode of agar-filled omnitray plate],0)+PickedColonies!J2835-1)))</f>
        <v>NA</v>
      </c>
      <c r="B2835" s="29" t="str">
        <f>IF(PickedColonies!J2835=0, "NA", INDEX(Table1[Modifications],(MATCH(PickedColonies!C2835,Table6[Barcode of agar-filled omnitray plate],0)+PickedColonies!J2835-1)))</f>
        <v>NA</v>
      </c>
      <c r="D2835" s="29" t="str">
        <f>IF(PickedColonies!J2835=0, "NA", INDEX(Table4[],(MATCH(PickedColonies!C2835,Table6[Barcode of agar-filled omnitray plate],0)+PickedColonies!J2835-1)))</f>
        <v>NA</v>
      </c>
      <c r="F2835" s="42" t="str">
        <f>IF(ISNUMBER(SEARCH("96-well",Import!$B$10)),Sheet1!O2834,Sheet1!P2834)</f>
        <v>B10</v>
      </c>
      <c r="I2835" s="31"/>
    </row>
    <row r="2836" spans="1:9" x14ac:dyDescent="0.25">
      <c r="A2836" s="29" t="str">
        <f>IF(PickedColonies!J2836=0, "NA",INDEX(Table5[Strain name],(MATCH(PickedColonies!C2836,Table6[Barcode of agar-filled omnitray plate],0)+PickedColonies!J2836-1)))</f>
        <v>NA</v>
      </c>
      <c r="B2836" s="29" t="str">
        <f>IF(PickedColonies!J2836=0, "NA", INDEX(Table1[Modifications],(MATCH(PickedColonies!C2836,Table6[Barcode of agar-filled omnitray plate],0)+PickedColonies!J2836-1)))</f>
        <v>NA</v>
      </c>
      <c r="D2836" s="29" t="str">
        <f>IF(PickedColonies!J2836=0, "NA", INDEX(Table4[],(MATCH(PickedColonies!C2836,Table6[Barcode of agar-filled omnitray plate],0)+PickedColonies!J2836-1)))</f>
        <v>NA</v>
      </c>
      <c r="F2836" s="42" t="str">
        <f>IF(ISNUMBER(SEARCH("96-well",Import!$B$10)),Sheet1!O2835,Sheet1!P2835)</f>
        <v>C10</v>
      </c>
      <c r="I2836" s="31"/>
    </row>
    <row r="2837" spans="1:9" x14ac:dyDescent="0.25">
      <c r="A2837" s="29" t="str">
        <f>IF(PickedColonies!J2837=0, "NA",INDEX(Table5[Strain name],(MATCH(PickedColonies!C2837,Table6[Barcode of agar-filled omnitray plate],0)+PickedColonies!J2837-1)))</f>
        <v>NA</v>
      </c>
      <c r="B2837" s="29" t="str">
        <f>IF(PickedColonies!J2837=0, "NA", INDEX(Table1[Modifications],(MATCH(PickedColonies!C2837,Table6[Barcode of agar-filled omnitray plate],0)+PickedColonies!J2837-1)))</f>
        <v>NA</v>
      </c>
      <c r="D2837" s="29" t="str">
        <f>IF(PickedColonies!J2837=0, "NA", INDEX(Table4[],(MATCH(PickedColonies!C2837,Table6[Barcode of agar-filled omnitray plate],0)+PickedColonies!J2837-1)))</f>
        <v>NA</v>
      </c>
      <c r="F2837" s="42" t="str">
        <f>IF(ISNUMBER(SEARCH("96-well",Import!$B$10)),Sheet1!O2836,Sheet1!P2836)</f>
        <v>D10</v>
      </c>
      <c r="I2837" s="31"/>
    </row>
    <row r="2838" spans="1:9" x14ac:dyDescent="0.25">
      <c r="A2838" s="29" t="str">
        <f>IF(PickedColonies!J2838=0, "NA",INDEX(Table5[Strain name],(MATCH(PickedColonies!C2838,Table6[Barcode of agar-filled omnitray plate],0)+PickedColonies!J2838-1)))</f>
        <v>NA</v>
      </c>
      <c r="B2838" s="29" t="str">
        <f>IF(PickedColonies!J2838=0, "NA", INDEX(Table1[Modifications],(MATCH(PickedColonies!C2838,Table6[Barcode of agar-filled omnitray plate],0)+PickedColonies!J2838-1)))</f>
        <v>NA</v>
      </c>
      <c r="D2838" s="29" t="str">
        <f>IF(PickedColonies!J2838=0, "NA", INDEX(Table4[],(MATCH(PickedColonies!C2838,Table6[Barcode of agar-filled omnitray plate],0)+PickedColonies!J2838-1)))</f>
        <v>NA</v>
      </c>
      <c r="F2838" s="42" t="str">
        <f>IF(ISNUMBER(SEARCH("96-well",Import!$B$10)),Sheet1!O2837,Sheet1!P2837)</f>
        <v>E10</v>
      </c>
      <c r="I2838" s="31"/>
    </row>
    <row r="2839" spans="1:9" x14ac:dyDescent="0.25">
      <c r="A2839" s="29" t="str">
        <f>IF(PickedColonies!J2839=0, "NA",INDEX(Table5[Strain name],(MATCH(PickedColonies!C2839,Table6[Barcode of agar-filled omnitray plate],0)+PickedColonies!J2839-1)))</f>
        <v>NA</v>
      </c>
      <c r="B2839" s="29" t="str">
        <f>IF(PickedColonies!J2839=0, "NA", INDEX(Table1[Modifications],(MATCH(PickedColonies!C2839,Table6[Barcode of agar-filled omnitray plate],0)+PickedColonies!J2839-1)))</f>
        <v>NA</v>
      </c>
      <c r="D2839" s="29" t="str">
        <f>IF(PickedColonies!J2839=0, "NA", INDEX(Table4[],(MATCH(PickedColonies!C2839,Table6[Barcode of agar-filled omnitray plate],0)+PickedColonies!J2839-1)))</f>
        <v>NA</v>
      </c>
      <c r="F2839" s="42" t="str">
        <f>IF(ISNUMBER(SEARCH("96-well",Import!$B$10)),Sheet1!O2838,Sheet1!P2838)</f>
        <v>F10</v>
      </c>
      <c r="I2839" s="31"/>
    </row>
    <row r="2840" spans="1:9" x14ac:dyDescent="0.25">
      <c r="A2840" s="29" t="str">
        <f>IF(PickedColonies!J2840=0, "NA",INDEX(Table5[Strain name],(MATCH(PickedColonies!C2840,Table6[Barcode of agar-filled omnitray plate],0)+PickedColonies!J2840-1)))</f>
        <v>NA</v>
      </c>
      <c r="B2840" s="29" t="str">
        <f>IF(PickedColonies!J2840=0, "NA", INDEX(Table1[Modifications],(MATCH(PickedColonies!C2840,Table6[Barcode of agar-filled omnitray plate],0)+PickedColonies!J2840-1)))</f>
        <v>NA</v>
      </c>
      <c r="D2840" s="29" t="str">
        <f>IF(PickedColonies!J2840=0, "NA", INDEX(Table4[],(MATCH(PickedColonies!C2840,Table6[Barcode of agar-filled omnitray plate],0)+PickedColonies!J2840-1)))</f>
        <v>NA</v>
      </c>
      <c r="F2840" s="42" t="str">
        <f>IF(ISNUMBER(SEARCH("96-well",Import!$B$10)),Sheet1!O2839,Sheet1!P2839)</f>
        <v>G10</v>
      </c>
      <c r="I2840" s="31"/>
    </row>
    <row r="2841" spans="1:9" x14ac:dyDescent="0.25">
      <c r="A2841" s="29" t="str">
        <f>IF(PickedColonies!J2841=0, "NA",INDEX(Table5[Strain name],(MATCH(PickedColonies!C2841,Table6[Barcode of agar-filled omnitray plate],0)+PickedColonies!J2841-1)))</f>
        <v>NA</v>
      </c>
      <c r="B2841" s="29" t="str">
        <f>IF(PickedColonies!J2841=0, "NA", INDEX(Table1[Modifications],(MATCH(PickedColonies!C2841,Table6[Barcode of agar-filled omnitray plate],0)+PickedColonies!J2841-1)))</f>
        <v>NA</v>
      </c>
      <c r="D2841" s="29" t="str">
        <f>IF(PickedColonies!J2841=0, "NA", INDEX(Table4[],(MATCH(PickedColonies!C2841,Table6[Barcode of agar-filled omnitray plate],0)+PickedColonies!J2841-1)))</f>
        <v>NA</v>
      </c>
      <c r="F2841" s="42" t="str">
        <f>IF(ISNUMBER(SEARCH("96-well",Import!$B$10)),Sheet1!O2840,Sheet1!P2840)</f>
        <v>H10</v>
      </c>
      <c r="I2841" s="31"/>
    </row>
    <row r="2842" spans="1:9" x14ac:dyDescent="0.25">
      <c r="A2842" s="29" t="str">
        <f>IF(PickedColonies!J2842=0, "NA",INDEX(Table5[Strain name],(MATCH(PickedColonies!C2842,Table6[Barcode of agar-filled omnitray plate],0)+PickedColonies!J2842-1)))</f>
        <v>NA</v>
      </c>
      <c r="B2842" s="29" t="str">
        <f>IF(PickedColonies!J2842=0, "NA", INDEX(Table1[Modifications],(MATCH(PickedColonies!C2842,Table6[Barcode of agar-filled omnitray plate],0)+PickedColonies!J2842-1)))</f>
        <v>NA</v>
      </c>
      <c r="D2842" s="29" t="str">
        <f>IF(PickedColonies!J2842=0, "NA", INDEX(Table4[],(MATCH(PickedColonies!C2842,Table6[Barcode of agar-filled omnitray plate],0)+PickedColonies!J2842-1)))</f>
        <v>NA</v>
      </c>
      <c r="F2842" s="42" t="str">
        <f>IF(ISNUMBER(SEARCH("96-well",Import!$B$10)),Sheet1!O2841,Sheet1!P2841)</f>
        <v>I10</v>
      </c>
      <c r="I2842" s="31"/>
    </row>
    <row r="2843" spans="1:9" x14ac:dyDescent="0.25">
      <c r="A2843" s="29" t="str">
        <f>IF(PickedColonies!J2843=0, "NA",INDEX(Table5[Strain name],(MATCH(PickedColonies!C2843,Table6[Barcode of agar-filled omnitray plate],0)+PickedColonies!J2843-1)))</f>
        <v>NA</v>
      </c>
      <c r="B2843" s="29" t="str">
        <f>IF(PickedColonies!J2843=0, "NA", INDEX(Table1[Modifications],(MATCH(PickedColonies!C2843,Table6[Barcode of agar-filled omnitray plate],0)+PickedColonies!J2843-1)))</f>
        <v>NA</v>
      </c>
      <c r="D2843" s="29" t="str">
        <f>IF(PickedColonies!J2843=0, "NA", INDEX(Table4[],(MATCH(PickedColonies!C2843,Table6[Barcode of agar-filled omnitray plate],0)+PickedColonies!J2843-1)))</f>
        <v>NA</v>
      </c>
      <c r="F2843" s="42" t="str">
        <f>IF(ISNUMBER(SEARCH("96-well",Import!$B$10)),Sheet1!O2842,Sheet1!P2842)</f>
        <v>J10</v>
      </c>
      <c r="I2843" s="31"/>
    </row>
    <row r="2844" spans="1:9" x14ac:dyDescent="0.25">
      <c r="A2844" s="29" t="str">
        <f>IF(PickedColonies!J2844=0, "NA",INDEX(Table5[Strain name],(MATCH(PickedColonies!C2844,Table6[Barcode of agar-filled omnitray plate],0)+PickedColonies!J2844-1)))</f>
        <v>NA</v>
      </c>
      <c r="B2844" s="29" t="str">
        <f>IF(PickedColonies!J2844=0, "NA", INDEX(Table1[Modifications],(MATCH(PickedColonies!C2844,Table6[Barcode of agar-filled omnitray plate],0)+PickedColonies!J2844-1)))</f>
        <v>NA</v>
      </c>
      <c r="D2844" s="29" t="str">
        <f>IF(PickedColonies!J2844=0, "NA", INDEX(Table4[],(MATCH(PickedColonies!C2844,Table6[Barcode of agar-filled omnitray plate],0)+PickedColonies!J2844-1)))</f>
        <v>NA</v>
      </c>
      <c r="F2844" s="42" t="str">
        <f>IF(ISNUMBER(SEARCH("96-well",Import!$B$10)),Sheet1!O2843,Sheet1!P2843)</f>
        <v>K10</v>
      </c>
      <c r="I2844" s="31"/>
    </row>
    <row r="2845" spans="1:9" x14ac:dyDescent="0.25">
      <c r="A2845" s="29" t="str">
        <f>IF(PickedColonies!J2845=0, "NA",INDEX(Table5[Strain name],(MATCH(PickedColonies!C2845,Table6[Barcode of agar-filled omnitray plate],0)+PickedColonies!J2845-1)))</f>
        <v>NA</v>
      </c>
      <c r="B2845" s="29" t="str">
        <f>IF(PickedColonies!J2845=0, "NA", INDEX(Table1[Modifications],(MATCH(PickedColonies!C2845,Table6[Barcode of agar-filled omnitray plate],0)+PickedColonies!J2845-1)))</f>
        <v>NA</v>
      </c>
      <c r="D2845" s="29" t="str">
        <f>IF(PickedColonies!J2845=0, "NA", INDEX(Table4[],(MATCH(PickedColonies!C2845,Table6[Barcode of agar-filled omnitray plate],0)+PickedColonies!J2845-1)))</f>
        <v>NA</v>
      </c>
      <c r="F2845" s="42" t="str">
        <f>IF(ISNUMBER(SEARCH("96-well",Import!$B$10)),Sheet1!O2844,Sheet1!P2844)</f>
        <v>L10</v>
      </c>
      <c r="I2845" s="31"/>
    </row>
    <row r="2846" spans="1:9" x14ac:dyDescent="0.25">
      <c r="A2846" s="29" t="str">
        <f>IF(PickedColonies!J2846=0, "NA",INDEX(Table5[Strain name],(MATCH(PickedColonies!C2846,Table6[Barcode of agar-filled omnitray plate],0)+PickedColonies!J2846-1)))</f>
        <v>NA</v>
      </c>
      <c r="B2846" s="29" t="str">
        <f>IF(PickedColonies!J2846=0, "NA", INDEX(Table1[Modifications],(MATCH(PickedColonies!C2846,Table6[Barcode of agar-filled omnitray plate],0)+PickedColonies!J2846-1)))</f>
        <v>NA</v>
      </c>
      <c r="D2846" s="29" t="str">
        <f>IF(PickedColonies!J2846=0, "NA", INDEX(Table4[],(MATCH(PickedColonies!C2846,Table6[Barcode of agar-filled omnitray plate],0)+PickedColonies!J2846-1)))</f>
        <v>NA</v>
      </c>
      <c r="F2846" s="42" t="str">
        <f>IF(ISNUMBER(SEARCH("96-well",Import!$B$10)),Sheet1!O2845,Sheet1!P2845)</f>
        <v>M10</v>
      </c>
      <c r="I2846" s="31"/>
    </row>
    <row r="2847" spans="1:9" x14ac:dyDescent="0.25">
      <c r="A2847" s="29" t="str">
        <f>IF(PickedColonies!J2847=0, "NA",INDEX(Table5[Strain name],(MATCH(PickedColonies!C2847,Table6[Barcode of agar-filled omnitray plate],0)+PickedColonies!J2847-1)))</f>
        <v>NA</v>
      </c>
      <c r="B2847" s="29" t="str">
        <f>IF(PickedColonies!J2847=0, "NA", INDEX(Table1[Modifications],(MATCH(PickedColonies!C2847,Table6[Barcode of agar-filled omnitray plate],0)+PickedColonies!J2847-1)))</f>
        <v>NA</v>
      </c>
      <c r="D2847" s="29" t="str">
        <f>IF(PickedColonies!J2847=0, "NA", INDEX(Table4[],(MATCH(PickedColonies!C2847,Table6[Barcode of agar-filled omnitray plate],0)+PickedColonies!J2847-1)))</f>
        <v>NA</v>
      </c>
      <c r="F2847" s="42" t="str">
        <f>IF(ISNUMBER(SEARCH("96-well",Import!$B$10)),Sheet1!O2846,Sheet1!P2846)</f>
        <v>N10</v>
      </c>
      <c r="I2847" s="31"/>
    </row>
    <row r="2848" spans="1:9" x14ac:dyDescent="0.25">
      <c r="A2848" s="29" t="str">
        <f>IF(PickedColonies!J2848=0, "NA",INDEX(Table5[Strain name],(MATCH(PickedColonies!C2848,Table6[Barcode of agar-filled omnitray plate],0)+PickedColonies!J2848-1)))</f>
        <v>NA</v>
      </c>
      <c r="B2848" s="29" t="str">
        <f>IF(PickedColonies!J2848=0, "NA", INDEX(Table1[Modifications],(MATCH(PickedColonies!C2848,Table6[Barcode of agar-filled omnitray plate],0)+PickedColonies!J2848-1)))</f>
        <v>NA</v>
      </c>
      <c r="D2848" s="29" t="str">
        <f>IF(PickedColonies!J2848=0, "NA", INDEX(Table4[],(MATCH(PickedColonies!C2848,Table6[Barcode of agar-filled omnitray plate],0)+PickedColonies!J2848-1)))</f>
        <v>NA</v>
      </c>
      <c r="F2848" s="42" t="str">
        <f>IF(ISNUMBER(SEARCH("96-well",Import!$B$10)),Sheet1!O2847,Sheet1!P2847)</f>
        <v>O10</v>
      </c>
      <c r="I2848" s="31"/>
    </row>
    <row r="2849" spans="1:9" x14ac:dyDescent="0.25">
      <c r="A2849" s="29" t="str">
        <f>IF(PickedColonies!J2849=0, "NA",INDEX(Table5[Strain name],(MATCH(PickedColonies!C2849,Table6[Barcode of agar-filled omnitray plate],0)+PickedColonies!J2849-1)))</f>
        <v>NA</v>
      </c>
      <c r="B2849" s="29" t="str">
        <f>IF(PickedColonies!J2849=0, "NA", INDEX(Table1[Modifications],(MATCH(PickedColonies!C2849,Table6[Barcode of agar-filled omnitray plate],0)+PickedColonies!J2849-1)))</f>
        <v>NA</v>
      </c>
      <c r="D2849" s="29" t="str">
        <f>IF(PickedColonies!J2849=0, "NA", INDEX(Table4[],(MATCH(PickedColonies!C2849,Table6[Barcode of agar-filled omnitray plate],0)+PickedColonies!J2849-1)))</f>
        <v>NA</v>
      </c>
      <c r="F2849" s="42" t="str">
        <f>IF(ISNUMBER(SEARCH("96-well",Import!$B$10)),Sheet1!O2848,Sheet1!P2848)</f>
        <v>P10</v>
      </c>
      <c r="I2849" s="31"/>
    </row>
    <row r="2850" spans="1:9" x14ac:dyDescent="0.25">
      <c r="A2850" s="29" t="str">
        <f>IF(PickedColonies!J2850=0, "NA",INDEX(Table5[Strain name],(MATCH(PickedColonies!C2850,Table6[Barcode of agar-filled omnitray plate],0)+PickedColonies!J2850-1)))</f>
        <v>NA</v>
      </c>
      <c r="B2850" s="29" t="str">
        <f>IF(PickedColonies!J2850=0, "NA", INDEX(Table1[Modifications],(MATCH(PickedColonies!C2850,Table6[Barcode of agar-filled omnitray plate],0)+PickedColonies!J2850-1)))</f>
        <v>NA</v>
      </c>
      <c r="D2850" s="29" t="str">
        <f>IF(PickedColonies!J2850=0, "NA", INDEX(Table4[],(MATCH(PickedColonies!C2850,Table6[Barcode of agar-filled omnitray plate],0)+PickedColonies!J2850-1)))</f>
        <v>NA</v>
      </c>
      <c r="F2850" s="42" t="str">
        <f>IF(ISNUMBER(SEARCH("96-well",Import!$B$10)),Sheet1!O2849,Sheet1!P2849)</f>
        <v>A11</v>
      </c>
      <c r="I2850" s="31"/>
    </row>
    <row r="2851" spans="1:9" x14ac:dyDescent="0.25">
      <c r="A2851" s="29" t="str">
        <f>IF(PickedColonies!J2851=0, "NA",INDEX(Table5[Strain name],(MATCH(PickedColonies!C2851,Table6[Barcode of agar-filled omnitray plate],0)+PickedColonies!J2851-1)))</f>
        <v>NA</v>
      </c>
      <c r="B2851" s="29" t="str">
        <f>IF(PickedColonies!J2851=0, "NA", INDEX(Table1[Modifications],(MATCH(PickedColonies!C2851,Table6[Barcode of agar-filled omnitray plate],0)+PickedColonies!J2851-1)))</f>
        <v>NA</v>
      </c>
      <c r="D2851" s="29" t="str">
        <f>IF(PickedColonies!J2851=0, "NA", INDEX(Table4[],(MATCH(PickedColonies!C2851,Table6[Barcode of agar-filled omnitray plate],0)+PickedColonies!J2851-1)))</f>
        <v>NA</v>
      </c>
      <c r="F2851" s="42" t="str">
        <f>IF(ISNUMBER(SEARCH("96-well",Import!$B$10)),Sheet1!O2850,Sheet1!P2850)</f>
        <v>B11</v>
      </c>
      <c r="I2851" s="31"/>
    </row>
    <row r="2852" spans="1:9" x14ac:dyDescent="0.25">
      <c r="A2852" s="29" t="str">
        <f>IF(PickedColonies!J2852=0, "NA",INDEX(Table5[Strain name],(MATCH(PickedColonies!C2852,Table6[Barcode of agar-filled omnitray plate],0)+PickedColonies!J2852-1)))</f>
        <v>NA</v>
      </c>
      <c r="B2852" s="29" t="str">
        <f>IF(PickedColonies!J2852=0, "NA", INDEX(Table1[Modifications],(MATCH(PickedColonies!C2852,Table6[Barcode of agar-filled omnitray plate],0)+PickedColonies!J2852-1)))</f>
        <v>NA</v>
      </c>
      <c r="D2852" s="29" t="str">
        <f>IF(PickedColonies!J2852=0, "NA", INDEX(Table4[],(MATCH(PickedColonies!C2852,Table6[Barcode of agar-filled omnitray plate],0)+PickedColonies!J2852-1)))</f>
        <v>NA</v>
      </c>
      <c r="F2852" s="42" t="str">
        <f>IF(ISNUMBER(SEARCH("96-well",Import!$B$10)),Sheet1!O2851,Sheet1!P2851)</f>
        <v>C11</v>
      </c>
      <c r="I2852" s="31"/>
    </row>
    <row r="2853" spans="1:9" x14ac:dyDescent="0.25">
      <c r="A2853" s="29" t="str">
        <f>IF(PickedColonies!J2853=0, "NA",INDEX(Table5[Strain name],(MATCH(PickedColonies!C2853,Table6[Barcode of agar-filled omnitray plate],0)+PickedColonies!J2853-1)))</f>
        <v>NA</v>
      </c>
      <c r="B2853" s="29" t="str">
        <f>IF(PickedColonies!J2853=0, "NA", INDEX(Table1[Modifications],(MATCH(PickedColonies!C2853,Table6[Barcode of agar-filled omnitray plate],0)+PickedColonies!J2853-1)))</f>
        <v>NA</v>
      </c>
      <c r="D2853" s="29" t="str">
        <f>IF(PickedColonies!J2853=0, "NA", INDEX(Table4[],(MATCH(PickedColonies!C2853,Table6[Barcode of agar-filled omnitray plate],0)+PickedColonies!J2853-1)))</f>
        <v>NA</v>
      </c>
      <c r="F2853" s="42" t="str">
        <f>IF(ISNUMBER(SEARCH("96-well",Import!$B$10)),Sheet1!O2852,Sheet1!P2852)</f>
        <v>D11</v>
      </c>
      <c r="I2853" s="31"/>
    </row>
    <row r="2854" spans="1:9" x14ac:dyDescent="0.25">
      <c r="A2854" s="29" t="str">
        <f>IF(PickedColonies!J2854=0, "NA",INDEX(Table5[Strain name],(MATCH(PickedColonies!C2854,Table6[Barcode of agar-filled omnitray plate],0)+PickedColonies!J2854-1)))</f>
        <v>NA</v>
      </c>
      <c r="B2854" s="29" t="str">
        <f>IF(PickedColonies!J2854=0, "NA", INDEX(Table1[Modifications],(MATCH(PickedColonies!C2854,Table6[Barcode of agar-filled omnitray plate],0)+PickedColonies!J2854-1)))</f>
        <v>NA</v>
      </c>
      <c r="D2854" s="29" t="str">
        <f>IF(PickedColonies!J2854=0, "NA", INDEX(Table4[],(MATCH(PickedColonies!C2854,Table6[Barcode of agar-filled omnitray plate],0)+PickedColonies!J2854-1)))</f>
        <v>NA</v>
      </c>
      <c r="F2854" s="42" t="str">
        <f>IF(ISNUMBER(SEARCH("96-well",Import!$B$10)),Sheet1!O2853,Sheet1!P2853)</f>
        <v>E11</v>
      </c>
      <c r="I2854" s="31"/>
    </row>
    <row r="2855" spans="1:9" x14ac:dyDescent="0.25">
      <c r="A2855" s="29" t="str">
        <f>IF(PickedColonies!J2855=0, "NA",INDEX(Table5[Strain name],(MATCH(PickedColonies!C2855,Table6[Barcode of agar-filled omnitray plate],0)+PickedColonies!J2855-1)))</f>
        <v>NA</v>
      </c>
      <c r="B2855" s="29" t="str">
        <f>IF(PickedColonies!J2855=0, "NA", INDEX(Table1[Modifications],(MATCH(PickedColonies!C2855,Table6[Barcode of agar-filled omnitray plate],0)+PickedColonies!J2855-1)))</f>
        <v>NA</v>
      </c>
      <c r="D2855" s="29" t="str">
        <f>IF(PickedColonies!J2855=0, "NA", INDEX(Table4[],(MATCH(PickedColonies!C2855,Table6[Barcode of agar-filled omnitray plate],0)+PickedColonies!J2855-1)))</f>
        <v>NA</v>
      </c>
      <c r="F2855" s="42" t="str">
        <f>IF(ISNUMBER(SEARCH("96-well",Import!$B$10)),Sheet1!O2854,Sheet1!P2854)</f>
        <v>F11</v>
      </c>
      <c r="I2855" s="31"/>
    </row>
    <row r="2856" spans="1:9" x14ac:dyDescent="0.25">
      <c r="A2856" s="29" t="str">
        <f>IF(PickedColonies!J2856=0, "NA",INDEX(Table5[Strain name],(MATCH(PickedColonies!C2856,Table6[Barcode of agar-filled omnitray plate],0)+PickedColonies!J2856-1)))</f>
        <v>NA</v>
      </c>
      <c r="B2856" s="29" t="str">
        <f>IF(PickedColonies!J2856=0, "NA", INDEX(Table1[Modifications],(MATCH(PickedColonies!C2856,Table6[Barcode of agar-filled omnitray plate],0)+PickedColonies!J2856-1)))</f>
        <v>NA</v>
      </c>
      <c r="D2856" s="29" t="str">
        <f>IF(PickedColonies!J2856=0, "NA", INDEX(Table4[],(MATCH(PickedColonies!C2856,Table6[Barcode of agar-filled omnitray plate],0)+PickedColonies!J2856-1)))</f>
        <v>NA</v>
      </c>
      <c r="F2856" s="42" t="str">
        <f>IF(ISNUMBER(SEARCH("96-well",Import!$B$10)),Sheet1!O2855,Sheet1!P2855)</f>
        <v>G11</v>
      </c>
      <c r="I2856" s="31"/>
    </row>
    <row r="2857" spans="1:9" x14ac:dyDescent="0.25">
      <c r="A2857" s="29" t="str">
        <f>IF(PickedColonies!J2857=0, "NA",INDEX(Table5[Strain name],(MATCH(PickedColonies!C2857,Table6[Barcode of agar-filled omnitray plate],0)+PickedColonies!J2857-1)))</f>
        <v>NA</v>
      </c>
      <c r="B2857" s="29" t="str">
        <f>IF(PickedColonies!J2857=0, "NA", INDEX(Table1[Modifications],(MATCH(PickedColonies!C2857,Table6[Barcode of agar-filled omnitray plate],0)+PickedColonies!J2857-1)))</f>
        <v>NA</v>
      </c>
      <c r="D2857" s="29" t="str">
        <f>IF(PickedColonies!J2857=0, "NA", INDEX(Table4[],(MATCH(PickedColonies!C2857,Table6[Barcode of agar-filled omnitray plate],0)+PickedColonies!J2857-1)))</f>
        <v>NA</v>
      </c>
      <c r="F2857" s="42" t="str">
        <f>IF(ISNUMBER(SEARCH("96-well",Import!$B$10)),Sheet1!O2856,Sheet1!P2856)</f>
        <v>H11</v>
      </c>
      <c r="I2857" s="31"/>
    </row>
    <row r="2858" spans="1:9" x14ac:dyDescent="0.25">
      <c r="A2858" s="29" t="str">
        <f>IF(PickedColonies!J2858=0, "NA",INDEX(Table5[Strain name],(MATCH(PickedColonies!C2858,Table6[Barcode of agar-filled omnitray plate],0)+PickedColonies!J2858-1)))</f>
        <v>NA</v>
      </c>
      <c r="B2858" s="29" t="str">
        <f>IF(PickedColonies!J2858=0, "NA", INDEX(Table1[Modifications],(MATCH(PickedColonies!C2858,Table6[Barcode of agar-filled omnitray plate],0)+PickedColonies!J2858-1)))</f>
        <v>NA</v>
      </c>
      <c r="D2858" s="29" t="str">
        <f>IF(PickedColonies!J2858=0, "NA", INDEX(Table4[],(MATCH(PickedColonies!C2858,Table6[Barcode of agar-filled omnitray plate],0)+PickedColonies!J2858-1)))</f>
        <v>NA</v>
      </c>
      <c r="F2858" s="42" t="str">
        <f>IF(ISNUMBER(SEARCH("96-well",Import!$B$10)),Sheet1!O2857,Sheet1!P2857)</f>
        <v>I11</v>
      </c>
      <c r="I2858" s="31"/>
    </row>
    <row r="2859" spans="1:9" x14ac:dyDescent="0.25">
      <c r="A2859" s="29" t="str">
        <f>IF(PickedColonies!J2859=0, "NA",INDEX(Table5[Strain name],(MATCH(PickedColonies!C2859,Table6[Barcode of agar-filled omnitray plate],0)+PickedColonies!J2859-1)))</f>
        <v>NA</v>
      </c>
      <c r="B2859" s="29" t="str">
        <f>IF(PickedColonies!J2859=0, "NA", INDEX(Table1[Modifications],(MATCH(PickedColonies!C2859,Table6[Barcode of agar-filled omnitray plate],0)+PickedColonies!J2859-1)))</f>
        <v>NA</v>
      </c>
      <c r="D2859" s="29" t="str">
        <f>IF(PickedColonies!J2859=0, "NA", INDEX(Table4[],(MATCH(PickedColonies!C2859,Table6[Barcode of agar-filled omnitray plate],0)+PickedColonies!J2859-1)))</f>
        <v>NA</v>
      </c>
      <c r="F2859" s="42" t="str">
        <f>IF(ISNUMBER(SEARCH("96-well",Import!$B$10)),Sheet1!O2858,Sheet1!P2858)</f>
        <v>J11</v>
      </c>
      <c r="I2859" s="31"/>
    </row>
    <row r="2860" spans="1:9" x14ac:dyDescent="0.25">
      <c r="A2860" s="29" t="str">
        <f>IF(PickedColonies!J2860=0, "NA",INDEX(Table5[Strain name],(MATCH(PickedColonies!C2860,Table6[Barcode of agar-filled omnitray plate],0)+PickedColonies!J2860-1)))</f>
        <v>NA</v>
      </c>
      <c r="B2860" s="29" t="str">
        <f>IF(PickedColonies!J2860=0, "NA", INDEX(Table1[Modifications],(MATCH(PickedColonies!C2860,Table6[Barcode of agar-filled omnitray plate],0)+PickedColonies!J2860-1)))</f>
        <v>NA</v>
      </c>
      <c r="D2860" s="29" t="str">
        <f>IF(PickedColonies!J2860=0, "NA", INDEX(Table4[],(MATCH(PickedColonies!C2860,Table6[Barcode of agar-filled omnitray plate],0)+PickedColonies!J2860-1)))</f>
        <v>NA</v>
      </c>
      <c r="F2860" s="42" t="str">
        <f>IF(ISNUMBER(SEARCH("96-well",Import!$B$10)),Sheet1!O2859,Sheet1!P2859)</f>
        <v>K11</v>
      </c>
      <c r="I2860" s="31"/>
    </row>
    <row r="2861" spans="1:9" x14ac:dyDescent="0.25">
      <c r="A2861" s="29" t="str">
        <f>IF(PickedColonies!J2861=0, "NA",INDEX(Table5[Strain name],(MATCH(PickedColonies!C2861,Table6[Barcode of agar-filled omnitray plate],0)+PickedColonies!J2861-1)))</f>
        <v>NA</v>
      </c>
      <c r="B2861" s="29" t="str">
        <f>IF(PickedColonies!J2861=0, "NA", INDEX(Table1[Modifications],(MATCH(PickedColonies!C2861,Table6[Barcode of agar-filled omnitray plate],0)+PickedColonies!J2861-1)))</f>
        <v>NA</v>
      </c>
      <c r="D2861" s="29" t="str">
        <f>IF(PickedColonies!J2861=0, "NA", INDEX(Table4[],(MATCH(PickedColonies!C2861,Table6[Barcode of agar-filled omnitray plate],0)+PickedColonies!J2861-1)))</f>
        <v>NA</v>
      </c>
      <c r="F2861" s="42" t="str">
        <f>IF(ISNUMBER(SEARCH("96-well",Import!$B$10)),Sheet1!O2860,Sheet1!P2860)</f>
        <v>L11</v>
      </c>
      <c r="I2861" s="31"/>
    </row>
    <row r="2862" spans="1:9" x14ac:dyDescent="0.25">
      <c r="A2862" s="29" t="str">
        <f>IF(PickedColonies!J2862=0, "NA",INDEX(Table5[Strain name],(MATCH(PickedColonies!C2862,Table6[Barcode of agar-filled omnitray plate],0)+PickedColonies!J2862-1)))</f>
        <v>NA</v>
      </c>
      <c r="B2862" s="29" t="str">
        <f>IF(PickedColonies!J2862=0, "NA", INDEX(Table1[Modifications],(MATCH(PickedColonies!C2862,Table6[Barcode of agar-filled omnitray plate],0)+PickedColonies!J2862-1)))</f>
        <v>NA</v>
      </c>
      <c r="D2862" s="29" t="str">
        <f>IF(PickedColonies!J2862=0, "NA", INDEX(Table4[],(MATCH(PickedColonies!C2862,Table6[Barcode of agar-filled omnitray plate],0)+PickedColonies!J2862-1)))</f>
        <v>NA</v>
      </c>
      <c r="F2862" s="42" t="str">
        <f>IF(ISNUMBER(SEARCH("96-well",Import!$B$10)),Sheet1!O2861,Sheet1!P2861)</f>
        <v>M11</v>
      </c>
      <c r="I2862" s="31"/>
    </row>
    <row r="2863" spans="1:9" x14ac:dyDescent="0.25">
      <c r="A2863" s="29" t="str">
        <f>IF(PickedColonies!J2863=0, "NA",INDEX(Table5[Strain name],(MATCH(PickedColonies!C2863,Table6[Barcode of agar-filled omnitray plate],0)+PickedColonies!J2863-1)))</f>
        <v>NA</v>
      </c>
      <c r="B2863" s="29" t="str">
        <f>IF(PickedColonies!J2863=0, "NA", INDEX(Table1[Modifications],(MATCH(PickedColonies!C2863,Table6[Barcode of agar-filled omnitray plate],0)+PickedColonies!J2863-1)))</f>
        <v>NA</v>
      </c>
      <c r="D2863" s="29" t="str">
        <f>IF(PickedColonies!J2863=0, "NA", INDEX(Table4[],(MATCH(PickedColonies!C2863,Table6[Barcode of agar-filled omnitray plate],0)+PickedColonies!J2863-1)))</f>
        <v>NA</v>
      </c>
      <c r="F2863" s="42" t="str">
        <f>IF(ISNUMBER(SEARCH("96-well",Import!$B$10)),Sheet1!O2862,Sheet1!P2862)</f>
        <v>N11</v>
      </c>
      <c r="I2863" s="31"/>
    </row>
    <row r="2864" spans="1:9" x14ac:dyDescent="0.25">
      <c r="A2864" s="29" t="str">
        <f>IF(PickedColonies!J2864=0, "NA",INDEX(Table5[Strain name],(MATCH(PickedColonies!C2864,Table6[Barcode of agar-filled omnitray plate],0)+PickedColonies!J2864-1)))</f>
        <v>NA</v>
      </c>
      <c r="B2864" s="29" t="str">
        <f>IF(PickedColonies!J2864=0, "NA", INDEX(Table1[Modifications],(MATCH(PickedColonies!C2864,Table6[Barcode of agar-filled omnitray plate],0)+PickedColonies!J2864-1)))</f>
        <v>NA</v>
      </c>
      <c r="D2864" s="29" t="str">
        <f>IF(PickedColonies!J2864=0, "NA", INDEX(Table4[],(MATCH(PickedColonies!C2864,Table6[Barcode of agar-filled omnitray plate],0)+PickedColonies!J2864-1)))</f>
        <v>NA</v>
      </c>
      <c r="F2864" s="42" t="str">
        <f>IF(ISNUMBER(SEARCH("96-well",Import!$B$10)),Sheet1!O2863,Sheet1!P2863)</f>
        <v>O11</v>
      </c>
      <c r="I2864" s="31"/>
    </row>
    <row r="2865" spans="1:9" x14ac:dyDescent="0.25">
      <c r="A2865" s="29" t="str">
        <f>IF(PickedColonies!J2865=0, "NA",INDEX(Table5[Strain name],(MATCH(PickedColonies!C2865,Table6[Barcode of agar-filled omnitray plate],0)+PickedColonies!J2865-1)))</f>
        <v>NA</v>
      </c>
      <c r="B2865" s="29" t="str">
        <f>IF(PickedColonies!J2865=0, "NA", INDEX(Table1[Modifications],(MATCH(PickedColonies!C2865,Table6[Barcode of agar-filled omnitray plate],0)+PickedColonies!J2865-1)))</f>
        <v>NA</v>
      </c>
      <c r="D2865" s="29" t="str">
        <f>IF(PickedColonies!J2865=0, "NA", INDEX(Table4[],(MATCH(PickedColonies!C2865,Table6[Barcode of agar-filled omnitray plate],0)+PickedColonies!J2865-1)))</f>
        <v>NA</v>
      </c>
      <c r="F2865" s="42" t="str">
        <f>IF(ISNUMBER(SEARCH("96-well",Import!$B$10)),Sheet1!O2864,Sheet1!P2864)</f>
        <v>P11</v>
      </c>
      <c r="I2865" s="31"/>
    </row>
    <row r="2866" spans="1:9" x14ac:dyDescent="0.25">
      <c r="A2866" s="29" t="str">
        <f>IF(PickedColonies!J2866=0, "NA",INDEX(Table5[Strain name],(MATCH(PickedColonies!C2866,Table6[Barcode of agar-filled omnitray plate],0)+PickedColonies!J2866-1)))</f>
        <v>NA</v>
      </c>
      <c r="B2866" s="29" t="str">
        <f>IF(PickedColonies!J2866=0, "NA", INDEX(Table1[Modifications],(MATCH(PickedColonies!C2866,Table6[Barcode of agar-filled omnitray plate],0)+PickedColonies!J2866-1)))</f>
        <v>NA</v>
      </c>
      <c r="D2866" s="29" t="str">
        <f>IF(PickedColonies!J2866=0, "NA", INDEX(Table4[],(MATCH(PickedColonies!C2866,Table6[Barcode of agar-filled omnitray plate],0)+PickedColonies!J2866-1)))</f>
        <v>NA</v>
      </c>
      <c r="F2866" s="42" t="str">
        <f>IF(ISNUMBER(SEARCH("96-well",Import!$B$10)),Sheet1!O2865,Sheet1!P2865)</f>
        <v>A12</v>
      </c>
      <c r="I2866" s="31"/>
    </row>
    <row r="2867" spans="1:9" x14ac:dyDescent="0.25">
      <c r="A2867" s="29" t="str">
        <f>IF(PickedColonies!J2867=0, "NA",INDEX(Table5[Strain name],(MATCH(PickedColonies!C2867,Table6[Barcode of agar-filled omnitray plate],0)+PickedColonies!J2867-1)))</f>
        <v>NA</v>
      </c>
      <c r="B2867" s="29" t="str">
        <f>IF(PickedColonies!J2867=0, "NA", INDEX(Table1[Modifications],(MATCH(PickedColonies!C2867,Table6[Barcode of agar-filled omnitray plate],0)+PickedColonies!J2867-1)))</f>
        <v>NA</v>
      </c>
      <c r="D2867" s="29" t="str">
        <f>IF(PickedColonies!J2867=0, "NA", INDEX(Table4[],(MATCH(PickedColonies!C2867,Table6[Barcode of agar-filled omnitray plate],0)+PickedColonies!J2867-1)))</f>
        <v>NA</v>
      </c>
      <c r="F2867" s="42" t="str">
        <f>IF(ISNUMBER(SEARCH("96-well",Import!$B$10)),Sheet1!O2866,Sheet1!P2866)</f>
        <v>B12</v>
      </c>
      <c r="I2867" s="31"/>
    </row>
    <row r="2868" spans="1:9" x14ac:dyDescent="0.25">
      <c r="A2868" s="29" t="str">
        <f>IF(PickedColonies!J2868=0, "NA",INDEX(Table5[Strain name],(MATCH(PickedColonies!C2868,Table6[Barcode of agar-filled omnitray plate],0)+PickedColonies!J2868-1)))</f>
        <v>NA</v>
      </c>
      <c r="B2868" s="29" t="str">
        <f>IF(PickedColonies!J2868=0, "NA", INDEX(Table1[Modifications],(MATCH(PickedColonies!C2868,Table6[Barcode of agar-filled omnitray plate],0)+PickedColonies!J2868-1)))</f>
        <v>NA</v>
      </c>
      <c r="D2868" s="29" t="str">
        <f>IF(PickedColonies!J2868=0, "NA", INDEX(Table4[],(MATCH(PickedColonies!C2868,Table6[Barcode of agar-filled omnitray plate],0)+PickedColonies!J2868-1)))</f>
        <v>NA</v>
      </c>
      <c r="F2868" s="42" t="str">
        <f>IF(ISNUMBER(SEARCH("96-well",Import!$B$10)),Sheet1!O2867,Sheet1!P2867)</f>
        <v>C12</v>
      </c>
      <c r="I2868" s="31"/>
    </row>
    <row r="2869" spans="1:9" x14ac:dyDescent="0.25">
      <c r="A2869" s="29" t="str">
        <f>IF(PickedColonies!J2869=0, "NA",INDEX(Table5[Strain name],(MATCH(PickedColonies!C2869,Table6[Barcode of agar-filled omnitray plate],0)+PickedColonies!J2869-1)))</f>
        <v>NA</v>
      </c>
      <c r="B2869" s="29" t="str">
        <f>IF(PickedColonies!J2869=0, "NA", INDEX(Table1[Modifications],(MATCH(PickedColonies!C2869,Table6[Barcode of agar-filled omnitray plate],0)+PickedColonies!J2869-1)))</f>
        <v>NA</v>
      </c>
      <c r="D2869" s="29" t="str">
        <f>IF(PickedColonies!J2869=0, "NA", INDEX(Table4[],(MATCH(PickedColonies!C2869,Table6[Barcode of agar-filled omnitray plate],0)+PickedColonies!J2869-1)))</f>
        <v>NA</v>
      </c>
      <c r="F2869" s="42" t="str">
        <f>IF(ISNUMBER(SEARCH("96-well",Import!$B$10)),Sheet1!O2868,Sheet1!P2868)</f>
        <v>D12</v>
      </c>
      <c r="I2869" s="31"/>
    </row>
    <row r="2870" spans="1:9" x14ac:dyDescent="0.25">
      <c r="A2870" s="29" t="str">
        <f>IF(PickedColonies!J2870=0, "NA",INDEX(Table5[Strain name],(MATCH(PickedColonies!C2870,Table6[Barcode of agar-filled omnitray plate],0)+PickedColonies!J2870-1)))</f>
        <v>NA</v>
      </c>
      <c r="B2870" s="29" t="str">
        <f>IF(PickedColonies!J2870=0, "NA", INDEX(Table1[Modifications],(MATCH(PickedColonies!C2870,Table6[Barcode of agar-filled omnitray plate],0)+PickedColonies!J2870-1)))</f>
        <v>NA</v>
      </c>
      <c r="D2870" s="29" t="str">
        <f>IF(PickedColonies!J2870=0, "NA", INDEX(Table4[],(MATCH(PickedColonies!C2870,Table6[Barcode of agar-filled omnitray plate],0)+PickedColonies!J2870-1)))</f>
        <v>NA</v>
      </c>
      <c r="F2870" s="42" t="str">
        <f>IF(ISNUMBER(SEARCH("96-well",Import!$B$10)),Sheet1!O2869,Sheet1!P2869)</f>
        <v>E12</v>
      </c>
      <c r="I2870" s="31"/>
    </row>
    <row r="2871" spans="1:9" x14ac:dyDescent="0.25">
      <c r="A2871" s="29" t="str">
        <f>IF(PickedColonies!J2871=0, "NA",INDEX(Table5[Strain name],(MATCH(PickedColonies!C2871,Table6[Barcode of agar-filled omnitray plate],0)+PickedColonies!J2871-1)))</f>
        <v>NA</v>
      </c>
      <c r="B2871" s="29" t="str">
        <f>IF(PickedColonies!J2871=0, "NA", INDEX(Table1[Modifications],(MATCH(PickedColonies!C2871,Table6[Barcode of agar-filled omnitray plate],0)+PickedColonies!J2871-1)))</f>
        <v>NA</v>
      </c>
      <c r="D2871" s="29" t="str">
        <f>IF(PickedColonies!J2871=0, "NA", INDEX(Table4[],(MATCH(PickedColonies!C2871,Table6[Barcode of agar-filled omnitray plate],0)+PickedColonies!J2871-1)))</f>
        <v>NA</v>
      </c>
      <c r="F2871" s="42" t="str">
        <f>IF(ISNUMBER(SEARCH("96-well",Import!$B$10)),Sheet1!O2870,Sheet1!P2870)</f>
        <v>F12</v>
      </c>
      <c r="I2871" s="31"/>
    </row>
    <row r="2872" spans="1:9" x14ac:dyDescent="0.25">
      <c r="A2872" s="29" t="str">
        <f>IF(PickedColonies!J2872=0, "NA",INDEX(Table5[Strain name],(MATCH(PickedColonies!C2872,Table6[Barcode of agar-filled omnitray plate],0)+PickedColonies!J2872-1)))</f>
        <v>NA</v>
      </c>
      <c r="B2872" s="29" t="str">
        <f>IF(PickedColonies!J2872=0, "NA", INDEX(Table1[Modifications],(MATCH(PickedColonies!C2872,Table6[Barcode of agar-filled omnitray plate],0)+PickedColonies!J2872-1)))</f>
        <v>NA</v>
      </c>
      <c r="D2872" s="29" t="str">
        <f>IF(PickedColonies!J2872=0, "NA", INDEX(Table4[],(MATCH(PickedColonies!C2872,Table6[Barcode of agar-filled omnitray plate],0)+PickedColonies!J2872-1)))</f>
        <v>NA</v>
      </c>
      <c r="F2872" s="42" t="str">
        <f>IF(ISNUMBER(SEARCH("96-well",Import!$B$10)),Sheet1!O2871,Sheet1!P2871)</f>
        <v>G12</v>
      </c>
      <c r="I2872" s="31"/>
    </row>
    <row r="2873" spans="1:9" x14ac:dyDescent="0.25">
      <c r="A2873" s="29" t="str">
        <f>IF(PickedColonies!J2873=0, "NA",INDEX(Table5[Strain name],(MATCH(PickedColonies!C2873,Table6[Barcode of agar-filled omnitray plate],0)+PickedColonies!J2873-1)))</f>
        <v>NA</v>
      </c>
      <c r="B2873" s="29" t="str">
        <f>IF(PickedColonies!J2873=0, "NA", INDEX(Table1[Modifications],(MATCH(PickedColonies!C2873,Table6[Barcode of agar-filled omnitray plate],0)+PickedColonies!J2873-1)))</f>
        <v>NA</v>
      </c>
      <c r="D2873" s="29" t="str">
        <f>IF(PickedColonies!J2873=0, "NA", INDEX(Table4[],(MATCH(PickedColonies!C2873,Table6[Barcode of agar-filled omnitray plate],0)+PickedColonies!J2873-1)))</f>
        <v>NA</v>
      </c>
      <c r="F2873" s="42" t="str">
        <f>IF(ISNUMBER(SEARCH("96-well",Import!$B$10)),Sheet1!O2872,Sheet1!P2872)</f>
        <v>H12</v>
      </c>
      <c r="I2873" s="31"/>
    </row>
    <row r="2874" spans="1:9" x14ac:dyDescent="0.25">
      <c r="A2874" s="29" t="str">
        <f>IF(PickedColonies!J2874=0, "NA",INDEX(Table5[Strain name],(MATCH(PickedColonies!C2874,Table6[Barcode of agar-filled omnitray plate],0)+PickedColonies!J2874-1)))</f>
        <v>NA</v>
      </c>
      <c r="B2874" s="29" t="str">
        <f>IF(PickedColonies!J2874=0, "NA", INDEX(Table1[Modifications],(MATCH(PickedColonies!C2874,Table6[Barcode of agar-filled omnitray plate],0)+PickedColonies!J2874-1)))</f>
        <v>NA</v>
      </c>
      <c r="D2874" s="29" t="str">
        <f>IF(PickedColonies!J2874=0, "NA", INDEX(Table4[],(MATCH(PickedColonies!C2874,Table6[Barcode of agar-filled omnitray plate],0)+PickedColonies!J2874-1)))</f>
        <v>NA</v>
      </c>
      <c r="F2874" s="42" t="str">
        <f>IF(ISNUMBER(SEARCH("96-well",Import!$B$10)),Sheet1!O2873,Sheet1!P2873)</f>
        <v>I12</v>
      </c>
      <c r="I2874" s="31"/>
    </row>
    <row r="2875" spans="1:9" x14ac:dyDescent="0.25">
      <c r="A2875" s="29" t="str">
        <f>IF(PickedColonies!J2875=0, "NA",INDEX(Table5[Strain name],(MATCH(PickedColonies!C2875,Table6[Barcode of agar-filled omnitray plate],0)+PickedColonies!J2875-1)))</f>
        <v>NA</v>
      </c>
      <c r="B2875" s="29" t="str">
        <f>IF(PickedColonies!J2875=0, "NA", INDEX(Table1[Modifications],(MATCH(PickedColonies!C2875,Table6[Barcode of agar-filled omnitray plate],0)+PickedColonies!J2875-1)))</f>
        <v>NA</v>
      </c>
      <c r="D2875" s="29" t="str">
        <f>IF(PickedColonies!J2875=0, "NA", INDEX(Table4[],(MATCH(PickedColonies!C2875,Table6[Barcode of agar-filled omnitray plate],0)+PickedColonies!J2875-1)))</f>
        <v>NA</v>
      </c>
      <c r="F2875" s="42" t="str">
        <f>IF(ISNUMBER(SEARCH("96-well",Import!$B$10)),Sheet1!O2874,Sheet1!P2874)</f>
        <v>J12</v>
      </c>
      <c r="I2875" s="31"/>
    </row>
    <row r="2876" spans="1:9" x14ac:dyDescent="0.25">
      <c r="A2876" s="29" t="str">
        <f>IF(PickedColonies!J2876=0, "NA",INDEX(Table5[Strain name],(MATCH(PickedColonies!C2876,Table6[Barcode of agar-filled omnitray plate],0)+PickedColonies!J2876-1)))</f>
        <v>NA</v>
      </c>
      <c r="B2876" s="29" t="str">
        <f>IF(PickedColonies!J2876=0, "NA", INDEX(Table1[Modifications],(MATCH(PickedColonies!C2876,Table6[Barcode of agar-filled omnitray plate],0)+PickedColonies!J2876-1)))</f>
        <v>NA</v>
      </c>
      <c r="D2876" s="29" t="str">
        <f>IF(PickedColonies!J2876=0, "NA", INDEX(Table4[],(MATCH(PickedColonies!C2876,Table6[Barcode of agar-filled omnitray plate],0)+PickedColonies!J2876-1)))</f>
        <v>NA</v>
      </c>
      <c r="F2876" s="42" t="str">
        <f>IF(ISNUMBER(SEARCH("96-well",Import!$B$10)),Sheet1!O2875,Sheet1!P2875)</f>
        <v>K12</v>
      </c>
      <c r="I2876" s="31"/>
    </row>
    <row r="2877" spans="1:9" x14ac:dyDescent="0.25">
      <c r="A2877" s="29" t="str">
        <f>IF(PickedColonies!J2877=0, "NA",INDEX(Table5[Strain name],(MATCH(PickedColonies!C2877,Table6[Barcode of agar-filled omnitray plate],0)+PickedColonies!J2877-1)))</f>
        <v>NA</v>
      </c>
      <c r="B2877" s="29" t="str">
        <f>IF(PickedColonies!J2877=0, "NA", INDEX(Table1[Modifications],(MATCH(PickedColonies!C2877,Table6[Barcode of agar-filled omnitray plate],0)+PickedColonies!J2877-1)))</f>
        <v>NA</v>
      </c>
      <c r="D2877" s="29" t="str">
        <f>IF(PickedColonies!J2877=0, "NA", INDEX(Table4[],(MATCH(PickedColonies!C2877,Table6[Barcode of agar-filled omnitray plate],0)+PickedColonies!J2877-1)))</f>
        <v>NA</v>
      </c>
      <c r="F2877" s="42" t="str">
        <f>IF(ISNUMBER(SEARCH("96-well",Import!$B$10)),Sheet1!O2876,Sheet1!P2876)</f>
        <v>L12</v>
      </c>
      <c r="I2877" s="31"/>
    </row>
    <row r="2878" spans="1:9" x14ac:dyDescent="0.25">
      <c r="A2878" s="29" t="str">
        <f>IF(PickedColonies!J2878=0, "NA",INDEX(Table5[Strain name],(MATCH(PickedColonies!C2878,Table6[Barcode of agar-filled omnitray plate],0)+PickedColonies!J2878-1)))</f>
        <v>NA</v>
      </c>
      <c r="B2878" s="29" t="str">
        <f>IF(PickedColonies!J2878=0, "NA", INDEX(Table1[Modifications],(MATCH(PickedColonies!C2878,Table6[Barcode of agar-filled omnitray plate],0)+PickedColonies!J2878-1)))</f>
        <v>NA</v>
      </c>
      <c r="D2878" s="29" t="str">
        <f>IF(PickedColonies!J2878=0, "NA", INDEX(Table4[],(MATCH(PickedColonies!C2878,Table6[Barcode of agar-filled omnitray plate],0)+PickedColonies!J2878-1)))</f>
        <v>NA</v>
      </c>
      <c r="F2878" s="42" t="str">
        <f>IF(ISNUMBER(SEARCH("96-well",Import!$B$10)),Sheet1!O2877,Sheet1!P2877)</f>
        <v>M12</v>
      </c>
      <c r="I2878" s="31"/>
    </row>
    <row r="2879" spans="1:9" x14ac:dyDescent="0.25">
      <c r="A2879" s="29" t="str">
        <f>IF(PickedColonies!J2879=0, "NA",INDEX(Table5[Strain name],(MATCH(PickedColonies!C2879,Table6[Barcode of agar-filled omnitray plate],0)+PickedColonies!J2879-1)))</f>
        <v>NA</v>
      </c>
      <c r="B2879" s="29" t="str">
        <f>IF(PickedColonies!J2879=0, "NA", INDEX(Table1[Modifications],(MATCH(PickedColonies!C2879,Table6[Barcode of agar-filled omnitray plate],0)+PickedColonies!J2879-1)))</f>
        <v>NA</v>
      </c>
      <c r="D2879" s="29" t="str">
        <f>IF(PickedColonies!J2879=0, "NA", INDEX(Table4[],(MATCH(PickedColonies!C2879,Table6[Barcode of agar-filled omnitray plate],0)+PickedColonies!J2879-1)))</f>
        <v>NA</v>
      </c>
      <c r="F2879" s="42" t="str">
        <f>IF(ISNUMBER(SEARCH("96-well",Import!$B$10)),Sheet1!O2878,Sheet1!P2878)</f>
        <v>N12</v>
      </c>
      <c r="I2879" s="31"/>
    </row>
    <row r="2880" spans="1:9" x14ac:dyDescent="0.25">
      <c r="A2880" s="29" t="str">
        <f>IF(PickedColonies!J2880=0, "NA",INDEX(Table5[Strain name],(MATCH(PickedColonies!C2880,Table6[Barcode of agar-filled omnitray plate],0)+PickedColonies!J2880-1)))</f>
        <v>NA</v>
      </c>
      <c r="B2880" s="29" t="str">
        <f>IF(PickedColonies!J2880=0, "NA", INDEX(Table1[Modifications],(MATCH(PickedColonies!C2880,Table6[Barcode of agar-filled omnitray plate],0)+PickedColonies!J2880-1)))</f>
        <v>NA</v>
      </c>
      <c r="D2880" s="29" t="str">
        <f>IF(PickedColonies!J2880=0, "NA", INDEX(Table4[],(MATCH(PickedColonies!C2880,Table6[Barcode of agar-filled omnitray plate],0)+PickedColonies!J2880-1)))</f>
        <v>NA</v>
      </c>
      <c r="F2880" s="42" t="str">
        <f>IF(ISNUMBER(SEARCH("96-well",Import!$B$10)),Sheet1!O2879,Sheet1!P2879)</f>
        <v>O12</v>
      </c>
      <c r="I2880" s="31"/>
    </row>
    <row r="2881" spans="1:9" x14ac:dyDescent="0.25">
      <c r="A2881" s="29" t="str">
        <f>IF(PickedColonies!J2881=0, "NA",INDEX(Table5[Strain name],(MATCH(PickedColonies!C2881,Table6[Barcode of agar-filled omnitray plate],0)+PickedColonies!J2881-1)))</f>
        <v>NA</v>
      </c>
      <c r="B2881" s="29" t="str">
        <f>IF(PickedColonies!J2881=0, "NA", INDEX(Table1[Modifications],(MATCH(PickedColonies!C2881,Table6[Barcode of agar-filled omnitray plate],0)+PickedColonies!J2881-1)))</f>
        <v>NA</v>
      </c>
      <c r="D2881" s="29" t="str">
        <f>IF(PickedColonies!J2881=0, "NA", INDEX(Table4[],(MATCH(PickedColonies!C2881,Table6[Barcode of agar-filled omnitray plate],0)+PickedColonies!J2881-1)))</f>
        <v>NA</v>
      </c>
      <c r="F2881" s="42" t="str">
        <f>IF(ISNUMBER(SEARCH("96-well",Import!$B$10)),Sheet1!O2880,Sheet1!P2880)</f>
        <v>P12</v>
      </c>
      <c r="I2881" s="31"/>
    </row>
    <row r="2882" spans="1:9" x14ac:dyDescent="0.25">
      <c r="A2882" s="29" t="str">
        <f>IF(PickedColonies!J2882=0, "NA",INDEX(Table5[Strain name],(MATCH(PickedColonies!C2882,Table6[Barcode of agar-filled omnitray plate],0)+PickedColonies!J2882-1)))</f>
        <v>NA</v>
      </c>
      <c r="B2882" s="29" t="str">
        <f>IF(PickedColonies!J2882=0, "NA", INDEX(Table1[Modifications],(MATCH(PickedColonies!C2882,Table6[Barcode of agar-filled omnitray plate],0)+PickedColonies!J2882-1)))</f>
        <v>NA</v>
      </c>
      <c r="D2882" s="29" t="str">
        <f>IF(PickedColonies!J2882=0, "NA", INDEX(Table4[],(MATCH(PickedColonies!C2882,Table6[Barcode of agar-filled omnitray plate],0)+PickedColonies!J2882-1)))</f>
        <v>NA</v>
      </c>
      <c r="F2882" s="42" t="str">
        <f>IF(ISNUMBER(SEARCH("96-well",Import!$B$10)),Sheet1!O2881,Sheet1!P2881)</f>
        <v>A13</v>
      </c>
      <c r="I2882" s="31"/>
    </row>
    <row r="2883" spans="1:9" x14ac:dyDescent="0.25">
      <c r="A2883" s="29" t="str">
        <f>IF(PickedColonies!J2883=0, "NA",INDEX(Table5[Strain name],(MATCH(PickedColonies!C2883,Table6[Barcode of agar-filled omnitray plate],0)+PickedColonies!J2883-1)))</f>
        <v>NA</v>
      </c>
      <c r="B2883" s="29" t="str">
        <f>IF(PickedColonies!J2883=0, "NA", INDEX(Table1[Modifications],(MATCH(PickedColonies!C2883,Table6[Barcode of agar-filled omnitray plate],0)+PickedColonies!J2883-1)))</f>
        <v>NA</v>
      </c>
      <c r="D2883" s="29" t="str">
        <f>IF(PickedColonies!J2883=0, "NA", INDEX(Table4[],(MATCH(PickedColonies!C2883,Table6[Barcode of agar-filled omnitray plate],0)+PickedColonies!J2883-1)))</f>
        <v>NA</v>
      </c>
      <c r="F2883" s="42" t="str">
        <f>IF(ISNUMBER(SEARCH("96-well",Import!$B$10)),Sheet1!O2882,Sheet1!P2882)</f>
        <v>B13</v>
      </c>
      <c r="I2883" s="31"/>
    </row>
    <row r="2884" spans="1:9" x14ac:dyDescent="0.25">
      <c r="A2884" s="29" t="str">
        <f>IF(PickedColonies!J2884=0, "NA",INDEX(Table5[Strain name],(MATCH(PickedColonies!C2884,Table6[Barcode of agar-filled omnitray plate],0)+PickedColonies!J2884-1)))</f>
        <v>NA</v>
      </c>
      <c r="B2884" s="29" t="str">
        <f>IF(PickedColonies!J2884=0, "NA", INDEX(Table1[Modifications],(MATCH(PickedColonies!C2884,Table6[Barcode of agar-filled omnitray plate],0)+PickedColonies!J2884-1)))</f>
        <v>NA</v>
      </c>
      <c r="D2884" s="29" t="str">
        <f>IF(PickedColonies!J2884=0, "NA", INDEX(Table4[],(MATCH(PickedColonies!C2884,Table6[Barcode of agar-filled omnitray plate],0)+PickedColonies!J2884-1)))</f>
        <v>NA</v>
      </c>
      <c r="F2884" s="42" t="str">
        <f>IF(ISNUMBER(SEARCH("96-well",Import!$B$10)),Sheet1!O2883,Sheet1!P2883)</f>
        <v>C13</v>
      </c>
      <c r="I2884" s="31"/>
    </row>
    <row r="2885" spans="1:9" x14ac:dyDescent="0.25">
      <c r="A2885" s="29" t="str">
        <f>IF(PickedColonies!J2885=0, "NA",INDEX(Table5[Strain name],(MATCH(PickedColonies!C2885,Table6[Barcode of agar-filled omnitray plate],0)+PickedColonies!J2885-1)))</f>
        <v>NA</v>
      </c>
      <c r="B2885" s="29" t="str">
        <f>IF(PickedColonies!J2885=0, "NA", INDEX(Table1[Modifications],(MATCH(PickedColonies!C2885,Table6[Barcode of agar-filled omnitray plate],0)+PickedColonies!J2885-1)))</f>
        <v>NA</v>
      </c>
      <c r="D2885" s="29" t="str">
        <f>IF(PickedColonies!J2885=0, "NA", INDEX(Table4[],(MATCH(PickedColonies!C2885,Table6[Barcode of agar-filled omnitray plate],0)+PickedColonies!J2885-1)))</f>
        <v>NA</v>
      </c>
      <c r="F2885" s="42" t="str">
        <f>IF(ISNUMBER(SEARCH("96-well",Import!$B$10)),Sheet1!O2884,Sheet1!P2884)</f>
        <v>D13</v>
      </c>
      <c r="I2885" s="31"/>
    </row>
    <row r="2886" spans="1:9" x14ac:dyDescent="0.25">
      <c r="A2886" s="29" t="str">
        <f>IF(PickedColonies!J2886=0, "NA",INDEX(Table5[Strain name],(MATCH(PickedColonies!C2886,Table6[Barcode of agar-filled omnitray plate],0)+PickedColonies!J2886-1)))</f>
        <v>NA</v>
      </c>
      <c r="B2886" s="29" t="str">
        <f>IF(PickedColonies!J2886=0, "NA", INDEX(Table1[Modifications],(MATCH(PickedColonies!C2886,Table6[Barcode of agar-filled omnitray plate],0)+PickedColonies!J2886-1)))</f>
        <v>NA</v>
      </c>
      <c r="D2886" s="29" t="str">
        <f>IF(PickedColonies!J2886=0, "NA", INDEX(Table4[],(MATCH(PickedColonies!C2886,Table6[Barcode of agar-filled omnitray plate],0)+PickedColonies!J2886-1)))</f>
        <v>NA</v>
      </c>
      <c r="F2886" s="42" t="str">
        <f>IF(ISNUMBER(SEARCH("96-well",Import!$B$10)),Sheet1!O2885,Sheet1!P2885)</f>
        <v>E13</v>
      </c>
      <c r="I2886" s="31"/>
    </row>
    <row r="2887" spans="1:9" x14ac:dyDescent="0.25">
      <c r="A2887" s="29" t="str">
        <f>IF(PickedColonies!J2887=0, "NA",INDEX(Table5[Strain name],(MATCH(PickedColonies!C2887,Table6[Barcode of agar-filled omnitray plate],0)+PickedColonies!J2887-1)))</f>
        <v>NA</v>
      </c>
      <c r="B2887" s="29" t="str">
        <f>IF(PickedColonies!J2887=0, "NA", INDEX(Table1[Modifications],(MATCH(PickedColonies!C2887,Table6[Barcode of agar-filled omnitray plate],0)+PickedColonies!J2887-1)))</f>
        <v>NA</v>
      </c>
      <c r="D2887" s="29" t="str">
        <f>IF(PickedColonies!J2887=0, "NA", INDEX(Table4[],(MATCH(PickedColonies!C2887,Table6[Barcode of agar-filled omnitray plate],0)+PickedColonies!J2887-1)))</f>
        <v>NA</v>
      </c>
      <c r="F2887" s="42" t="str">
        <f>IF(ISNUMBER(SEARCH("96-well",Import!$B$10)),Sheet1!O2886,Sheet1!P2886)</f>
        <v>F13</v>
      </c>
      <c r="I2887" s="31"/>
    </row>
    <row r="2888" spans="1:9" x14ac:dyDescent="0.25">
      <c r="A2888" s="29" t="str">
        <f>IF(PickedColonies!J2888=0, "NA",INDEX(Table5[Strain name],(MATCH(PickedColonies!C2888,Table6[Barcode of agar-filled omnitray plate],0)+PickedColonies!J2888-1)))</f>
        <v>NA</v>
      </c>
      <c r="B2888" s="29" t="str">
        <f>IF(PickedColonies!J2888=0, "NA", INDEX(Table1[Modifications],(MATCH(PickedColonies!C2888,Table6[Barcode of agar-filled omnitray plate],0)+PickedColonies!J2888-1)))</f>
        <v>NA</v>
      </c>
      <c r="D2888" s="29" t="str">
        <f>IF(PickedColonies!J2888=0, "NA", INDEX(Table4[],(MATCH(PickedColonies!C2888,Table6[Barcode of agar-filled omnitray plate],0)+PickedColonies!J2888-1)))</f>
        <v>NA</v>
      </c>
      <c r="F2888" s="42" t="str">
        <f>IF(ISNUMBER(SEARCH("96-well",Import!$B$10)),Sheet1!O2887,Sheet1!P2887)</f>
        <v>G13</v>
      </c>
      <c r="I2888" s="31"/>
    </row>
    <row r="2889" spans="1:9" x14ac:dyDescent="0.25">
      <c r="A2889" s="29" t="str">
        <f>IF(PickedColonies!J2889=0, "NA",INDEX(Table5[Strain name],(MATCH(PickedColonies!C2889,Table6[Barcode of agar-filled omnitray plate],0)+PickedColonies!J2889-1)))</f>
        <v>NA</v>
      </c>
      <c r="B2889" s="29" t="str">
        <f>IF(PickedColonies!J2889=0, "NA", INDEX(Table1[Modifications],(MATCH(PickedColonies!C2889,Table6[Barcode of agar-filled omnitray plate],0)+PickedColonies!J2889-1)))</f>
        <v>NA</v>
      </c>
      <c r="D2889" s="29" t="str">
        <f>IF(PickedColonies!J2889=0, "NA", INDEX(Table4[],(MATCH(PickedColonies!C2889,Table6[Barcode of agar-filled omnitray plate],0)+PickedColonies!J2889-1)))</f>
        <v>NA</v>
      </c>
      <c r="F2889" s="42" t="str">
        <f>IF(ISNUMBER(SEARCH("96-well",Import!$B$10)),Sheet1!O2888,Sheet1!P2888)</f>
        <v>H13</v>
      </c>
      <c r="I2889" s="31"/>
    </row>
    <row r="2890" spans="1:9" x14ac:dyDescent="0.25">
      <c r="A2890" s="29" t="str">
        <f>IF(PickedColonies!J2890=0, "NA",INDEX(Table5[Strain name],(MATCH(PickedColonies!C2890,Table6[Barcode of agar-filled omnitray plate],0)+PickedColonies!J2890-1)))</f>
        <v>NA</v>
      </c>
      <c r="B2890" s="29" t="str">
        <f>IF(PickedColonies!J2890=0, "NA", INDEX(Table1[Modifications],(MATCH(PickedColonies!C2890,Table6[Barcode of agar-filled omnitray plate],0)+PickedColonies!J2890-1)))</f>
        <v>NA</v>
      </c>
      <c r="D2890" s="29" t="str">
        <f>IF(PickedColonies!J2890=0, "NA", INDEX(Table4[],(MATCH(PickedColonies!C2890,Table6[Barcode of agar-filled omnitray plate],0)+PickedColonies!J2890-1)))</f>
        <v>NA</v>
      </c>
      <c r="F2890" s="42" t="str">
        <f>IF(ISNUMBER(SEARCH("96-well",Import!$B$10)),Sheet1!O2889,Sheet1!P2889)</f>
        <v>I13</v>
      </c>
      <c r="I2890" s="31"/>
    </row>
    <row r="2891" spans="1:9" x14ac:dyDescent="0.25">
      <c r="A2891" s="29" t="str">
        <f>IF(PickedColonies!J2891=0, "NA",INDEX(Table5[Strain name],(MATCH(PickedColonies!C2891,Table6[Barcode of agar-filled omnitray plate],0)+PickedColonies!J2891-1)))</f>
        <v>NA</v>
      </c>
      <c r="B2891" s="29" t="str">
        <f>IF(PickedColonies!J2891=0, "NA", INDEX(Table1[Modifications],(MATCH(PickedColonies!C2891,Table6[Barcode of agar-filled omnitray plate],0)+PickedColonies!J2891-1)))</f>
        <v>NA</v>
      </c>
      <c r="D2891" s="29" t="str">
        <f>IF(PickedColonies!J2891=0, "NA", INDEX(Table4[],(MATCH(PickedColonies!C2891,Table6[Barcode of agar-filled omnitray plate],0)+PickedColonies!J2891-1)))</f>
        <v>NA</v>
      </c>
      <c r="F2891" s="42" t="str">
        <f>IF(ISNUMBER(SEARCH("96-well",Import!$B$10)),Sheet1!O2890,Sheet1!P2890)</f>
        <v>J13</v>
      </c>
      <c r="I2891" s="31"/>
    </row>
    <row r="2892" spans="1:9" x14ac:dyDescent="0.25">
      <c r="A2892" s="29" t="str">
        <f>IF(PickedColonies!J2892=0, "NA",INDEX(Table5[Strain name],(MATCH(PickedColonies!C2892,Table6[Barcode of agar-filled omnitray plate],0)+PickedColonies!J2892-1)))</f>
        <v>NA</v>
      </c>
      <c r="B2892" s="29" t="str">
        <f>IF(PickedColonies!J2892=0, "NA", INDEX(Table1[Modifications],(MATCH(PickedColonies!C2892,Table6[Barcode of agar-filled omnitray plate],0)+PickedColonies!J2892-1)))</f>
        <v>NA</v>
      </c>
      <c r="D2892" s="29" t="str">
        <f>IF(PickedColonies!J2892=0, "NA", INDEX(Table4[],(MATCH(PickedColonies!C2892,Table6[Barcode of agar-filled omnitray plate],0)+PickedColonies!J2892-1)))</f>
        <v>NA</v>
      </c>
      <c r="F2892" s="42" t="str">
        <f>IF(ISNUMBER(SEARCH("96-well",Import!$B$10)),Sheet1!O2891,Sheet1!P2891)</f>
        <v>K13</v>
      </c>
      <c r="I2892" s="31"/>
    </row>
    <row r="2893" spans="1:9" x14ac:dyDescent="0.25">
      <c r="A2893" s="29" t="str">
        <f>IF(PickedColonies!J2893=0, "NA",INDEX(Table5[Strain name],(MATCH(PickedColonies!C2893,Table6[Barcode of agar-filled omnitray plate],0)+PickedColonies!J2893-1)))</f>
        <v>NA</v>
      </c>
      <c r="B2893" s="29" t="str">
        <f>IF(PickedColonies!J2893=0, "NA", INDEX(Table1[Modifications],(MATCH(PickedColonies!C2893,Table6[Barcode of agar-filled omnitray plate],0)+PickedColonies!J2893-1)))</f>
        <v>NA</v>
      </c>
      <c r="D2893" s="29" t="str">
        <f>IF(PickedColonies!J2893=0, "NA", INDEX(Table4[],(MATCH(PickedColonies!C2893,Table6[Barcode of agar-filled omnitray plate],0)+PickedColonies!J2893-1)))</f>
        <v>NA</v>
      </c>
      <c r="F2893" s="42" t="str">
        <f>IF(ISNUMBER(SEARCH("96-well",Import!$B$10)),Sheet1!O2892,Sheet1!P2892)</f>
        <v>L13</v>
      </c>
      <c r="I2893" s="31"/>
    </row>
    <row r="2894" spans="1:9" x14ac:dyDescent="0.25">
      <c r="A2894" s="29" t="str">
        <f>IF(PickedColonies!J2894=0, "NA",INDEX(Table5[Strain name],(MATCH(PickedColonies!C2894,Table6[Barcode of agar-filled omnitray plate],0)+PickedColonies!J2894-1)))</f>
        <v>NA</v>
      </c>
      <c r="B2894" s="29" t="str">
        <f>IF(PickedColonies!J2894=0, "NA", INDEX(Table1[Modifications],(MATCH(PickedColonies!C2894,Table6[Barcode of agar-filled omnitray plate],0)+PickedColonies!J2894-1)))</f>
        <v>NA</v>
      </c>
      <c r="D2894" s="29" t="str">
        <f>IF(PickedColonies!J2894=0, "NA", INDEX(Table4[],(MATCH(PickedColonies!C2894,Table6[Barcode of agar-filled omnitray plate],0)+PickedColonies!J2894-1)))</f>
        <v>NA</v>
      </c>
      <c r="F2894" s="42" t="str">
        <f>IF(ISNUMBER(SEARCH("96-well",Import!$B$10)),Sheet1!O2893,Sheet1!P2893)</f>
        <v>M13</v>
      </c>
      <c r="I2894" s="31"/>
    </row>
    <row r="2895" spans="1:9" x14ac:dyDescent="0.25">
      <c r="A2895" s="29" t="str">
        <f>IF(PickedColonies!J2895=0, "NA",INDEX(Table5[Strain name],(MATCH(PickedColonies!C2895,Table6[Barcode of agar-filled omnitray plate],0)+PickedColonies!J2895-1)))</f>
        <v>NA</v>
      </c>
      <c r="B2895" s="29" t="str">
        <f>IF(PickedColonies!J2895=0, "NA", INDEX(Table1[Modifications],(MATCH(PickedColonies!C2895,Table6[Barcode of agar-filled omnitray plate],0)+PickedColonies!J2895-1)))</f>
        <v>NA</v>
      </c>
      <c r="D2895" s="29" t="str">
        <f>IF(PickedColonies!J2895=0, "NA", INDEX(Table4[],(MATCH(PickedColonies!C2895,Table6[Barcode of agar-filled omnitray plate],0)+PickedColonies!J2895-1)))</f>
        <v>NA</v>
      </c>
      <c r="F2895" s="42" t="str">
        <f>IF(ISNUMBER(SEARCH("96-well",Import!$B$10)),Sheet1!O2894,Sheet1!P2894)</f>
        <v>N13</v>
      </c>
      <c r="I2895" s="31"/>
    </row>
    <row r="2896" spans="1:9" x14ac:dyDescent="0.25">
      <c r="A2896" s="29" t="str">
        <f>IF(PickedColonies!J2896=0, "NA",INDEX(Table5[Strain name],(MATCH(PickedColonies!C2896,Table6[Barcode of agar-filled omnitray plate],0)+PickedColonies!J2896-1)))</f>
        <v>NA</v>
      </c>
      <c r="B2896" s="29" t="str">
        <f>IF(PickedColonies!J2896=0, "NA", INDEX(Table1[Modifications],(MATCH(PickedColonies!C2896,Table6[Barcode of agar-filled omnitray plate],0)+PickedColonies!J2896-1)))</f>
        <v>NA</v>
      </c>
      <c r="D2896" s="29" t="str">
        <f>IF(PickedColonies!J2896=0, "NA", INDEX(Table4[],(MATCH(PickedColonies!C2896,Table6[Barcode of agar-filled omnitray plate],0)+PickedColonies!J2896-1)))</f>
        <v>NA</v>
      </c>
      <c r="F2896" s="42" t="str">
        <f>IF(ISNUMBER(SEARCH("96-well",Import!$B$10)),Sheet1!O2895,Sheet1!P2895)</f>
        <v>O13</v>
      </c>
      <c r="I2896" s="31"/>
    </row>
    <row r="2897" spans="1:9" x14ac:dyDescent="0.25">
      <c r="A2897" s="29" t="str">
        <f>IF(PickedColonies!J2897=0, "NA",INDEX(Table5[Strain name],(MATCH(PickedColonies!C2897,Table6[Barcode of agar-filled omnitray plate],0)+PickedColonies!J2897-1)))</f>
        <v>NA</v>
      </c>
      <c r="B2897" s="29" t="str">
        <f>IF(PickedColonies!J2897=0, "NA", INDEX(Table1[Modifications],(MATCH(PickedColonies!C2897,Table6[Barcode of agar-filled omnitray plate],0)+PickedColonies!J2897-1)))</f>
        <v>NA</v>
      </c>
      <c r="D2897" s="29" t="str">
        <f>IF(PickedColonies!J2897=0, "NA", INDEX(Table4[],(MATCH(PickedColonies!C2897,Table6[Barcode of agar-filled omnitray plate],0)+PickedColonies!J2897-1)))</f>
        <v>NA</v>
      </c>
      <c r="F2897" s="42" t="str">
        <f>IF(ISNUMBER(SEARCH("96-well",Import!$B$10)),Sheet1!O2896,Sheet1!P2896)</f>
        <v>P13</v>
      </c>
      <c r="I2897" s="31"/>
    </row>
    <row r="2898" spans="1:9" x14ac:dyDescent="0.25">
      <c r="A2898" s="29" t="str">
        <f>IF(PickedColonies!J2898=0, "NA",INDEX(Table5[Strain name],(MATCH(PickedColonies!C2898,Table6[Barcode of agar-filled omnitray plate],0)+PickedColonies!J2898-1)))</f>
        <v>NA</v>
      </c>
      <c r="B2898" s="29" t="str">
        <f>IF(PickedColonies!J2898=0, "NA", INDEX(Table1[Modifications],(MATCH(PickedColonies!C2898,Table6[Barcode of agar-filled omnitray plate],0)+PickedColonies!J2898-1)))</f>
        <v>NA</v>
      </c>
      <c r="D2898" s="29" t="str">
        <f>IF(PickedColonies!J2898=0, "NA", INDEX(Table4[],(MATCH(PickedColonies!C2898,Table6[Barcode of agar-filled omnitray plate],0)+PickedColonies!J2898-1)))</f>
        <v>NA</v>
      </c>
      <c r="F2898" s="42" t="str">
        <f>IF(ISNUMBER(SEARCH("96-well",Import!$B$10)),Sheet1!O2897,Sheet1!P2897)</f>
        <v>A14</v>
      </c>
      <c r="I2898" s="31"/>
    </row>
    <row r="2899" spans="1:9" x14ac:dyDescent="0.25">
      <c r="A2899" s="29" t="str">
        <f>IF(PickedColonies!J2899=0, "NA",INDEX(Table5[Strain name],(MATCH(PickedColonies!C2899,Table6[Barcode of agar-filled omnitray plate],0)+PickedColonies!J2899-1)))</f>
        <v>NA</v>
      </c>
      <c r="B2899" s="29" t="str">
        <f>IF(PickedColonies!J2899=0, "NA", INDEX(Table1[Modifications],(MATCH(PickedColonies!C2899,Table6[Barcode of agar-filled omnitray plate],0)+PickedColonies!J2899-1)))</f>
        <v>NA</v>
      </c>
      <c r="D2899" s="29" t="str">
        <f>IF(PickedColonies!J2899=0, "NA", INDEX(Table4[],(MATCH(PickedColonies!C2899,Table6[Barcode of agar-filled omnitray plate],0)+PickedColonies!J2899-1)))</f>
        <v>NA</v>
      </c>
      <c r="F2899" s="42" t="str">
        <f>IF(ISNUMBER(SEARCH("96-well",Import!$B$10)),Sheet1!O2898,Sheet1!P2898)</f>
        <v>B14</v>
      </c>
      <c r="I2899" s="31"/>
    </row>
    <row r="2900" spans="1:9" x14ac:dyDescent="0.25">
      <c r="A2900" s="29" t="str">
        <f>IF(PickedColonies!J2900=0, "NA",INDEX(Table5[Strain name],(MATCH(PickedColonies!C2900,Table6[Barcode of agar-filled omnitray plate],0)+PickedColonies!J2900-1)))</f>
        <v>NA</v>
      </c>
      <c r="B2900" s="29" t="str">
        <f>IF(PickedColonies!J2900=0, "NA", INDEX(Table1[Modifications],(MATCH(PickedColonies!C2900,Table6[Barcode of agar-filled omnitray plate],0)+PickedColonies!J2900-1)))</f>
        <v>NA</v>
      </c>
      <c r="D2900" s="29" t="str">
        <f>IF(PickedColonies!J2900=0, "NA", INDEX(Table4[],(MATCH(PickedColonies!C2900,Table6[Barcode of agar-filled omnitray plate],0)+PickedColonies!J2900-1)))</f>
        <v>NA</v>
      </c>
      <c r="F2900" s="42" t="str">
        <f>IF(ISNUMBER(SEARCH("96-well",Import!$B$10)),Sheet1!O2899,Sheet1!P2899)</f>
        <v>C14</v>
      </c>
      <c r="I2900" s="31"/>
    </row>
    <row r="2901" spans="1:9" x14ac:dyDescent="0.25">
      <c r="A2901" s="29" t="str">
        <f>IF(PickedColonies!J2901=0, "NA",INDEX(Table5[Strain name],(MATCH(PickedColonies!C2901,Table6[Barcode of agar-filled omnitray plate],0)+PickedColonies!J2901-1)))</f>
        <v>NA</v>
      </c>
      <c r="B2901" s="29" t="str">
        <f>IF(PickedColonies!J2901=0, "NA", INDEX(Table1[Modifications],(MATCH(PickedColonies!C2901,Table6[Barcode of agar-filled omnitray plate],0)+PickedColonies!J2901-1)))</f>
        <v>NA</v>
      </c>
      <c r="D2901" s="29" t="str">
        <f>IF(PickedColonies!J2901=0, "NA", INDEX(Table4[],(MATCH(PickedColonies!C2901,Table6[Barcode of agar-filled omnitray plate],0)+PickedColonies!J2901-1)))</f>
        <v>NA</v>
      </c>
      <c r="F2901" s="42" t="str">
        <f>IF(ISNUMBER(SEARCH("96-well",Import!$B$10)),Sheet1!O2900,Sheet1!P2900)</f>
        <v>D14</v>
      </c>
      <c r="I2901" s="31"/>
    </row>
    <row r="2902" spans="1:9" x14ac:dyDescent="0.25">
      <c r="A2902" s="29" t="str">
        <f>IF(PickedColonies!J2902=0, "NA",INDEX(Table5[Strain name],(MATCH(PickedColonies!C2902,Table6[Barcode of agar-filled omnitray plate],0)+PickedColonies!J2902-1)))</f>
        <v>NA</v>
      </c>
      <c r="B2902" s="29" t="str">
        <f>IF(PickedColonies!J2902=0, "NA", INDEX(Table1[Modifications],(MATCH(PickedColonies!C2902,Table6[Barcode of agar-filled omnitray plate],0)+PickedColonies!J2902-1)))</f>
        <v>NA</v>
      </c>
      <c r="D2902" s="29" t="str">
        <f>IF(PickedColonies!J2902=0, "NA", INDEX(Table4[],(MATCH(PickedColonies!C2902,Table6[Barcode of agar-filled omnitray plate],0)+PickedColonies!J2902-1)))</f>
        <v>NA</v>
      </c>
      <c r="F2902" s="42" t="str">
        <f>IF(ISNUMBER(SEARCH("96-well",Import!$B$10)),Sheet1!O2901,Sheet1!P2901)</f>
        <v>E14</v>
      </c>
      <c r="I2902" s="31"/>
    </row>
    <row r="2903" spans="1:9" x14ac:dyDescent="0.25">
      <c r="A2903" s="29" t="str">
        <f>IF(PickedColonies!J2903=0, "NA",INDEX(Table5[Strain name],(MATCH(PickedColonies!C2903,Table6[Barcode of agar-filled omnitray plate],0)+PickedColonies!J2903-1)))</f>
        <v>NA</v>
      </c>
      <c r="B2903" s="29" t="str">
        <f>IF(PickedColonies!J2903=0, "NA", INDEX(Table1[Modifications],(MATCH(PickedColonies!C2903,Table6[Barcode of agar-filled omnitray plate],0)+PickedColonies!J2903-1)))</f>
        <v>NA</v>
      </c>
      <c r="D2903" s="29" t="str">
        <f>IF(PickedColonies!J2903=0, "NA", INDEX(Table4[],(MATCH(PickedColonies!C2903,Table6[Barcode of agar-filled omnitray plate],0)+PickedColonies!J2903-1)))</f>
        <v>NA</v>
      </c>
      <c r="F2903" s="42" t="str">
        <f>IF(ISNUMBER(SEARCH("96-well",Import!$B$10)),Sheet1!O2902,Sheet1!P2902)</f>
        <v>F14</v>
      </c>
      <c r="I2903" s="31"/>
    </row>
    <row r="2904" spans="1:9" x14ac:dyDescent="0.25">
      <c r="A2904" s="29" t="str">
        <f>IF(PickedColonies!J2904=0, "NA",INDEX(Table5[Strain name],(MATCH(PickedColonies!C2904,Table6[Barcode of agar-filled omnitray plate],0)+PickedColonies!J2904-1)))</f>
        <v>NA</v>
      </c>
      <c r="B2904" s="29" t="str">
        <f>IF(PickedColonies!J2904=0, "NA", INDEX(Table1[Modifications],(MATCH(PickedColonies!C2904,Table6[Barcode of agar-filled omnitray plate],0)+PickedColonies!J2904-1)))</f>
        <v>NA</v>
      </c>
      <c r="D2904" s="29" t="str">
        <f>IF(PickedColonies!J2904=0, "NA", INDEX(Table4[],(MATCH(PickedColonies!C2904,Table6[Barcode of agar-filled omnitray plate],0)+PickedColonies!J2904-1)))</f>
        <v>NA</v>
      </c>
      <c r="F2904" s="42" t="str">
        <f>IF(ISNUMBER(SEARCH("96-well",Import!$B$10)),Sheet1!O2903,Sheet1!P2903)</f>
        <v>G14</v>
      </c>
      <c r="I2904" s="31"/>
    </row>
    <row r="2905" spans="1:9" x14ac:dyDescent="0.25">
      <c r="A2905" s="29" t="str">
        <f>IF(PickedColonies!J2905=0, "NA",INDEX(Table5[Strain name],(MATCH(PickedColonies!C2905,Table6[Barcode of agar-filled omnitray plate],0)+PickedColonies!J2905-1)))</f>
        <v>NA</v>
      </c>
      <c r="B2905" s="29" t="str">
        <f>IF(PickedColonies!J2905=0, "NA", INDEX(Table1[Modifications],(MATCH(PickedColonies!C2905,Table6[Barcode of agar-filled omnitray plate],0)+PickedColonies!J2905-1)))</f>
        <v>NA</v>
      </c>
      <c r="D2905" s="29" t="str">
        <f>IF(PickedColonies!J2905=0, "NA", INDEX(Table4[],(MATCH(PickedColonies!C2905,Table6[Barcode of agar-filled omnitray plate],0)+PickedColonies!J2905-1)))</f>
        <v>NA</v>
      </c>
      <c r="F2905" s="42" t="str">
        <f>IF(ISNUMBER(SEARCH("96-well",Import!$B$10)),Sheet1!O2904,Sheet1!P2904)</f>
        <v>H14</v>
      </c>
      <c r="I2905" s="31"/>
    </row>
    <row r="2906" spans="1:9" x14ac:dyDescent="0.25">
      <c r="A2906" s="29" t="str">
        <f>IF(PickedColonies!J2906=0, "NA",INDEX(Table5[Strain name],(MATCH(PickedColonies!C2906,Table6[Barcode of agar-filled omnitray plate],0)+PickedColonies!J2906-1)))</f>
        <v>NA</v>
      </c>
      <c r="B2906" s="29" t="str">
        <f>IF(PickedColonies!J2906=0, "NA", INDEX(Table1[Modifications],(MATCH(PickedColonies!C2906,Table6[Barcode of agar-filled omnitray plate],0)+PickedColonies!J2906-1)))</f>
        <v>NA</v>
      </c>
      <c r="D2906" s="29" t="str">
        <f>IF(PickedColonies!J2906=0, "NA", INDEX(Table4[],(MATCH(PickedColonies!C2906,Table6[Barcode of agar-filled omnitray plate],0)+PickedColonies!J2906-1)))</f>
        <v>NA</v>
      </c>
      <c r="F2906" s="42" t="str">
        <f>IF(ISNUMBER(SEARCH("96-well",Import!$B$10)),Sheet1!O2905,Sheet1!P2905)</f>
        <v>I14</v>
      </c>
      <c r="I2906" s="31"/>
    </row>
    <row r="2907" spans="1:9" x14ac:dyDescent="0.25">
      <c r="A2907" s="29" t="str">
        <f>IF(PickedColonies!J2907=0, "NA",INDEX(Table5[Strain name],(MATCH(PickedColonies!C2907,Table6[Barcode of agar-filled omnitray plate],0)+PickedColonies!J2907-1)))</f>
        <v>NA</v>
      </c>
      <c r="B2907" s="29" t="str">
        <f>IF(PickedColonies!J2907=0, "NA", INDEX(Table1[Modifications],(MATCH(PickedColonies!C2907,Table6[Barcode of agar-filled omnitray plate],0)+PickedColonies!J2907-1)))</f>
        <v>NA</v>
      </c>
      <c r="D2907" s="29" t="str">
        <f>IF(PickedColonies!J2907=0, "NA", INDEX(Table4[],(MATCH(PickedColonies!C2907,Table6[Barcode of agar-filled omnitray plate],0)+PickedColonies!J2907-1)))</f>
        <v>NA</v>
      </c>
      <c r="F2907" s="42" t="str">
        <f>IF(ISNUMBER(SEARCH("96-well",Import!$B$10)),Sheet1!O2906,Sheet1!P2906)</f>
        <v>J14</v>
      </c>
      <c r="I2907" s="31"/>
    </row>
    <row r="2908" spans="1:9" x14ac:dyDescent="0.25">
      <c r="A2908" s="29" t="str">
        <f>IF(PickedColonies!J2908=0, "NA",INDEX(Table5[Strain name],(MATCH(PickedColonies!C2908,Table6[Barcode of agar-filled omnitray plate],0)+PickedColonies!J2908-1)))</f>
        <v>NA</v>
      </c>
      <c r="B2908" s="29" t="str">
        <f>IF(PickedColonies!J2908=0, "NA", INDEX(Table1[Modifications],(MATCH(PickedColonies!C2908,Table6[Barcode of agar-filled omnitray plate],0)+PickedColonies!J2908-1)))</f>
        <v>NA</v>
      </c>
      <c r="D2908" s="29" t="str">
        <f>IF(PickedColonies!J2908=0, "NA", INDEX(Table4[],(MATCH(PickedColonies!C2908,Table6[Barcode of agar-filled omnitray plate],0)+PickedColonies!J2908-1)))</f>
        <v>NA</v>
      </c>
      <c r="F2908" s="42" t="str">
        <f>IF(ISNUMBER(SEARCH("96-well",Import!$B$10)),Sheet1!O2907,Sheet1!P2907)</f>
        <v>K14</v>
      </c>
      <c r="I2908" s="31"/>
    </row>
    <row r="2909" spans="1:9" x14ac:dyDescent="0.25">
      <c r="A2909" s="29" t="str">
        <f>IF(PickedColonies!J2909=0, "NA",INDEX(Table5[Strain name],(MATCH(PickedColonies!C2909,Table6[Barcode of agar-filled omnitray plate],0)+PickedColonies!J2909-1)))</f>
        <v>NA</v>
      </c>
      <c r="B2909" s="29" t="str">
        <f>IF(PickedColonies!J2909=0, "NA", INDEX(Table1[Modifications],(MATCH(PickedColonies!C2909,Table6[Barcode of agar-filled omnitray plate],0)+PickedColonies!J2909-1)))</f>
        <v>NA</v>
      </c>
      <c r="D2909" s="29" t="str">
        <f>IF(PickedColonies!J2909=0, "NA", INDEX(Table4[],(MATCH(PickedColonies!C2909,Table6[Barcode of agar-filled omnitray plate],0)+PickedColonies!J2909-1)))</f>
        <v>NA</v>
      </c>
      <c r="F2909" s="42" t="str">
        <f>IF(ISNUMBER(SEARCH("96-well",Import!$B$10)),Sheet1!O2908,Sheet1!P2908)</f>
        <v>L14</v>
      </c>
      <c r="I2909" s="31"/>
    </row>
    <row r="2910" spans="1:9" x14ac:dyDescent="0.25">
      <c r="A2910" s="29" t="str">
        <f>IF(PickedColonies!J2910=0, "NA",INDEX(Table5[Strain name],(MATCH(PickedColonies!C2910,Table6[Barcode of agar-filled omnitray plate],0)+PickedColonies!J2910-1)))</f>
        <v>NA</v>
      </c>
      <c r="B2910" s="29" t="str">
        <f>IF(PickedColonies!J2910=0, "NA", INDEX(Table1[Modifications],(MATCH(PickedColonies!C2910,Table6[Barcode of agar-filled omnitray plate],0)+PickedColonies!J2910-1)))</f>
        <v>NA</v>
      </c>
      <c r="D2910" s="29" t="str">
        <f>IF(PickedColonies!J2910=0, "NA", INDEX(Table4[],(MATCH(PickedColonies!C2910,Table6[Barcode of agar-filled omnitray plate],0)+PickedColonies!J2910-1)))</f>
        <v>NA</v>
      </c>
      <c r="F2910" s="42" t="str">
        <f>IF(ISNUMBER(SEARCH("96-well",Import!$B$10)),Sheet1!O2909,Sheet1!P2909)</f>
        <v>M14</v>
      </c>
      <c r="I2910" s="31"/>
    </row>
    <row r="2911" spans="1:9" x14ac:dyDescent="0.25">
      <c r="A2911" s="29" t="str">
        <f>IF(PickedColonies!J2911=0, "NA",INDEX(Table5[Strain name],(MATCH(PickedColonies!C2911,Table6[Barcode of agar-filled omnitray plate],0)+PickedColonies!J2911-1)))</f>
        <v>NA</v>
      </c>
      <c r="B2911" s="29" t="str">
        <f>IF(PickedColonies!J2911=0, "NA", INDEX(Table1[Modifications],(MATCH(PickedColonies!C2911,Table6[Barcode of agar-filled omnitray plate],0)+PickedColonies!J2911-1)))</f>
        <v>NA</v>
      </c>
      <c r="D2911" s="29" t="str">
        <f>IF(PickedColonies!J2911=0, "NA", INDEX(Table4[],(MATCH(PickedColonies!C2911,Table6[Barcode of agar-filled omnitray plate],0)+PickedColonies!J2911-1)))</f>
        <v>NA</v>
      </c>
      <c r="F2911" s="42" t="str">
        <f>IF(ISNUMBER(SEARCH("96-well",Import!$B$10)),Sheet1!O2910,Sheet1!P2910)</f>
        <v>N14</v>
      </c>
      <c r="I2911" s="31"/>
    </row>
    <row r="2912" spans="1:9" x14ac:dyDescent="0.25">
      <c r="A2912" s="29" t="str">
        <f>IF(PickedColonies!J2912=0, "NA",INDEX(Table5[Strain name],(MATCH(PickedColonies!C2912,Table6[Barcode of agar-filled omnitray plate],0)+PickedColonies!J2912-1)))</f>
        <v>NA</v>
      </c>
      <c r="B2912" s="29" t="str">
        <f>IF(PickedColonies!J2912=0, "NA", INDEX(Table1[Modifications],(MATCH(PickedColonies!C2912,Table6[Barcode of agar-filled omnitray plate],0)+PickedColonies!J2912-1)))</f>
        <v>NA</v>
      </c>
      <c r="D2912" s="29" t="str">
        <f>IF(PickedColonies!J2912=0, "NA", INDEX(Table4[],(MATCH(PickedColonies!C2912,Table6[Barcode of agar-filled omnitray plate],0)+PickedColonies!J2912-1)))</f>
        <v>NA</v>
      </c>
      <c r="F2912" s="42" t="str">
        <f>IF(ISNUMBER(SEARCH("96-well",Import!$B$10)),Sheet1!O2911,Sheet1!P2911)</f>
        <v>O14</v>
      </c>
      <c r="I2912" s="31"/>
    </row>
    <row r="2913" spans="1:9" x14ac:dyDescent="0.25">
      <c r="A2913" s="29" t="str">
        <f>IF(PickedColonies!J2913=0, "NA",INDEX(Table5[Strain name],(MATCH(PickedColonies!C2913,Table6[Barcode of agar-filled omnitray plate],0)+PickedColonies!J2913-1)))</f>
        <v>NA</v>
      </c>
      <c r="B2913" s="29" t="str">
        <f>IF(PickedColonies!J2913=0, "NA", INDEX(Table1[Modifications],(MATCH(PickedColonies!C2913,Table6[Barcode of agar-filled omnitray plate],0)+PickedColonies!J2913-1)))</f>
        <v>NA</v>
      </c>
      <c r="D2913" s="29" t="str">
        <f>IF(PickedColonies!J2913=0, "NA", INDEX(Table4[],(MATCH(PickedColonies!C2913,Table6[Barcode of agar-filled omnitray plate],0)+PickedColonies!J2913-1)))</f>
        <v>NA</v>
      </c>
      <c r="F2913" s="42" t="str">
        <f>IF(ISNUMBER(SEARCH("96-well",Import!$B$10)),Sheet1!O2912,Sheet1!P2912)</f>
        <v>P14</v>
      </c>
      <c r="I2913" s="31"/>
    </row>
    <row r="2914" spans="1:9" x14ac:dyDescent="0.25">
      <c r="A2914" s="29" t="str">
        <f>IF(PickedColonies!J2914=0, "NA",INDEX(Table5[Strain name],(MATCH(PickedColonies!C2914,Table6[Barcode of agar-filled omnitray plate],0)+PickedColonies!J2914-1)))</f>
        <v>NA</v>
      </c>
      <c r="B2914" s="29" t="str">
        <f>IF(PickedColonies!J2914=0, "NA", INDEX(Table1[Modifications],(MATCH(PickedColonies!C2914,Table6[Barcode of agar-filled omnitray plate],0)+PickedColonies!J2914-1)))</f>
        <v>NA</v>
      </c>
      <c r="D2914" s="29" t="str">
        <f>IF(PickedColonies!J2914=0, "NA", INDEX(Table4[],(MATCH(PickedColonies!C2914,Table6[Barcode of agar-filled omnitray plate],0)+PickedColonies!J2914-1)))</f>
        <v>NA</v>
      </c>
      <c r="F2914" s="42" t="str">
        <f>IF(ISNUMBER(SEARCH("96-well",Import!$B$10)),Sheet1!O2913,Sheet1!P2913)</f>
        <v>A15</v>
      </c>
      <c r="I2914" s="31"/>
    </row>
    <row r="2915" spans="1:9" x14ac:dyDescent="0.25">
      <c r="A2915" s="29" t="str">
        <f>IF(PickedColonies!J2915=0, "NA",INDEX(Table5[Strain name],(MATCH(PickedColonies!C2915,Table6[Barcode of agar-filled omnitray plate],0)+PickedColonies!J2915-1)))</f>
        <v>NA</v>
      </c>
      <c r="B2915" s="29" t="str">
        <f>IF(PickedColonies!J2915=0, "NA", INDEX(Table1[Modifications],(MATCH(PickedColonies!C2915,Table6[Barcode of agar-filled omnitray plate],0)+PickedColonies!J2915-1)))</f>
        <v>NA</v>
      </c>
      <c r="D2915" s="29" t="str">
        <f>IF(PickedColonies!J2915=0, "NA", INDEX(Table4[],(MATCH(PickedColonies!C2915,Table6[Barcode of agar-filled omnitray plate],0)+PickedColonies!J2915-1)))</f>
        <v>NA</v>
      </c>
      <c r="F2915" s="42" t="str">
        <f>IF(ISNUMBER(SEARCH("96-well",Import!$B$10)),Sheet1!O2914,Sheet1!P2914)</f>
        <v>B15</v>
      </c>
      <c r="I2915" s="31"/>
    </row>
    <row r="2916" spans="1:9" x14ac:dyDescent="0.25">
      <c r="A2916" s="29" t="str">
        <f>IF(PickedColonies!J2916=0, "NA",INDEX(Table5[Strain name],(MATCH(PickedColonies!C2916,Table6[Barcode of agar-filled omnitray plate],0)+PickedColonies!J2916-1)))</f>
        <v>NA</v>
      </c>
      <c r="B2916" s="29" t="str">
        <f>IF(PickedColonies!J2916=0, "NA", INDEX(Table1[Modifications],(MATCH(PickedColonies!C2916,Table6[Barcode of agar-filled omnitray plate],0)+PickedColonies!J2916-1)))</f>
        <v>NA</v>
      </c>
      <c r="D2916" s="29" t="str">
        <f>IF(PickedColonies!J2916=0, "NA", INDEX(Table4[],(MATCH(PickedColonies!C2916,Table6[Barcode of agar-filled omnitray plate],0)+PickedColonies!J2916-1)))</f>
        <v>NA</v>
      </c>
      <c r="F2916" s="42" t="str">
        <f>IF(ISNUMBER(SEARCH("96-well",Import!$B$10)),Sheet1!O2915,Sheet1!P2915)</f>
        <v>C15</v>
      </c>
      <c r="I2916" s="31"/>
    </row>
    <row r="2917" spans="1:9" x14ac:dyDescent="0.25">
      <c r="A2917" s="29" t="str">
        <f>IF(PickedColonies!J2917=0, "NA",INDEX(Table5[Strain name],(MATCH(PickedColonies!C2917,Table6[Barcode of agar-filled omnitray plate],0)+PickedColonies!J2917-1)))</f>
        <v>NA</v>
      </c>
      <c r="B2917" s="29" t="str">
        <f>IF(PickedColonies!J2917=0, "NA", INDEX(Table1[Modifications],(MATCH(PickedColonies!C2917,Table6[Barcode of agar-filled omnitray plate],0)+PickedColonies!J2917-1)))</f>
        <v>NA</v>
      </c>
      <c r="D2917" s="29" t="str">
        <f>IF(PickedColonies!J2917=0, "NA", INDEX(Table4[],(MATCH(PickedColonies!C2917,Table6[Barcode of agar-filled omnitray plate],0)+PickedColonies!J2917-1)))</f>
        <v>NA</v>
      </c>
      <c r="F2917" s="42" t="str">
        <f>IF(ISNUMBER(SEARCH("96-well",Import!$B$10)),Sheet1!O2916,Sheet1!P2916)</f>
        <v>D15</v>
      </c>
      <c r="I2917" s="31"/>
    </row>
    <row r="2918" spans="1:9" x14ac:dyDescent="0.25">
      <c r="A2918" s="29" t="str">
        <f>IF(PickedColonies!J2918=0, "NA",INDEX(Table5[Strain name],(MATCH(PickedColonies!C2918,Table6[Barcode of agar-filled omnitray plate],0)+PickedColonies!J2918-1)))</f>
        <v>NA</v>
      </c>
      <c r="B2918" s="29" t="str">
        <f>IF(PickedColonies!J2918=0, "NA", INDEX(Table1[Modifications],(MATCH(PickedColonies!C2918,Table6[Barcode of agar-filled omnitray plate],0)+PickedColonies!J2918-1)))</f>
        <v>NA</v>
      </c>
      <c r="D2918" s="29" t="str">
        <f>IF(PickedColonies!J2918=0, "NA", INDEX(Table4[],(MATCH(PickedColonies!C2918,Table6[Barcode of agar-filled omnitray plate],0)+PickedColonies!J2918-1)))</f>
        <v>NA</v>
      </c>
      <c r="F2918" s="42" t="str">
        <f>IF(ISNUMBER(SEARCH("96-well",Import!$B$10)),Sheet1!O2917,Sheet1!P2917)</f>
        <v>E15</v>
      </c>
      <c r="I2918" s="31"/>
    </row>
    <row r="2919" spans="1:9" x14ac:dyDescent="0.25">
      <c r="A2919" s="29" t="str">
        <f>IF(PickedColonies!J2919=0, "NA",INDEX(Table5[Strain name],(MATCH(PickedColonies!C2919,Table6[Barcode of agar-filled omnitray plate],0)+PickedColonies!J2919-1)))</f>
        <v>NA</v>
      </c>
      <c r="B2919" s="29" t="str">
        <f>IF(PickedColonies!J2919=0, "NA", INDEX(Table1[Modifications],(MATCH(PickedColonies!C2919,Table6[Barcode of agar-filled omnitray plate],0)+PickedColonies!J2919-1)))</f>
        <v>NA</v>
      </c>
      <c r="D2919" s="29" t="str">
        <f>IF(PickedColonies!J2919=0, "NA", INDEX(Table4[],(MATCH(PickedColonies!C2919,Table6[Barcode of agar-filled omnitray plate],0)+PickedColonies!J2919-1)))</f>
        <v>NA</v>
      </c>
      <c r="F2919" s="42" t="str">
        <f>IF(ISNUMBER(SEARCH("96-well",Import!$B$10)),Sheet1!O2918,Sheet1!P2918)</f>
        <v>F15</v>
      </c>
      <c r="I2919" s="31"/>
    </row>
    <row r="2920" spans="1:9" x14ac:dyDescent="0.25">
      <c r="A2920" s="29" t="str">
        <f>IF(PickedColonies!J2920=0, "NA",INDEX(Table5[Strain name],(MATCH(PickedColonies!C2920,Table6[Barcode of agar-filled omnitray plate],0)+PickedColonies!J2920-1)))</f>
        <v>NA</v>
      </c>
      <c r="B2920" s="29" t="str">
        <f>IF(PickedColonies!J2920=0, "NA", INDEX(Table1[Modifications],(MATCH(PickedColonies!C2920,Table6[Barcode of agar-filled omnitray plate],0)+PickedColonies!J2920-1)))</f>
        <v>NA</v>
      </c>
      <c r="D2920" s="29" t="str">
        <f>IF(PickedColonies!J2920=0, "NA", INDEX(Table4[],(MATCH(PickedColonies!C2920,Table6[Barcode of agar-filled omnitray plate],0)+PickedColonies!J2920-1)))</f>
        <v>NA</v>
      </c>
      <c r="F2920" s="42" t="str">
        <f>IF(ISNUMBER(SEARCH("96-well",Import!$B$10)),Sheet1!O2919,Sheet1!P2919)</f>
        <v>G15</v>
      </c>
      <c r="I2920" s="31"/>
    </row>
    <row r="2921" spans="1:9" x14ac:dyDescent="0.25">
      <c r="A2921" s="29" t="str">
        <f>IF(PickedColonies!J2921=0, "NA",INDEX(Table5[Strain name],(MATCH(PickedColonies!C2921,Table6[Barcode of agar-filled omnitray plate],0)+PickedColonies!J2921-1)))</f>
        <v>NA</v>
      </c>
      <c r="B2921" s="29" t="str">
        <f>IF(PickedColonies!J2921=0, "NA", INDEX(Table1[Modifications],(MATCH(PickedColonies!C2921,Table6[Barcode of agar-filled omnitray plate],0)+PickedColonies!J2921-1)))</f>
        <v>NA</v>
      </c>
      <c r="D2921" s="29" t="str">
        <f>IF(PickedColonies!J2921=0, "NA", INDEX(Table4[],(MATCH(PickedColonies!C2921,Table6[Barcode of agar-filled omnitray plate],0)+PickedColonies!J2921-1)))</f>
        <v>NA</v>
      </c>
      <c r="F2921" s="42" t="str">
        <f>IF(ISNUMBER(SEARCH("96-well",Import!$B$10)),Sheet1!O2920,Sheet1!P2920)</f>
        <v>H15</v>
      </c>
      <c r="I2921" s="31"/>
    </row>
    <row r="2922" spans="1:9" x14ac:dyDescent="0.25">
      <c r="A2922" s="29" t="str">
        <f>IF(PickedColonies!J2922=0, "NA",INDEX(Table5[Strain name],(MATCH(PickedColonies!C2922,Table6[Barcode of agar-filled omnitray plate],0)+PickedColonies!J2922-1)))</f>
        <v>NA</v>
      </c>
      <c r="B2922" s="29" t="str">
        <f>IF(PickedColonies!J2922=0, "NA", INDEX(Table1[Modifications],(MATCH(PickedColonies!C2922,Table6[Barcode of agar-filled omnitray plate],0)+PickedColonies!J2922-1)))</f>
        <v>NA</v>
      </c>
      <c r="D2922" s="29" t="str">
        <f>IF(PickedColonies!J2922=0, "NA", INDEX(Table4[],(MATCH(PickedColonies!C2922,Table6[Barcode of agar-filled omnitray plate],0)+PickedColonies!J2922-1)))</f>
        <v>NA</v>
      </c>
      <c r="F2922" s="42" t="str">
        <f>IF(ISNUMBER(SEARCH("96-well",Import!$B$10)),Sheet1!O2921,Sheet1!P2921)</f>
        <v>I15</v>
      </c>
      <c r="I2922" s="31"/>
    </row>
    <row r="2923" spans="1:9" x14ac:dyDescent="0.25">
      <c r="A2923" s="29" t="str">
        <f>IF(PickedColonies!J2923=0, "NA",INDEX(Table5[Strain name],(MATCH(PickedColonies!C2923,Table6[Barcode of agar-filled omnitray plate],0)+PickedColonies!J2923-1)))</f>
        <v>NA</v>
      </c>
      <c r="B2923" s="29" t="str">
        <f>IF(PickedColonies!J2923=0, "NA", INDEX(Table1[Modifications],(MATCH(PickedColonies!C2923,Table6[Barcode of agar-filled omnitray plate],0)+PickedColonies!J2923-1)))</f>
        <v>NA</v>
      </c>
      <c r="D2923" s="29" t="str">
        <f>IF(PickedColonies!J2923=0, "NA", INDEX(Table4[],(MATCH(PickedColonies!C2923,Table6[Barcode of agar-filled omnitray plate],0)+PickedColonies!J2923-1)))</f>
        <v>NA</v>
      </c>
      <c r="F2923" s="42" t="str">
        <f>IF(ISNUMBER(SEARCH("96-well",Import!$B$10)),Sheet1!O2922,Sheet1!P2922)</f>
        <v>J15</v>
      </c>
      <c r="I2923" s="31"/>
    </row>
    <row r="2924" spans="1:9" x14ac:dyDescent="0.25">
      <c r="A2924" s="29" t="str">
        <f>IF(PickedColonies!J2924=0, "NA",INDEX(Table5[Strain name],(MATCH(PickedColonies!C2924,Table6[Barcode of agar-filled omnitray plate],0)+PickedColonies!J2924-1)))</f>
        <v>NA</v>
      </c>
      <c r="B2924" s="29" t="str">
        <f>IF(PickedColonies!J2924=0, "NA", INDEX(Table1[Modifications],(MATCH(PickedColonies!C2924,Table6[Barcode of agar-filled omnitray plate],0)+PickedColonies!J2924-1)))</f>
        <v>NA</v>
      </c>
      <c r="D2924" s="29" t="str">
        <f>IF(PickedColonies!J2924=0, "NA", INDEX(Table4[],(MATCH(PickedColonies!C2924,Table6[Barcode of agar-filled omnitray plate],0)+PickedColonies!J2924-1)))</f>
        <v>NA</v>
      </c>
      <c r="F2924" s="42" t="str">
        <f>IF(ISNUMBER(SEARCH("96-well",Import!$B$10)),Sheet1!O2923,Sheet1!P2923)</f>
        <v>K15</v>
      </c>
      <c r="I2924" s="31"/>
    </row>
    <row r="2925" spans="1:9" x14ac:dyDescent="0.25">
      <c r="A2925" s="29" t="str">
        <f>IF(PickedColonies!J2925=0, "NA",INDEX(Table5[Strain name],(MATCH(PickedColonies!C2925,Table6[Barcode of agar-filled omnitray plate],0)+PickedColonies!J2925-1)))</f>
        <v>NA</v>
      </c>
      <c r="B2925" s="29" t="str">
        <f>IF(PickedColonies!J2925=0, "NA", INDEX(Table1[Modifications],(MATCH(PickedColonies!C2925,Table6[Barcode of agar-filled omnitray plate],0)+PickedColonies!J2925-1)))</f>
        <v>NA</v>
      </c>
      <c r="D2925" s="29" t="str">
        <f>IF(PickedColonies!J2925=0, "NA", INDEX(Table4[],(MATCH(PickedColonies!C2925,Table6[Barcode of agar-filled omnitray plate],0)+PickedColonies!J2925-1)))</f>
        <v>NA</v>
      </c>
      <c r="F2925" s="42" t="str">
        <f>IF(ISNUMBER(SEARCH("96-well",Import!$B$10)),Sheet1!O2924,Sheet1!P2924)</f>
        <v>L15</v>
      </c>
      <c r="I2925" s="31"/>
    </row>
    <row r="2926" spans="1:9" x14ac:dyDescent="0.25">
      <c r="A2926" s="29" t="str">
        <f>IF(PickedColonies!J2926=0, "NA",INDEX(Table5[Strain name],(MATCH(PickedColonies!C2926,Table6[Barcode of agar-filled omnitray plate],0)+PickedColonies!J2926-1)))</f>
        <v>NA</v>
      </c>
      <c r="B2926" s="29" t="str">
        <f>IF(PickedColonies!J2926=0, "NA", INDEX(Table1[Modifications],(MATCH(PickedColonies!C2926,Table6[Barcode of agar-filled omnitray plate],0)+PickedColonies!J2926-1)))</f>
        <v>NA</v>
      </c>
      <c r="D2926" s="29" t="str">
        <f>IF(PickedColonies!J2926=0, "NA", INDEX(Table4[],(MATCH(PickedColonies!C2926,Table6[Barcode of agar-filled omnitray plate],0)+PickedColonies!J2926-1)))</f>
        <v>NA</v>
      </c>
      <c r="F2926" s="42" t="str">
        <f>IF(ISNUMBER(SEARCH("96-well",Import!$B$10)),Sheet1!O2925,Sheet1!P2925)</f>
        <v>M15</v>
      </c>
      <c r="I2926" s="31"/>
    </row>
    <row r="2927" spans="1:9" x14ac:dyDescent="0.25">
      <c r="A2927" s="29" t="str">
        <f>IF(PickedColonies!J2927=0, "NA",INDEX(Table5[Strain name],(MATCH(PickedColonies!C2927,Table6[Barcode of agar-filled omnitray plate],0)+PickedColonies!J2927-1)))</f>
        <v>NA</v>
      </c>
      <c r="B2927" s="29" t="str">
        <f>IF(PickedColonies!J2927=0, "NA", INDEX(Table1[Modifications],(MATCH(PickedColonies!C2927,Table6[Barcode of agar-filled omnitray plate],0)+PickedColonies!J2927-1)))</f>
        <v>NA</v>
      </c>
      <c r="D2927" s="29" t="str">
        <f>IF(PickedColonies!J2927=0, "NA", INDEX(Table4[],(MATCH(PickedColonies!C2927,Table6[Barcode of agar-filled omnitray plate],0)+PickedColonies!J2927-1)))</f>
        <v>NA</v>
      </c>
      <c r="F2927" s="42" t="str">
        <f>IF(ISNUMBER(SEARCH("96-well",Import!$B$10)),Sheet1!O2926,Sheet1!P2926)</f>
        <v>N15</v>
      </c>
      <c r="I2927" s="31"/>
    </row>
    <row r="2928" spans="1:9" x14ac:dyDescent="0.25">
      <c r="A2928" s="29" t="str">
        <f>IF(PickedColonies!J2928=0, "NA",INDEX(Table5[Strain name],(MATCH(PickedColonies!C2928,Table6[Barcode of agar-filled omnitray plate],0)+PickedColonies!J2928-1)))</f>
        <v>NA</v>
      </c>
      <c r="B2928" s="29" t="str">
        <f>IF(PickedColonies!J2928=0, "NA", INDEX(Table1[Modifications],(MATCH(PickedColonies!C2928,Table6[Barcode of agar-filled omnitray plate],0)+PickedColonies!J2928-1)))</f>
        <v>NA</v>
      </c>
      <c r="D2928" s="29" t="str">
        <f>IF(PickedColonies!J2928=0, "NA", INDEX(Table4[],(MATCH(PickedColonies!C2928,Table6[Barcode of agar-filled omnitray plate],0)+PickedColonies!J2928-1)))</f>
        <v>NA</v>
      </c>
      <c r="F2928" s="42" t="str">
        <f>IF(ISNUMBER(SEARCH("96-well",Import!$B$10)),Sheet1!O2927,Sheet1!P2927)</f>
        <v>O15</v>
      </c>
      <c r="I2928" s="31"/>
    </row>
    <row r="2929" spans="1:9" x14ac:dyDescent="0.25">
      <c r="A2929" s="29" t="str">
        <f>IF(PickedColonies!J2929=0, "NA",INDEX(Table5[Strain name],(MATCH(PickedColonies!C2929,Table6[Barcode of agar-filled omnitray plate],0)+PickedColonies!J2929-1)))</f>
        <v>NA</v>
      </c>
      <c r="B2929" s="29" t="str">
        <f>IF(PickedColonies!J2929=0, "NA", INDEX(Table1[Modifications],(MATCH(PickedColonies!C2929,Table6[Barcode of agar-filled omnitray plate],0)+PickedColonies!J2929-1)))</f>
        <v>NA</v>
      </c>
      <c r="D2929" s="29" t="str">
        <f>IF(PickedColonies!J2929=0, "NA", INDEX(Table4[],(MATCH(PickedColonies!C2929,Table6[Barcode of agar-filled omnitray plate],0)+PickedColonies!J2929-1)))</f>
        <v>NA</v>
      </c>
      <c r="F2929" s="42" t="str">
        <f>IF(ISNUMBER(SEARCH("96-well",Import!$B$10)),Sheet1!O2928,Sheet1!P2928)</f>
        <v>P15</v>
      </c>
      <c r="I2929" s="31"/>
    </row>
    <row r="2930" spans="1:9" x14ac:dyDescent="0.25">
      <c r="A2930" s="29" t="str">
        <f>IF(PickedColonies!J2930=0, "NA",INDEX(Table5[Strain name],(MATCH(PickedColonies!C2930,Table6[Barcode of agar-filled omnitray plate],0)+PickedColonies!J2930-1)))</f>
        <v>NA</v>
      </c>
      <c r="B2930" s="29" t="str">
        <f>IF(PickedColonies!J2930=0, "NA", INDEX(Table1[Modifications],(MATCH(PickedColonies!C2930,Table6[Barcode of agar-filled omnitray plate],0)+PickedColonies!J2930-1)))</f>
        <v>NA</v>
      </c>
      <c r="D2930" s="29" t="str">
        <f>IF(PickedColonies!J2930=0, "NA", INDEX(Table4[],(MATCH(PickedColonies!C2930,Table6[Barcode of agar-filled omnitray plate],0)+PickedColonies!J2930-1)))</f>
        <v>NA</v>
      </c>
      <c r="F2930" s="42" t="str">
        <f>IF(ISNUMBER(SEARCH("96-well",Import!$B$10)),Sheet1!O2929,Sheet1!P2929)</f>
        <v>A16</v>
      </c>
      <c r="I2930" s="31"/>
    </row>
    <row r="2931" spans="1:9" x14ac:dyDescent="0.25">
      <c r="A2931" s="29" t="str">
        <f>IF(PickedColonies!J2931=0, "NA",INDEX(Table5[Strain name],(MATCH(PickedColonies!C2931,Table6[Barcode of agar-filled omnitray plate],0)+PickedColonies!J2931-1)))</f>
        <v>NA</v>
      </c>
      <c r="B2931" s="29" t="str">
        <f>IF(PickedColonies!J2931=0, "NA", INDEX(Table1[Modifications],(MATCH(PickedColonies!C2931,Table6[Barcode of agar-filled omnitray plate],0)+PickedColonies!J2931-1)))</f>
        <v>NA</v>
      </c>
      <c r="D2931" s="29" t="str">
        <f>IF(PickedColonies!J2931=0, "NA", INDEX(Table4[],(MATCH(PickedColonies!C2931,Table6[Barcode of agar-filled omnitray plate],0)+PickedColonies!J2931-1)))</f>
        <v>NA</v>
      </c>
      <c r="F2931" s="42" t="str">
        <f>IF(ISNUMBER(SEARCH("96-well",Import!$B$10)),Sheet1!O2930,Sheet1!P2930)</f>
        <v>B16</v>
      </c>
      <c r="I2931" s="31"/>
    </row>
    <row r="2932" spans="1:9" x14ac:dyDescent="0.25">
      <c r="A2932" s="29" t="str">
        <f>IF(PickedColonies!J2932=0, "NA",INDEX(Table5[Strain name],(MATCH(PickedColonies!C2932,Table6[Barcode of agar-filled omnitray plate],0)+PickedColonies!J2932-1)))</f>
        <v>NA</v>
      </c>
      <c r="B2932" s="29" t="str">
        <f>IF(PickedColonies!J2932=0, "NA", INDEX(Table1[Modifications],(MATCH(PickedColonies!C2932,Table6[Barcode of agar-filled omnitray plate],0)+PickedColonies!J2932-1)))</f>
        <v>NA</v>
      </c>
      <c r="D2932" s="29" t="str">
        <f>IF(PickedColonies!J2932=0, "NA", INDEX(Table4[],(MATCH(PickedColonies!C2932,Table6[Barcode of agar-filled omnitray plate],0)+PickedColonies!J2932-1)))</f>
        <v>NA</v>
      </c>
      <c r="F2932" s="42" t="str">
        <f>IF(ISNUMBER(SEARCH("96-well",Import!$B$10)),Sheet1!O2931,Sheet1!P2931)</f>
        <v>C16</v>
      </c>
      <c r="I2932" s="31"/>
    </row>
    <row r="2933" spans="1:9" x14ac:dyDescent="0.25">
      <c r="A2933" s="29" t="str">
        <f>IF(PickedColonies!J2933=0, "NA",INDEX(Table5[Strain name],(MATCH(PickedColonies!C2933,Table6[Barcode of agar-filled omnitray plate],0)+PickedColonies!J2933-1)))</f>
        <v>NA</v>
      </c>
      <c r="B2933" s="29" t="str">
        <f>IF(PickedColonies!J2933=0, "NA", INDEX(Table1[Modifications],(MATCH(PickedColonies!C2933,Table6[Barcode of agar-filled omnitray plate],0)+PickedColonies!J2933-1)))</f>
        <v>NA</v>
      </c>
      <c r="D2933" s="29" t="str">
        <f>IF(PickedColonies!J2933=0, "NA", INDEX(Table4[],(MATCH(PickedColonies!C2933,Table6[Barcode of agar-filled omnitray plate],0)+PickedColonies!J2933-1)))</f>
        <v>NA</v>
      </c>
      <c r="F2933" s="42" t="str">
        <f>IF(ISNUMBER(SEARCH("96-well",Import!$B$10)),Sheet1!O2932,Sheet1!P2932)</f>
        <v>D16</v>
      </c>
      <c r="I2933" s="31"/>
    </row>
    <row r="2934" spans="1:9" x14ac:dyDescent="0.25">
      <c r="A2934" s="29" t="str">
        <f>IF(PickedColonies!J2934=0, "NA",INDEX(Table5[Strain name],(MATCH(PickedColonies!C2934,Table6[Barcode of agar-filled omnitray plate],0)+PickedColonies!J2934-1)))</f>
        <v>NA</v>
      </c>
      <c r="B2934" s="29" t="str">
        <f>IF(PickedColonies!J2934=0, "NA", INDEX(Table1[Modifications],(MATCH(PickedColonies!C2934,Table6[Barcode of agar-filled omnitray plate],0)+PickedColonies!J2934-1)))</f>
        <v>NA</v>
      </c>
      <c r="D2934" s="29" t="str">
        <f>IF(PickedColonies!J2934=0, "NA", INDEX(Table4[],(MATCH(PickedColonies!C2934,Table6[Barcode of agar-filled omnitray plate],0)+PickedColonies!J2934-1)))</f>
        <v>NA</v>
      </c>
      <c r="F2934" s="42" t="str">
        <f>IF(ISNUMBER(SEARCH("96-well",Import!$B$10)),Sheet1!O2933,Sheet1!P2933)</f>
        <v>E16</v>
      </c>
      <c r="I2934" s="31"/>
    </row>
    <row r="2935" spans="1:9" x14ac:dyDescent="0.25">
      <c r="A2935" s="29" t="str">
        <f>IF(PickedColonies!J2935=0, "NA",INDEX(Table5[Strain name],(MATCH(PickedColonies!C2935,Table6[Barcode of agar-filled omnitray plate],0)+PickedColonies!J2935-1)))</f>
        <v>NA</v>
      </c>
      <c r="B2935" s="29" t="str">
        <f>IF(PickedColonies!J2935=0, "NA", INDEX(Table1[Modifications],(MATCH(PickedColonies!C2935,Table6[Barcode of agar-filled omnitray plate],0)+PickedColonies!J2935-1)))</f>
        <v>NA</v>
      </c>
      <c r="D2935" s="29" t="str">
        <f>IF(PickedColonies!J2935=0, "NA", INDEX(Table4[],(MATCH(PickedColonies!C2935,Table6[Barcode of agar-filled omnitray plate],0)+PickedColonies!J2935-1)))</f>
        <v>NA</v>
      </c>
      <c r="F2935" s="42" t="str">
        <f>IF(ISNUMBER(SEARCH("96-well",Import!$B$10)),Sheet1!O2934,Sheet1!P2934)</f>
        <v>F16</v>
      </c>
      <c r="I2935" s="31"/>
    </row>
    <row r="2936" spans="1:9" x14ac:dyDescent="0.25">
      <c r="A2936" s="29" t="str">
        <f>IF(PickedColonies!J2936=0, "NA",INDEX(Table5[Strain name],(MATCH(PickedColonies!C2936,Table6[Barcode of agar-filled omnitray plate],0)+PickedColonies!J2936-1)))</f>
        <v>NA</v>
      </c>
      <c r="B2936" s="29" t="str">
        <f>IF(PickedColonies!J2936=0, "NA", INDEX(Table1[Modifications],(MATCH(PickedColonies!C2936,Table6[Barcode of agar-filled omnitray plate],0)+PickedColonies!J2936-1)))</f>
        <v>NA</v>
      </c>
      <c r="D2936" s="29" t="str">
        <f>IF(PickedColonies!J2936=0, "NA", INDEX(Table4[],(MATCH(PickedColonies!C2936,Table6[Barcode of agar-filled omnitray plate],0)+PickedColonies!J2936-1)))</f>
        <v>NA</v>
      </c>
      <c r="F2936" s="42" t="str">
        <f>IF(ISNUMBER(SEARCH("96-well",Import!$B$10)),Sheet1!O2935,Sheet1!P2935)</f>
        <v>G16</v>
      </c>
      <c r="I2936" s="31"/>
    </row>
    <row r="2937" spans="1:9" x14ac:dyDescent="0.25">
      <c r="A2937" s="29" t="str">
        <f>IF(PickedColonies!J2937=0, "NA",INDEX(Table5[Strain name],(MATCH(PickedColonies!C2937,Table6[Barcode of agar-filled omnitray plate],0)+PickedColonies!J2937-1)))</f>
        <v>NA</v>
      </c>
      <c r="B2937" s="29" t="str">
        <f>IF(PickedColonies!J2937=0, "NA", INDEX(Table1[Modifications],(MATCH(PickedColonies!C2937,Table6[Barcode of agar-filled omnitray plate],0)+PickedColonies!J2937-1)))</f>
        <v>NA</v>
      </c>
      <c r="D2937" s="29" t="str">
        <f>IF(PickedColonies!J2937=0, "NA", INDEX(Table4[],(MATCH(PickedColonies!C2937,Table6[Barcode of agar-filled omnitray plate],0)+PickedColonies!J2937-1)))</f>
        <v>NA</v>
      </c>
      <c r="F2937" s="42" t="str">
        <f>IF(ISNUMBER(SEARCH("96-well",Import!$B$10)),Sheet1!O2936,Sheet1!P2936)</f>
        <v>H16</v>
      </c>
      <c r="I2937" s="31"/>
    </row>
    <row r="2938" spans="1:9" x14ac:dyDescent="0.25">
      <c r="A2938" s="29" t="str">
        <f>IF(PickedColonies!J2938=0, "NA",INDEX(Table5[Strain name],(MATCH(PickedColonies!C2938,Table6[Barcode of agar-filled omnitray plate],0)+PickedColonies!J2938-1)))</f>
        <v>NA</v>
      </c>
      <c r="B2938" s="29" t="str">
        <f>IF(PickedColonies!J2938=0, "NA", INDEX(Table1[Modifications],(MATCH(PickedColonies!C2938,Table6[Barcode of agar-filled omnitray plate],0)+PickedColonies!J2938-1)))</f>
        <v>NA</v>
      </c>
      <c r="D2938" s="29" t="str">
        <f>IF(PickedColonies!J2938=0, "NA", INDEX(Table4[],(MATCH(PickedColonies!C2938,Table6[Barcode of agar-filled omnitray plate],0)+PickedColonies!J2938-1)))</f>
        <v>NA</v>
      </c>
      <c r="F2938" s="42" t="str">
        <f>IF(ISNUMBER(SEARCH("96-well",Import!$B$10)),Sheet1!O2937,Sheet1!P2937)</f>
        <v>I16</v>
      </c>
      <c r="I2938" s="31"/>
    </row>
    <row r="2939" spans="1:9" x14ac:dyDescent="0.25">
      <c r="A2939" s="29" t="str">
        <f>IF(PickedColonies!J2939=0, "NA",INDEX(Table5[Strain name],(MATCH(PickedColonies!C2939,Table6[Barcode of agar-filled omnitray plate],0)+PickedColonies!J2939-1)))</f>
        <v>NA</v>
      </c>
      <c r="B2939" s="29" t="str">
        <f>IF(PickedColonies!J2939=0, "NA", INDEX(Table1[Modifications],(MATCH(PickedColonies!C2939,Table6[Barcode of agar-filled omnitray plate],0)+PickedColonies!J2939-1)))</f>
        <v>NA</v>
      </c>
      <c r="D2939" s="29" t="str">
        <f>IF(PickedColonies!J2939=0, "NA", INDEX(Table4[],(MATCH(PickedColonies!C2939,Table6[Barcode of agar-filled omnitray plate],0)+PickedColonies!J2939-1)))</f>
        <v>NA</v>
      </c>
      <c r="F2939" s="42" t="str">
        <f>IF(ISNUMBER(SEARCH("96-well",Import!$B$10)),Sheet1!O2938,Sheet1!P2938)</f>
        <v>J16</v>
      </c>
      <c r="I2939" s="31"/>
    </row>
    <row r="2940" spans="1:9" x14ac:dyDescent="0.25">
      <c r="A2940" s="29" t="str">
        <f>IF(PickedColonies!J2940=0, "NA",INDEX(Table5[Strain name],(MATCH(PickedColonies!C2940,Table6[Barcode of agar-filled omnitray plate],0)+PickedColonies!J2940-1)))</f>
        <v>NA</v>
      </c>
      <c r="B2940" s="29" t="str">
        <f>IF(PickedColonies!J2940=0, "NA", INDEX(Table1[Modifications],(MATCH(PickedColonies!C2940,Table6[Barcode of agar-filled omnitray plate],0)+PickedColonies!J2940-1)))</f>
        <v>NA</v>
      </c>
      <c r="D2940" s="29" t="str">
        <f>IF(PickedColonies!J2940=0, "NA", INDEX(Table4[],(MATCH(PickedColonies!C2940,Table6[Barcode of agar-filled omnitray plate],0)+PickedColonies!J2940-1)))</f>
        <v>NA</v>
      </c>
      <c r="F2940" s="42" t="str">
        <f>IF(ISNUMBER(SEARCH("96-well",Import!$B$10)),Sheet1!O2939,Sheet1!P2939)</f>
        <v>K16</v>
      </c>
      <c r="I2940" s="31"/>
    </row>
    <row r="2941" spans="1:9" x14ac:dyDescent="0.25">
      <c r="A2941" s="29" t="str">
        <f>IF(PickedColonies!J2941=0, "NA",INDEX(Table5[Strain name],(MATCH(PickedColonies!C2941,Table6[Barcode of agar-filled omnitray plate],0)+PickedColonies!J2941-1)))</f>
        <v>NA</v>
      </c>
      <c r="B2941" s="29" t="str">
        <f>IF(PickedColonies!J2941=0, "NA", INDEX(Table1[Modifications],(MATCH(PickedColonies!C2941,Table6[Barcode of agar-filled omnitray plate],0)+PickedColonies!J2941-1)))</f>
        <v>NA</v>
      </c>
      <c r="D2941" s="29" t="str">
        <f>IF(PickedColonies!J2941=0, "NA", INDEX(Table4[],(MATCH(PickedColonies!C2941,Table6[Barcode of agar-filled omnitray plate],0)+PickedColonies!J2941-1)))</f>
        <v>NA</v>
      </c>
      <c r="F2941" s="42" t="str">
        <f>IF(ISNUMBER(SEARCH("96-well",Import!$B$10)),Sheet1!O2940,Sheet1!P2940)</f>
        <v>L16</v>
      </c>
      <c r="I2941" s="31"/>
    </row>
    <row r="2942" spans="1:9" x14ac:dyDescent="0.25">
      <c r="A2942" s="29" t="str">
        <f>IF(PickedColonies!J2942=0, "NA",INDEX(Table5[Strain name],(MATCH(PickedColonies!C2942,Table6[Barcode of agar-filled omnitray plate],0)+PickedColonies!J2942-1)))</f>
        <v>NA</v>
      </c>
      <c r="B2942" s="29" t="str">
        <f>IF(PickedColonies!J2942=0, "NA", INDEX(Table1[Modifications],(MATCH(PickedColonies!C2942,Table6[Barcode of agar-filled omnitray plate],0)+PickedColonies!J2942-1)))</f>
        <v>NA</v>
      </c>
      <c r="D2942" s="29" t="str">
        <f>IF(PickedColonies!J2942=0, "NA", INDEX(Table4[],(MATCH(PickedColonies!C2942,Table6[Barcode of agar-filled omnitray plate],0)+PickedColonies!J2942-1)))</f>
        <v>NA</v>
      </c>
      <c r="F2942" s="42" t="str">
        <f>IF(ISNUMBER(SEARCH("96-well",Import!$B$10)),Sheet1!O2941,Sheet1!P2941)</f>
        <v>M16</v>
      </c>
      <c r="I2942" s="31"/>
    </row>
    <row r="2943" spans="1:9" x14ac:dyDescent="0.25">
      <c r="A2943" s="29" t="str">
        <f>IF(PickedColonies!J2943=0, "NA",INDEX(Table5[Strain name],(MATCH(PickedColonies!C2943,Table6[Barcode of agar-filled omnitray plate],0)+PickedColonies!J2943-1)))</f>
        <v>NA</v>
      </c>
      <c r="B2943" s="29" t="str">
        <f>IF(PickedColonies!J2943=0, "NA", INDEX(Table1[Modifications],(MATCH(PickedColonies!C2943,Table6[Barcode of agar-filled omnitray plate],0)+PickedColonies!J2943-1)))</f>
        <v>NA</v>
      </c>
      <c r="D2943" s="29" t="str">
        <f>IF(PickedColonies!J2943=0, "NA", INDEX(Table4[],(MATCH(PickedColonies!C2943,Table6[Barcode of agar-filled omnitray plate],0)+PickedColonies!J2943-1)))</f>
        <v>NA</v>
      </c>
      <c r="F2943" s="42" t="str">
        <f>IF(ISNUMBER(SEARCH("96-well",Import!$B$10)),Sheet1!O2942,Sheet1!P2942)</f>
        <v>N16</v>
      </c>
      <c r="I2943" s="31"/>
    </row>
    <row r="2944" spans="1:9" x14ac:dyDescent="0.25">
      <c r="A2944" s="29" t="str">
        <f>IF(PickedColonies!J2944=0, "NA",INDEX(Table5[Strain name],(MATCH(PickedColonies!C2944,Table6[Barcode of agar-filled omnitray plate],0)+PickedColonies!J2944-1)))</f>
        <v>NA</v>
      </c>
      <c r="B2944" s="29" t="str">
        <f>IF(PickedColonies!J2944=0, "NA", INDEX(Table1[Modifications],(MATCH(PickedColonies!C2944,Table6[Barcode of agar-filled omnitray plate],0)+PickedColonies!J2944-1)))</f>
        <v>NA</v>
      </c>
      <c r="D2944" s="29" t="str">
        <f>IF(PickedColonies!J2944=0, "NA", INDEX(Table4[],(MATCH(PickedColonies!C2944,Table6[Barcode of agar-filled omnitray plate],0)+PickedColonies!J2944-1)))</f>
        <v>NA</v>
      </c>
      <c r="F2944" s="42" t="str">
        <f>IF(ISNUMBER(SEARCH("96-well",Import!$B$10)),Sheet1!O2943,Sheet1!P2943)</f>
        <v>O16</v>
      </c>
      <c r="I2944" s="31"/>
    </row>
    <row r="2945" spans="1:9" x14ac:dyDescent="0.25">
      <c r="A2945" s="29" t="str">
        <f>IF(PickedColonies!J2945=0, "NA",INDEX(Table5[Strain name],(MATCH(PickedColonies!C2945,Table6[Barcode of agar-filled omnitray plate],0)+PickedColonies!J2945-1)))</f>
        <v>NA</v>
      </c>
      <c r="B2945" s="29" t="str">
        <f>IF(PickedColonies!J2945=0, "NA", INDEX(Table1[Modifications],(MATCH(PickedColonies!C2945,Table6[Barcode of agar-filled omnitray plate],0)+PickedColonies!J2945-1)))</f>
        <v>NA</v>
      </c>
      <c r="D2945" s="29" t="str">
        <f>IF(PickedColonies!J2945=0, "NA", INDEX(Table4[],(MATCH(PickedColonies!C2945,Table6[Barcode of agar-filled omnitray plate],0)+PickedColonies!J2945-1)))</f>
        <v>NA</v>
      </c>
      <c r="F2945" s="42" t="str">
        <f>IF(ISNUMBER(SEARCH("96-well",Import!$B$10)),Sheet1!O2944,Sheet1!P2944)</f>
        <v>P16</v>
      </c>
      <c r="I2945" s="31"/>
    </row>
    <row r="2946" spans="1:9" x14ac:dyDescent="0.25">
      <c r="A2946" s="29" t="str">
        <f>IF(PickedColonies!J2946=0, "NA",INDEX(Table5[Strain name],(MATCH(PickedColonies!C2946,Table6[Barcode of agar-filled omnitray plate],0)+PickedColonies!J2946-1)))</f>
        <v>NA</v>
      </c>
      <c r="B2946" s="29" t="str">
        <f>IF(PickedColonies!J2946=0, "NA", INDEX(Table1[Modifications],(MATCH(PickedColonies!C2946,Table6[Barcode of agar-filled omnitray plate],0)+PickedColonies!J2946-1)))</f>
        <v>NA</v>
      </c>
      <c r="D2946" s="29" t="str">
        <f>IF(PickedColonies!J2946=0, "NA", INDEX(Table4[],(MATCH(PickedColonies!C2946,Table6[Barcode of agar-filled omnitray plate],0)+PickedColonies!J2946-1)))</f>
        <v>NA</v>
      </c>
      <c r="F2946" s="42" t="str">
        <f>IF(ISNUMBER(SEARCH("96-well",Import!$B$10)),Sheet1!O2945,Sheet1!P2945)</f>
        <v>A17</v>
      </c>
      <c r="I2946" s="31"/>
    </row>
    <row r="2947" spans="1:9" x14ac:dyDescent="0.25">
      <c r="A2947" s="29" t="str">
        <f>IF(PickedColonies!J2947=0, "NA",INDEX(Table5[Strain name],(MATCH(PickedColonies!C2947,Table6[Barcode of agar-filled omnitray plate],0)+PickedColonies!J2947-1)))</f>
        <v>NA</v>
      </c>
      <c r="B2947" s="29" t="str">
        <f>IF(PickedColonies!J2947=0, "NA", INDEX(Table1[Modifications],(MATCH(PickedColonies!C2947,Table6[Barcode of agar-filled omnitray plate],0)+PickedColonies!J2947-1)))</f>
        <v>NA</v>
      </c>
      <c r="D2947" s="29" t="str">
        <f>IF(PickedColonies!J2947=0, "NA", INDEX(Table4[],(MATCH(PickedColonies!C2947,Table6[Barcode of agar-filled omnitray plate],0)+PickedColonies!J2947-1)))</f>
        <v>NA</v>
      </c>
      <c r="F2947" s="42" t="str">
        <f>IF(ISNUMBER(SEARCH("96-well",Import!$B$10)),Sheet1!O2946,Sheet1!P2946)</f>
        <v>B17</v>
      </c>
      <c r="I2947" s="31"/>
    </row>
    <row r="2948" spans="1:9" x14ac:dyDescent="0.25">
      <c r="A2948" s="29" t="str">
        <f>IF(PickedColonies!J2948=0, "NA",INDEX(Table5[Strain name],(MATCH(PickedColonies!C2948,Table6[Barcode of agar-filled omnitray plate],0)+PickedColonies!J2948-1)))</f>
        <v>NA</v>
      </c>
      <c r="B2948" s="29" t="str">
        <f>IF(PickedColonies!J2948=0, "NA", INDEX(Table1[Modifications],(MATCH(PickedColonies!C2948,Table6[Barcode of agar-filled omnitray plate],0)+PickedColonies!J2948-1)))</f>
        <v>NA</v>
      </c>
      <c r="D2948" s="29" t="str">
        <f>IF(PickedColonies!J2948=0, "NA", INDEX(Table4[],(MATCH(PickedColonies!C2948,Table6[Barcode of agar-filled omnitray plate],0)+PickedColonies!J2948-1)))</f>
        <v>NA</v>
      </c>
      <c r="F2948" s="42" t="str">
        <f>IF(ISNUMBER(SEARCH("96-well",Import!$B$10)),Sheet1!O2947,Sheet1!P2947)</f>
        <v>C17</v>
      </c>
      <c r="I2948" s="31"/>
    </row>
    <row r="2949" spans="1:9" x14ac:dyDescent="0.25">
      <c r="A2949" s="29" t="str">
        <f>IF(PickedColonies!J2949=0, "NA",INDEX(Table5[Strain name],(MATCH(PickedColonies!C2949,Table6[Barcode of agar-filled omnitray plate],0)+PickedColonies!J2949-1)))</f>
        <v>NA</v>
      </c>
      <c r="B2949" s="29" t="str">
        <f>IF(PickedColonies!J2949=0, "NA", INDEX(Table1[Modifications],(MATCH(PickedColonies!C2949,Table6[Barcode of agar-filled omnitray plate],0)+PickedColonies!J2949-1)))</f>
        <v>NA</v>
      </c>
      <c r="D2949" s="29" t="str">
        <f>IF(PickedColonies!J2949=0, "NA", INDEX(Table4[],(MATCH(PickedColonies!C2949,Table6[Barcode of agar-filled omnitray plate],0)+PickedColonies!J2949-1)))</f>
        <v>NA</v>
      </c>
      <c r="F2949" s="42" t="str">
        <f>IF(ISNUMBER(SEARCH("96-well",Import!$B$10)),Sheet1!O2948,Sheet1!P2948)</f>
        <v>D17</v>
      </c>
      <c r="I2949" s="31"/>
    </row>
    <row r="2950" spans="1:9" x14ac:dyDescent="0.25">
      <c r="A2950" s="29" t="str">
        <f>IF(PickedColonies!J2950=0, "NA",INDEX(Table5[Strain name],(MATCH(PickedColonies!C2950,Table6[Barcode of agar-filled omnitray plate],0)+PickedColonies!J2950-1)))</f>
        <v>NA</v>
      </c>
      <c r="B2950" s="29" t="str">
        <f>IF(PickedColonies!J2950=0, "NA", INDEX(Table1[Modifications],(MATCH(PickedColonies!C2950,Table6[Barcode of agar-filled omnitray plate],0)+PickedColonies!J2950-1)))</f>
        <v>NA</v>
      </c>
      <c r="D2950" s="29" t="str">
        <f>IF(PickedColonies!J2950=0, "NA", INDEX(Table4[],(MATCH(PickedColonies!C2950,Table6[Barcode of agar-filled omnitray plate],0)+PickedColonies!J2950-1)))</f>
        <v>NA</v>
      </c>
      <c r="F2950" s="42" t="str">
        <f>IF(ISNUMBER(SEARCH("96-well",Import!$B$10)),Sheet1!O2949,Sheet1!P2949)</f>
        <v>E17</v>
      </c>
      <c r="I2950" s="31"/>
    </row>
    <row r="2951" spans="1:9" x14ac:dyDescent="0.25">
      <c r="A2951" s="29" t="str">
        <f>IF(PickedColonies!J2951=0, "NA",INDEX(Table5[Strain name],(MATCH(PickedColonies!C2951,Table6[Barcode of agar-filled omnitray plate],0)+PickedColonies!J2951-1)))</f>
        <v>NA</v>
      </c>
      <c r="B2951" s="29" t="str">
        <f>IF(PickedColonies!J2951=0, "NA", INDEX(Table1[Modifications],(MATCH(PickedColonies!C2951,Table6[Barcode of agar-filled omnitray plate],0)+PickedColonies!J2951-1)))</f>
        <v>NA</v>
      </c>
      <c r="D2951" s="29" t="str">
        <f>IF(PickedColonies!J2951=0, "NA", INDEX(Table4[],(MATCH(PickedColonies!C2951,Table6[Barcode of agar-filled omnitray plate],0)+PickedColonies!J2951-1)))</f>
        <v>NA</v>
      </c>
      <c r="F2951" s="42" t="str">
        <f>IF(ISNUMBER(SEARCH("96-well",Import!$B$10)),Sheet1!O2950,Sheet1!P2950)</f>
        <v>F17</v>
      </c>
      <c r="I2951" s="31"/>
    </row>
    <row r="2952" spans="1:9" x14ac:dyDescent="0.25">
      <c r="A2952" s="29" t="str">
        <f>IF(PickedColonies!J2952=0, "NA",INDEX(Table5[Strain name],(MATCH(PickedColonies!C2952,Table6[Barcode of agar-filled omnitray plate],0)+PickedColonies!J2952-1)))</f>
        <v>NA</v>
      </c>
      <c r="B2952" s="29" t="str">
        <f>IF(PickedColonies!J2952=0, "NA", INDEX(Table1[Modifications],(MATCH(PickedColonies!C2952,Table6[Barcode of agar-filled omnitray plate],0)+PickedColonies!J2952-1)))</f>
        <v>NA</v>
      </c>
      <c r="D2952" s="29" t="str">
        <f>IF(PickedColonies!J2952=0, "NA", INDEX(Table4[],(MATCH(PickedColonies!C2952,Table6[Barcode of agar-filled omnitray plate],0)+PickedColonies!J2952-1)))</f>
        <v>NA</v>
      </c>
      <c r="F2952" s="42" t="str">
        <f>IF(ISNUMBER(SEARCH("96-well",Import!$B$10)),Sheet1!O2951,Sheet1!P2951)</f>
        <v>G17</v>
      </c>
      <c r="I2952" s="31"/>
    </row>
    <row r="2953" spans="1:9" x14ac:dyDescent="0.25">
      <c r="A2953" s="29" t="str">
        <f>IF(PickedColonies!J2953=0, "NA",INDEX(Table5[Strain name],(MATCH(PickedColonies!C2953,Table6[Barcode of agar-filled omnitray plate],0)+PickedColonies!J2953-1)))</f>
        <v>NA</v>
      </c>
      <c r="B2953" s="29" t="str">
        <f>IF(PickedColonies!J2953=0, "NA", INDEX(Table1[Modifications],(MATCH(PickedColonies!C2953,Table6[Barcode of agar-filled omnitray plate],0)+PickedColonies!J2953-1)))</f>
        <v>NA</v>
      </c>
      <c r="D2953" s="29" t="str">
        <f>IF(PickedColonies!J2953=0, "NA", INDEX(Table4[],(MATCH(PickedColonies!C2953,Table6[Barcode of agar-filled omnitray plate],0)+PickedColonies!J2953-1)))</f>
        <v>NA</v>
      </c>
      <c r="F2953" s="42" t="str">
        <f>IF(ISNUMBER(SEARCH("96-well",Import!$B$10)),Sheet1!O2952,Sheet1!P2952)</f>
        <v>H17</v>
      </c>
      <c r="I2953" s="31"/>
    </row>
    <row r="2954" spans="1:9" x14ac:dyDescent="0.25">
      <c r="A2954" s="29" t="str">
        <f>IF(PickedColonies!J2954=0, "NA",INDEX(Table5[Strain name],(MATCH(PickedColonies!C2954,Table6[Barcode of agar-filled omnitray plate],0)+PickedColonies!J2954-1)))</f>
        <v>NA</v>
      </c>
      <c r="B2954" s="29" t="str">
        <f>IF(PickedColonies!J2954=0, "NA", INDEX(Table1[Modifications],(MATCH(PickedColonies!C2954,Table6[Barcode of agar-filled omnitray plate],0)+PickedColonies!J2954-1)))</f>
        <v>NA</v>
      </c>
      <c r="D2954" s="29" t="str">
        <f>IF(PickedColonies!J2954=0, "NA", INDEX(Table4[],(MATCH(PickedColonies!C2954,Table6[Barcode of agar-filled omnitray plate],0)+PickedColonies!J2954-1)))</f>
        <v>NA</v>
      </c>
      <c r="F2954" s="42" t="str">
        <f>IF(ISNUMBER(SEARCH("96-well",Import!$B$10)),Sheet1!O2953,Sheet1!P2953)</f>
        <v>I17</v>
      </c>
      <c r="I2954" s="31"/>
    </row>
    <row r="2955" spans="1:9" x14ac:dyDescent="0.25">
      <c r="A2955" s="29" t="str">
        <f>IF(PickedColonies!J2955=0, "NA",INDEX(Table5[Strain name],(MATCH(PickedColonies!C2955,Table6[Barcode of agar-filled omnitray plate],0)+PickedColonies!J2955-1)))</f>
        <v>NA</v>
      </c>
      <c r="B2955" s="29" t="str">
        <f>IF(PickedColonies!J2955=0, "NA", INDEX(Table1[Modifications],(MATCH(PickedColonies!C2955,Table6[Barcode of agar-filled omnitray plate],0)+PickedColonies!J2955-1)))</f>
        <v>NA</v>
      </c>
      <c r="D2955" s="29" t="str">
        <f>IF(PickedColonies!J2955=0, "NA", INDEX(Table4[],(MATCH(PickedColonies!C2955,Table6[Barcode of agar-filled omnitray plate],0)+PickedColonies!J2955-1)))</f>
        <v>NA</v>
      </c>
      <c r="F2955" s="42" t="str">
        <f>IF(ISNUMBER(SEARCH("96-well",Import!$B$10)),Sheet1!O2954,Sheet1!P2954)</f>
        <v>J17</v>
      </c>
      <c r="I2955" s="31"/>
    </row>
    <row r="2956" spans="1:9" x14ac:dyDescent="0.25">
      <c r="A2956" s="29" t="str">
        <f>IF(PickedColonies!J2956=0, "NA",INDEX(Table5[Strain name],(MATCH(PickedColonies!C2956,Table6[Barcode of agar-filled omnitray plate],0)+PickedColonies!J2956-1)))</f>
        <v>NA</v>
      </c>
      <c r="B2956" s="29" t="str">
        <f>IF(PickedColonies!J2956=0, "NA", INDEX(Table1[Modifications],(MATCH(PickedColonies!C2956,Table6[Barcode of agar-filled omnitray plate],0)+PickedColonies!J2956-1)))</f>
        <v>NA</v>
      </c>
      <c r="D2956" s="29" t="str">
        <f>IF(PickedColonies!J2956=0, "NA", INDEX(Table4[],(MATCH(PickedColonies!C2956,Table6[Barcode of agar-filled omnitray plate],0)+PickedColonies!J2956-1)))</f>
        <v>NA</v>
      </c>
      <c r="F2956" s="42" t="str">
        <f>IF(ISNUMBER(SEARCH("96-well",Import!$B$10)),Sheet1!O2955,Sheet1!P2955)</f>
        <v>K17</v>
      </c>
      <c r="I2956" s="31"/>
    </row>
    <row r="2957" spans="1:9" x14ac:dyDescent="0.25">
      <c r="A2957" s="29" t="str">
        <f>IF(PickedColonies!J2957=0, "NA",INDEX(Table5[Strain name],(MATCH(PickedColonies!C2957,Table6[Barcode of agar-filled omnitray plate],0)+PickedColonies!J2957-1)))</f>
        <v>NA</v>
      </c>
      <c r="B2957" s="29" t="str">
        <f>IF(PickedColonies!J2957=0, "NA", INDEX(Table1[Modifications],(MATCH(PickedColonies!C2957,Table6[Barcode of agar-filled omnitray plate],0)+PickedColonies!J2957-1)))</f>
        <v>NA</v>
      </c>
      <c r="D2957" s="29" t="str">
        <f>IF(PickedColonies!J2957=0, "NA", INDEX(Table4[],(MATCH(PickedColonies!C2957,Table6[Barcode of agar-filled omnitray plate],0)+PickedColonies!J2957-1)))</f>
        <v>NA</v>
      </c>
      <c r="F2957" s="42" t="str">
        <f>IF(ISNUMBER(SEARCH("96-well",Import!$B$10)),Sheet1!O2956,Sheet1!P2956)</f>
        <v>L17</v>
      </c>
      <c r="I2957" s="31"/>
    </row>
    <row r="2958" spans="1:9" x14ac:dyDescent="0.25">
      <c r="A2958" s="29" t="str">
        <f>IF(PickedColonies!J2958=0, "NA",INDEX(Table5[Strain name],(MATCH(PickedColonies!C2958,Table6[Barcode of agar-filled omnitray plate],0)+PickedColonies!J2958-1)))</f>
        <v>NA</v>
      </c>
      <c r="B2958" s="29" t="str">
        <f>IF(PickedColonies!J2958=0, "NA", INDEX(Table1[Modifications],(MATCH(PickedColonies!C2958,Table6[Barcode of agar-filled omnitray plate],0)+PickedColonies!J2958-1)))</f>
        <v>NA</v>
      </c>
      <c r="D2958" s="29" t="str">
        <f>IF(PickedColonies!J2958=0, "NA", INDEX(Table4[],(MATCH(PickedColonies!C2958,Table6[Barcode of agar-filled omnitray plate],0)+PickedColonies!J2958-1)))</f>
        <v>NA</v>
      </c>
      <c r="F2958" s="42" t="str">
        <f>IF(ISNUMBER(SEARCH("96-well",Import!$B$10)),Sheet1!O2957,Sheet1!P2957)</f>
        <v>M17</v>
      </c>
      <c r="I2958" s="31"/>
    </row>
    <row r="2959" spans="1:9" x14ac:dyDescent="0.25">
      <c r="A2959" s="29" t="str">
        <f>IF(PickedColonies!J2959=0, "NA",INDEX(Table5[Strain name],(MATCH(PickedColonies!C2959,Table6[Barcode of agar-filled omnitray plate],0)+PickedColonies!J2959-1)))</f>
        <v>NA</v>
      </c>
      <c r="B2959" s="29" t="str">
        <f>IF(PickedColonies!J2959=0, "NA", INDEX(Table1[Modifications],(MATCH(PickedColonies!C2959,Table6[Barcode of agar-filled omnitray plate],0)+PickedColonies!J2959-1)))</f>
        <v>NA</v>
      </c>
      <c r="D2959" s="29" t="str">
        <f>IF(PickedColonies!J2959=0, "NA", INDEX(Table4[],(MATCH(PickedColonies!C2959,Table6[Barcode of agar-filled omnitray plate],0)+PickedColonies!J2959-1)))</f>
        <v>NA</v>
      </c>
      <c r="F2959" s="42" t="str">
        <f>IF(ISNUMBER(SEARCH("96-well",Import!$B$10)),Sheet1!O2958,Sheet1!P2958)</f>
        <v>N17</v>
      </c>
      <c r="I2959" s="31"/>
    </row>
    <row r="2960" spans="1:9" x14ac:dyDescent="0.25">
      <c r="A2960" s="29" t="str">
        <f>IF(PickedColonies!J2960=0, "NA",INDEX(Table5[Strain name],(MATCH(PickedColonies!C2960,Table6[Barcode of agar-filled omnitray plate],0)+PickedColonies!J2960-1)))</f>
        <v>NA</v>
      </c>
      <c r="B2960" s="29" t="str">
        <f>IF(PickedColonies!J2960=0, "NA", INDEX(Table1[Modifications],(MATCH(PickedColonies!C2960,Table6[Barcode of agar-filled omnitray plate],0)+PickedColonies!J2960-1)))</f>
        <v>NA</v>
      </c>
      <c r="D2960" s="29" t="str">
        <f>IF(PickedColonies!J2960=0, "NA", INDEX(Table4[],(MATCH(PickedColonies!C2960,Table6[Barcode of agar-filled omnitray plate],0)+PickedColonies!J2960-1)))</f>
        <v>NA</v>
      </c>
      <c r="F2960" s="42" t="str">
        <f>IF(ISNUMBER(SEARCH("96-well",Import!$B$10)),Sheet1!O2959,Sheet1!P2959)</f>
        <v>O17</v>
      </c>
      <c r="I2960" s="31"/>
    </row>
    <row r="2961" spans="1:9" x14ac:dyDescent="0.25">
      <c r="A2961" s="29" t="str">
        <f>IF(PickedColonies!J2961=0, "NA",INDEX(Table5[Strain name],(MATCH(PickedColonies!C2961,Table6[Barcode of agar-filled omnitray plate],0)+PickedColonies!J2961-1)))</f>
        <v>NA</v>
      </c>
      <c r="B2961" s="29" t="str">
        <f>IF(PickedColonies!J2961=0, "NA", INDEX(Table1[Modifications],(MATCH(PickedColonies!C2961,Table6[Barcode of agar-filled omnitray plate],0)+PickedColonies!J2961-1)))</f>
        <v>NA</v>
      </c>
      <c r="D2961" s="29" t="str">
        <f>IF(PickedColonies!J2961=0, "NA", INDEX(Table4[],(MATCH(PickedColonies!C2961,Table6[Barcode of agar-filled omnitray plate],0)+PickedColonies!J2961-1)))</f>
        <v>NA</v>
      </c>
      <c r="F2961" s="42" t="str">
        <f>IF(ISNUMBER(SEARCH("96-well",Import!$B$10)),Sheet1!O2960,Sheet1!P2960)</f>
        <v>P17</v>
      </c>
      <c r="I2961" s="31"/>
    </row>
    <row r="2962" spans="1:9" x14ac:dyDescent="0.25">
      <c r="A2962" s="29" t="str">
        <f>IF(PickedColonies!J2962=0, "NA",INDEX(Table5[Strain name],(MATCH(PickedColonies!C2962,Table6[Barcode of agar-filled omnitray plate],0)+PickedColonies!J2962-1)))</f>
        <v>NA</v>
      </c>
      <c r="B2962" s="29" t="str">
        <f>IF(PickedColonies!J2962=0, "NA", INDEX(Table1[Modifications],(MATCH(PickedColonies!C2962,Table6[Barcode of agar-filled omnitray plate],0)+PickedColonies!J2962-1)))</f>
        <v>NA</v>
      </c>
      <c r="D2962" s="29" t="str">
        <f>IF(PickedColonies!J2962=0, "NA", INDEX(Table4[],(MATCH(PickedColonies!C2962,Table6[Barcode of agar-filled omnitray plate],0)+PickedColonies!J2962-1)))</f>
        <v>NA</v>
      </c>
      <c r="F2962" s="42" t="str">
        <f>IF(ISNUMBER(SEARCH("96-well",Import!$B$10)),Sheet1!O2961,Sheet1!P2961)</f>
        <v>A18</v>
      </c>
      <c r="I2962" s="31"/>
    </row>
    <row r="2963" spans="1:9" x14ac:dyDescent="0.25">
      <c r="A2963" s="29" t="str">
        <f>IF(PickedColonies!J2963=0, "NA",INDEX(Table5[Strain name],(MATCH(PickedColonies!C2963,Table6[Barcode of agar-filled omnitray plate],0)+PickedColonies!J2963-1)))</f>
        <v>NA</v>
      </c>
      <c r="B2963" s="29" t="str">
        <f>IF(PickedColonies!J2963=0, "NA", INDEX(Table1[Modifications],(MATCH(PickedColonies!C2963,Table6[Barcode of agar-filled omnitray plate],0)+PickedColonies!J2963-1)))</f>
        <v>NA</v>
      </c>
      <c r="D2963" s="29" t="str">
        <f>IF(PickedColonies!J2963=0, "NA", INDEX(Table4[],(MATCH(PickedColonies!C2963,Table6[Barcode of agar-filled omnitray plate],0)+PickedColonies!J2963-1)))</f>
        <v>NA</v>
      </c>
      <c r="F2963" s="42" t="str">
        <f>IF(ISNUMBER(SEARCH("96-well",Import!$B$10)),Sheet1!O2962,Sheet1!P2962)</f>
        <v>B18</v>
      </c>
      <c r="I2963" s="31"/>
    </row>
    <row r="2964" spans="1:9" x14ac:dyDescent="0.25">
      <c r="A2964" s="29" t="str">
        <f>IF(PickedColonies!J2964=0, "NA",INDEX(Table5[Strain name],(MATCH(PickedColonies!C2964,Table6[Barcode of agar-filled omnitray plate],0)+PickedColonies!J2964-1)))</f>
        <v>NA</v>
      </c>
      <c r="B2964" s="29" t="str">
        <f>IF(PickedColonies!J2964=0, "NA", INDEX(Table1[Modifications],(MATCH(PickedColonies!C2964,Table6[Barcode of agar-filled omnitray plate],0)+PickedColonies!J2964-1)))</f>
        <v>NA</v>
      </c>
      <c r="D2964" s="29" t="str">
        <f>IF(PickedColonies!J2964=0, "NA", INDEX(Table4[],(MATCH(PickedColonies!C2964,Table6[Barcode of agar-filled omnitray plate],0)+PickedColonies!J2964-1)))</f>
        <v>NA</v>
      </c>
      <c r="F2964" s="42" t="str">
        <f>IF(ISNUMBER(SEARCH("96-well",Import!$B$10)),Sheet1!O2963,Sheet1!P2963)</f>
        <v>C18</v>
      </c>
      <c r="I2964" s="31"/>
    </row>
    <row r="2965" spans="1:9" x14ac:dyDescent="0.25">
      <c r="A2965" s="29" t="str">
        <f>IF(PickedColonies!J2965=0, "NA",INDEX(Table5[Strain name],(MATCH(PickedColonies!C2965,Table6[Barcode of agar-filled omnitray plate],0)+PickedColonies!J2965-1)))</f>
        <v>NA</v>
      </c>
      <c r="B2965" s="29" t="str">
        <f>IF(PickedColonies!J2965=0, "NA", INDEX(Table1[Modifications],(MATCH(PickedColonies!C2965,Table6[Barcode of agar-filled omnitray plate],0)+PickedColonies!J2965-1)))</f>
        <v>NA</v>
      </c>
      <c r="D2965" s="29" t="str">
        <f>IF(PickedColonies!J2965=0, "NA", INDEX(Table4[],(MATCH(PickedColonies!C2965,Table6[Barcode of agar-filled omnitray plate],0)+PickedColonies!J2965-1)))</f>
        <v>NA</v>
      </c>
      <c r="F2965" s="42" t="str">
        <f>IF(ISNUMBER(SEARCH("96-well",Import!$B$10)),Sheet1!O2964,Sheet1!P2964)</f>
        <v>D18</v>
      </c>
      <c r="I2965" s="31"/>
    </row>
    <row r="2966" spans="1:9" x14ac:dyDescent="0.25">
      <c r="A2966" s="29" t="str">
        <f>IF(PickedColonies!J2966=0, "NA",INDEX(Table5[Strain name],(MATCH(PickedColonies!C2966,Table6[Barcode of agar-filled omnitray plate],0)+PickedColonies!J2966-1)))</f>
        <v>NA</v>
      </c>
      <c r="B2966" s="29" t="str">
        <f>IF(PickedColonies!J2966=0, "NA", INDEX(Table1[Modifications],(MATCH(PickedColonies!C2966,Table6[Barcode of agar-filled omnitray plate],0)+PickedColonies!J2966-1)))</f>
        <v>NA</v>
      </c>
      <c r="D2966" s="29" t="str">
        <f>IF(PickedColonies!J2966=0, "NA", INDEX(Table4[],(MATCH(PickedColonies!C2966,Table6[Barcode of agar-filled omnitray plate],0)+PickedColonies!J2966-1)))</f>
        <v>NA</v>
      </c>
      <c r="F2966" s="42" t="str">
        <f>IF(ISNUMBER(SEARCH("96-well",Import!$B$10)),Sheet1!O2965,Sheet1!P2965)</f>
        <v>E18</v>
      </c>
      <c r="I2966" s="31"/>
    </row>
    <row r="2967" spans="1:9" x14ac:dyDescent="0.25">
      <c r="A2967" s="29" t="str">
        <f>IF(PickedColonies!J2967=0, "NA",INDEX(Table5[Strain name],(MATCH(PickedColonies!C2967,Table6[Barcode of agar-filled omnitray plate],0)+PickedColonies!J2967-1)))</f>
        <v>NA</v>
      </c>
      <c r="B2967" s="29" t="str">
        <f>IF(PickedColonies!J2967=0, "NA", INDEX(Table1[Modifications],(MATCH(PickedColonies!C2967,Table6[Barcode of agar-filled omnitray plate],0)+PickedColonies!J2967-1)))</f>
        <v>NA</v>
      </c>
      <c r="D2967" s="29" t="str">
        <f>IF(PickedColonies!J2967=0, "NA", INDEX(Table4[],(MATCH(PickedColonies!C2967,Table6[Barcode of agar-filled omnitray plate],0)+PickedColonies!J2967-1)))</f>
        <v>NA</v>
      </c>
      <c r="F2967" s="42" t="str">
        <f>IF(ISNUMBER(SEARCH("96-well",Import!$B$10)),Sheet1!O2966,Sheet1!P2966)</f>
        <v>F18</v>
      </c>
      <c r="I2967" s="31"/>
    </row>
    <row r="2968" spans="1:9" x14ac:dyDescent="0.25">
      <c r="A2968" s="29" t="str">
        <f>IF(PickedColonies!J2968=0, "NA",INDEX(Table5[Strain name],(MATCH(PickedColonies!C2968,Table6[Barcode of agar-filled omnitray plate],0)+PickedColonies!J2968-1)))</f>
        <v>NA</v>
      </c>
      <c r="B2968" s="29" t="str">
        <f>IF(PickedColonies!J2968=0, "NA", INDEX(Table1[Modifications],(MATCH(PickedColonies!C2968,Table6[Barcode of agar-filled omnitray plate],0)+PickedColonies!J2968-1)))</f>
        <v>NA</v>
      </c>
      <c r="D2968" s="29" t="str">
        <f>IF(PickedColonies!J2968=0, "NA", INDEX(Table4[],(MATCH(PickedColonies!C2968,Table6[Barcode of agar-filled omnitray plate],0)+PickedColonies!J2968-1)))</f>
        <v>NA</v>
      </c>
      <c r="F2968" s="42" t="str">
        <f>IF(ISNUMBER(SEARCH("96-well",Import!$B$10)),Sheet1!O2967,Sheet1!P2967)</f>
        <v>G18</v>
      </c>
      <c r="I2968" s="31"/>
    </row>
    <row r="2969" spans="1:9" x14ac:dyDescent="0.25">
      <c r="A2969" s="29" t="str">
        <f>IF(PickedColonies!J2969=0, "NA",INDEX(Table5[Strain name],(MATCH(PickedColonies!C2969,Table6[Barcode of agar-filled omnitray plate],0)+PickedColonies!J2969-1)))</f>
        <v>NA</v>
      </c>
      <c r="B2969" s="29" t="str">
        <f>IF(PickedColonies!J2969=0, "NA", INDEX(Table1[Modifications],(MATCH(PickedColonies!C2969,Table6[Barcode of agar-filled omnitray plate],0)+PickedColonies!J2969-1)))</f>
        <v>NA</v>
      </c>
      <c r="D2969" s="29" t="str">
        <f>IF(PickedColonies!J2969=0, "NA", INDEX(Table4[],(MATCH(PickedColonies!C2969,Table6[Barcode of agar-filled omnitray plate],0)+PickedColonies!J2969-1)))</f>
        <v>NA</v>
      </c>
      <c r="F2969" s="42" t="str">
        <f>IF(ISNUMBER(SEARCH("96-well",Import!$B$10)),Sheet1!O2968,Sheet1!P2968)</f>
        <v>H18</v>
      </c>
      <c r="I2969" s="31"/>
    </row>
    <row r="2970" spans="1:9" x14ac:dyDescent="0.25">
      <c r="A2970" s="29" t="str">
        <f>IF(PickedColonies!J2970=0, "NA",INDEX(Table5[Strain name],(MATCH(PickedColonies!C2970,Table6[Barcode of agar-filled omnitray plate],0)+PickedColonies!J2970-1)))</f>
        <v>NA</v>
      </c>
      <c r="B2970" s="29" t="str">
        <f>IF(PickedColonies!J2970=0, "NA", INDEX(Table1[Modifications],(MATCH(PickedColonies!C2970,Table6[Barcode of agar-filled omnitray plate],0)+PickedColonies!J2970-1)))</f>
        <v>NA</v>
      </c>
      <c r="D2970" s="29" t="str">
        <f>IF(PickedColonies!J2970=0, "NA", INDEX(Table4[],(MATCH(PickedColonies!C2970,Table6[Barcode of agar-filled omnitray plate],0)+PickedColonies!J2970-1)))</f>
        <v>NA</v>
      </c>
      <c r="F2970" s="42" t="str">
        <f>IF(ISNUMBER(SEARCH("96-well",Import!$B$10)),Sheet1!O2969,Sheet1!P2969)</f>
        <v>I18</v>
      </c>
      <c r="I2970" s="31"/>
    </row>
    <row r="2971" spans="1:9" x14ac:dyDescent="0.25">
      <c r="A2971" s="29" t="str">
        <f>IF(PickedColonies!J2971=0, "NA",INDEX(Table5[Strain name],(MATCH(PickedColonies!C2971,Table6[Barcode of agar-filled omnitray plate],0)+PickedColonies!J2971-1)))</f>
        <v>NA</v>
      </c>
      <c r="B2971" s="29" t="str">
        <f>IF(PickedColonies!J2971=0, "NA", INDEX(Table1[Modifications],(MATCH(PickedColonies!C2971,Table6[Barcode of agar-filled omnitray plate],0)+PickedColonies!J2971-1)))</f>
        <v>NA</v>
      </c>
      <c r="D2971" s="29" t="str">
        <f>IF(PickedColonies!J2971=0, "NA", INDEX(Table4[],(MATCH(PickedColonies!C2971,Table6[Barcode of agar-filled omnitray plate],0)+PickedColonies!J2971-1)))</f>
        <v>NA</v>
      </c>
      <c r="F2971" s="42" t="str">
        <f>IF(ISNUMBER(SEARCH("96-well",Import!$B$10)),Sheet1!O2970,Sheet1!P2970)</f>
        <v>J18</v>
      </c>
      <c r="I2971" s="31"/>
    </row>
    <row r="2972" spans="1:9" x14ac:dyDescent="0.25">
      <c r="A2972" s="29" t="str">
        <f>IF(PickedColonies!J2972=0, "NA",INDEX(Table5[Strain name],(MATCH(PickedColonies!C2972,Table6[Barcode of agar-filled omnitray plate],0)+PickedColonies!J2972-1)))</f>
        <v>NA</v>
      </c>
      <c r="B2972" s="29" t="str">
        <f>IF(PickedColonies!J2972=0, "NA", INDEX(Table1[Modifications],(MATCH(PickedColonies!C2972,Table6[Barcode of agar-filled omnitray plate],0)+PickedColonies!J2972-1)))</f>
        <v>NA</v>
      </c>
      <c r="D2972" s="29" t="str">
        <f>IF(PickedColonies!J2972=0, "NA", INDEX(Table4[],(MATCH(PickedColonies!C2972,Table6[Barcode of agar-filled omnitray plate],0)+PickedColonies!J2972-1)))</f>
        <v>NA</v>
      </c>
      <c r="F2972" s="42" t="str">
        <f>IF(ISNUMBER(SEARCH("96-well",Import!$B$10)),Sheet1!O2971,Sheet1!P2971)</f>
        <v>K18</v>
      </c>
      <c r="I2972" s="31"/>
    </row>
    <row r="2973" spans="1:9" x14ac:dyDescent="0.25">
      <c r="A2973" s="29" t="str">
        <f>IF(PickedColonies!J2973=0, "NA",INDEX(Table5[Strain name],(MATCH(PickedColonies!C2973,Table6[Barcode of agar-filled omnitray plate],0)+PickedColonies!J2973-1)))</f>
        <v>NA</v>
      </c>
      <c r="B2973" s="29" t="str">
        <f>IF(PickedColonies!J2973=0, "NA", INDEX(Table1[Modifications],(MATCH(PickedColonies!C2973,Table6[Barcode of agar-filled omnitray plate],0)+PickedColonies!J2973-1)))</f>
        <v>NA</v>
      </c>
      <c r="D2973" s="29" t="str">
        <f>IF(PickedColonies!J2973=0, "NA", INDEX(Table4[],(MATCH(PickedColonies!C2973,Table6[Barcode of agar-filled omnitray plate],0)+PickedColonies!J2973-1)))</f>
        <v>NA</v>
      </c>
      <c r="F2973" s="42" t="str">
        <f>IF(ISNUMBER(SEARCH("96-well",Import!$B$10)),Sheet1!O2972,Sheet1!P2972)</f>
        <v>L18</v>
      </c>
      <c r="I2973" s="31"/>
    </row>
    <row r="2974" spans="1:9" x14ac:dyDescent="0.25">
      <c r="A2974" s="29" t="str">
        <f>IF(PickedColonies!J2974=0, "NA",INDEX(Table5[Strain name],(MATCH(PickedColonies!C2974,Table6[Barcode of agar-filled omnitray plate],0)+PickedColonies!J2974-1)))</f>
        <v>NA</v>
      </c>
      <c r="B2974" s="29" t="str">
        <f>IF(PickedColonies!J2974=0, "NA", INDEX(Table1[Modifications],(MATCH(PickedColonies!C2974,Table6[Barcode of agar-filled omnitray plate],0)+PickedColonies!J2974-1)))</f>
        <v>NA</v>
      </c>
      <c r="D2974" s="29" t="str">
        <f>IF(PickedColonies!J2974=0, "NA", INDEX(Table4[],(MATCH(PickedColonies!C2974,Table6[Barcode of agar-filled omnitray plate],0)+PickedColonies!J2974-1)))</f>
        <v>NA</v>
      </c>
      <c r="F2974" s="42" t="str">
        <f>IF(ISNUMBER(SEARCH("96-well",Import!$B$10)),Sheet1!O2973,Sheet1!P2973)</f>
        <v>M18</v>
      </c>
      <c r="I2974" s="31"/>
    </row>
    <row r="2975" spans="1:9" x14ac:dyDescent="0.25">
      <c r="A2975" s="29" t="str">
        <f>IF(PickedColonies!J2975=0, "NA",INDEX(Table5[Strain name],(MATCH(PickedColonies!C2975,Table6[Barcode of agar-filled omnitray plate],0)+PickedColonies!J2975-1)))</f>
        <v>NA</v>
      </c>
      <c r="B2975" s="29" t="str">
        <f>IF(PickedColonies!J2975=0, "NA", INDEX(Table1[Modifications],(MATCH(PickedColonies!C2975,Table6[Barcode of agar-filled omnitray plate],0)+PickedColonies!J2975-1)))</f>
        <v>NA</v>
      </c>
      <c r="D2975" s="29" t="str">
        <f>IF(PickedColonies!J2975=0, "NA", INDEX(Table4[],(MATCH(PickedColonies!C2975,Table6[Barcode of agar-filled omnitray plate],0)+PickedColonies!J2975-1)))</f>
        <v>NA</v>
      </c>
      <c r="F2975" s="42" t="str">
        <f>IF(ISNUMBER(SEARCH("96-well",Import!$B$10)),Sheet1!O2974,Sheet1!P2974)</f>
        <v>N18</v>
      </c>
      <c r="I2975" s="31"/>
    </row>
    <row r="2976" spans="1:9" x14ac:dyDescent="0.25">
      <c r="A2976" s="29" t="str">
        <f>IF(PickedColonies!J2976=0, "NA",INDEX(Table5[Strain name],(MATCH(PickedColonies!C2976,Table6[Barcode of agar-filled omnitray plate],0)+PickedColonies!J2976-1)))</f>
        <v>NA</v>
      </c>
      <c r="B2976" s="29" t="str">
        <f>IF(PickedColonies!J2976=0, "NA", INDEX(Table1[Modifications],(MATCH(PickedColonies!C2976,Table6[Barcode of agar-filled omnitray plate],0)+PickedColonies!J2976-1)))</f>
        <v>NA</v>
      </c>
      <c r="D2976" s="29" t="str">
        <f>IF(PickedColonies!J2976=0, "NA", INDEX(Table4[],(MATCH(PickedColonies!C2976,Table6[Barcode of agar-filled omnitray plate],0)+PickedColonies!J2976-1)))</f>
        <v>NA</v>
      </c>
      <c r="F2976" s="42" t="str">
        <f>IF(ISNUMBER(SEARCH("96-well",Import!$B$10)),Sheet1!O2975,Sheet1!P2975)</f>
        <v>O18</v>
      </c>
      <c r="I2976" s="31"/>
    </row>
    <row r="2977" spans="1:9" x14ac:dyDescent="0.25">
      <c r="A2977" s="29" t="str">
        <f>IF(PickedColonies!J2977=0, "NA",INDEX(Table5[Strain name],(MATCH(PickedColonies!C2977,Table6[Barcode of agar-filled omnitray plate],0)+PickedColonies!J2977-1)))</f>
        <v>NA</v>
      </c>
      <c r="B2977" s="29" t="str">
        <f>IF(PickedColonies!J2977=0, "NA", INDEX(Table1[Modifications],(MATCH(PickedColonies!C2977,Table6[Barcode of agar-filled omnitray plate],0)+PickedColonies!J2977-1)))</f>
        <v>NA</v>
      </c>
      <c r="D2977" s="29" t="str">
        <f>IF(PickedColonies!J2977=0, "NA", INDEX(Table4[],(MATCH(PickedColonies!C2977,Table6[Barcode of agar-filled omnitray plate],0)+PickedColonies!J2977-1)))</f>
        <v>NA</v>
      </c>
      <c r="F2977" s="42" t="str">
        <f>IF(ISNUMBER(SEARCH("96-well",Import!$B$10)),Sheet1!O2976,Sheet1!P2976)</f>
        <v>P18</v>
      </c>
      <c r="I2977" s="31"/>
    </row>
    <row r="2978" spans="1:9" x14ac:dyDescent="0.25">
      <c r="A2978" s="29" t="str">
        <f>IF(PickedColonies!J2978=0, "NA",INDEX(Table5[Strain name],(MATCH(PickedColonies!C2978,Table6[Barcode of agar-filled omnitray plate],0)+PickedColonies!J2978-1)))</f>
        <v>NA</v>
      </c>
      <c r="B2978" s="29" t="str">
        <f>IF(PickedColonies!J2978=0, "NA", INDEX(Table1[Modifications],(MATCH(PickedColonies!C2978,Table6[Barcode of agar-filled omnitray plate],0)+PickedColonies!J2978-1)))</f>
        <v>NA</v>
      </c>
      <c r="D2978" s="29" t="str">
        <f>IF(PickedColonies!J2978=0, "NA", INDEX(Table4[],(MATCH(PickedColonies!C2978,Table6[Barcode of agar-filled omnitray plate],0)+PickedColonies!J2978-1)))</f>
        <v>NA</v>
      </c>
      <c r="F2978" s="42" t="str">
        <f>IF(ISNUMBER(SEARCH("96-well",Import!$B$10)),Sheet1!O2977,Sheet1!P2977)</f>
        <v>A19</v>
      </c>
      <c r="I2978" s="31"/>
    </row>
    <row r="2979" spans="1:9" x14ac:dyDescent="0.25">
      <c r="A2979" s="29" t="str">
        <f>IF(PickedColonies!J2979=0, "NA",INDEX(Table5[Strain name],(MATCH(PickedColonies!C2979,Table6[Barcode of agar-filled omnitray plate],0)+PickedColonies!J2979-1)))</f>
        <v>NA</v>
      </c>
      <c r="B2979" s="29" t="str">
        <f>IF(PickedColonies!J2979=0, "NA", INDEX(Table1[Modifications],(MATCH(PickedColonies!C2979,Table6[Barcode of agar-filled omnitray plate],0)+PickedColonies!J2979-1)))</f>
        <v>NA</v>
      </c>
      <c r="D2979" s="29" t="str">
        <f>IF(PickedColonies!J2979=0, "NA", INDEX(Table4[],(MATCH(PickedColonies!C2979,Table6[Barcode of agar-filled omnitray plate],0)+PickedColonies!J2979-1)))</f>
        <v>NA</v>
      </c>
      <c r="F2979" s="42" t="str">
        <f>IF(ISNUMBER(SEARCH("96-well",Import!$B$10)),Sheet1!O2978,Sheet1!P2978)</f>
        <v>B19</v>
      </c>
      <c r="I2979" s="31"/>
    </row>
    <row r="2980" spans="1:9" x14ac:dyDescent="0.25">
      <c r="A2980" s="29" t="str">
        <f>IF(PickedColonies!J2980=0, "NA",INDEX(Table5[Strain name],(MATCH(PickedColonies!C2980,Table6[Barcode of agar-filled omnitray plate],0)+PickedColonies!J2980-1)))</f>
        <v>NA</v>
      </c>
      <c r="B2980" s="29" t="str">
        <f>IF(PickedColonies!J2980=0, "NA", INDEX(Table1[Modifications],(MATCH(PickedColonies!C2980,Table6[Barcode of agar-filled omnitray plate],0)+PickedColonies!J2980-1)))</f>
        <v>NA</v>
      </c>
      <c r="D2980" s="29" t="str">
        <f>IF(PickedColonies!J2980=0, "NA", INDEX(Table4[],(MATCH(PickedColonies!C2980,Table6[Barcode of agar-filled omnitray plate],0)+PickedColonies!J2980-1)))</f>
        <v>NA</v>
      </c>
      <c r="F2980" s="42" t="str">
        <f>IF(ISNUMBER(SEARCH("96-well",Import!$B$10)),Sheet1!O2979,Sheet1!P2979)</f>
        <v>C19</v>
      </c>
      <c r="I2980" s="31"/>
    </row>
    <row r="2981" spans="1:9" x14ac:dyDescent="0.25">
      <c r="A2981" s="29" t="str">
        <f>IF(PickedColonies!J2981=0, "NA",INDEX(Table5[Strain name],(MATCH(PickedColonies!C2981,Table6[Barcode of agar-filled omnitray plate],0)+PickedColonies!J2981-1)))</f>
        <v>NA</v>
      </c>
      <c r="B2981" s="29" t="str">
        <f>IF(PickedColonies!J2981=0, "NA", INDEX(Table1[Modifications],(MATCH(PickedColonies!C2981,Table6[Barcode of agar-filled omnitray plate],0)+PickedColonies!J2981-1)))</f>
        <v>NA</v>
      </c>
      <c r="D2981" s="29" t="str">
        <f>IF(PickedColonies!J2981=0, "NA", INDEX(Table4[],(MATCH(PickedColonies!C2981,Table6[Barcode of agar-filled omnitray plate],0)+PickedColonies!J2981-1)))</f>
        <v>NA</v>
      </c>
      <c r="F2981" s="42" t="str">
        <f>IF(ISNUMBER(SEARCH("96-well",Import!$B$10)),Sheet1!O2980,Sheet1!P2980)</f>
        <v>D19</v>
      </c>
      <c r="I2981" s="31"/>
    </row>
    <row r="2982" spans="1:9" x14ac:dyDescent="0.25">
      <c r="A2982" s="29" t="str">
        <f>IF(PickedColonies!J2982=0, "NA",INDEX(Table5[Strain name],(MATCH(PickedColonies!C2982,Table6[Barcode of agar-filled omnitray plate],0)+PickedColonies!J2982-1)))</f>
        <v>NA</v>
      </c>
      <c r="B2982" s="29" t="str">
        <f>IF(PickedColonies!J2982=0, "NA", INDEX(Table1[Modifications],(MATCH(PickedColonies!C2982,Table6[Barcode of agar-filled omnitray plate],0)+PickedColonies!J2982-1)))</f>
        <v>NA</v>
      </c>
      <c r="D2982" s="29" t="str">
        <f>IF(PickedColonies!J2982=0, "NA", INDEX(Table4[],(MATCH(PickedColonies!C2982,Table6[Barcode of agar-filled omnitray plate],0)+PickedColonies!J2982-1)))</f>
        <v>NA</v>
      </c>
      <c r="F2982" s="42" t="str">
        <f>IF(ISNUMBER(SEARCH("96-well",Import!$B$10)),Sheet1!O2981,Sheet1!P2981)</f>
        <v>E19</v>
      </c>
      <c r="I2982" s="31"/>
    </row>
    <row r="2983" spans="1:9" x14ac:dyDescent="0.25">
      <c r="A2983" s="29" t="str">
        <f>IF(PickedColonies!J2983=0, "NA",INDEX(Table5[Strain name],(MATCH(PickedColonies!C2983,Table6[Barcode of agar-filled omnitray plate],0)+PickedColonies!J2983-1)))</f>
        <v>NA</v>
      </c>
      <c r="B2983" s="29" t="str">
        <f>IF(PickedColonies!J2983=0, "NA", INDEX(Table1[Modifications],(MATCH(PickedColonies!C2983,Table6[Barcode of agar-filled omnitray plate],0)+PickedColonies!J2983-1)))</f>
        <v>NA</v>
      </c>
      <c r="D2983" s="29" t="str">
        <f>IF(PickedColonies!J2983=0, "NA", INDEX(Table4[],(MATCH(PickedColonies!C2983,Table6[Barcode of agar-filled omnitray plate],0)+PickedColonies!J2983-1)))</f>
        <v>NA</v>
      </c>
      <c r="F2983" s="42" t="str">
        <f>IF(ISNUMBER(SEARCH("96-well",Import!$B$10)),Sheet1!O2982,Sheet1!P2982)</f>
        <v>F19</v>
      </c>
      <c r="I2983" s="31"/>
    </row>
    <row r="2984" spans="1:9" x14ac:dyDescent="0.25">
      <c r="A2984" s="29" t="str">
        <f>IF(PickedColonies!J2984=0, "NA",INDEX(Table5[Strain name],(MATCH(PickedColonies!C2984,Table6[Barcode of agar-filled omnitray plate],0)+PickedColonies!J2984-1)))</f>
        <v>NA</v>
      </c>
      <c r="B2984" s="29" t="str">
        <f>IF(PickedColonies!J2984=0, "NA", INDEX(Table1[Modifications],(MATCH(PickedColonies!C2984,Table6[Barcode of agar-filled omnitray plate],0)+PickedColonies!J2984-1)))</f>
        <v>NA</v>
      </c>
      <c r="D2984" s="29" t="str">
        <f>IF(PickedColonies!J2984=0, "NA", INDEX(Table4[],(MATCH(PickedColonies!C2984,Table6[Barcode of agar-filled omnitray plate],0)+PickedColonies!J2984-1)))</f>
        <v>NA</v>
      </c>
      <c r="F2984" s="42" t="str">
        <f>IF(ISNUMBER(SEARCH("96-well",Import!$B$10)),Sheet1!O2983,Sheet1!P2983)</f>
        <v>G19</v>
      </c>
      <c r="I2984" s="31"/>
    </row>
    <row r="2985" spans="1:9" x14ac:dyDescent="0.25">
      <c r="A2985" s="29" t="str">
        <f>IF(PickedColonies!J2985=0, "NA",INDEX(Table5[Strain name],(MATCH(PickedColonies!C2985,Table6[Barcode of agar-filled omnitray plate],0)+PickedColonies!J2985-1)))</f>
        <v>NA</v>
      </c>
      <c r="B2985" s="29" t="str">
        <f>IF(PickedColonies!J2985=0, "NA", INDEX(Table1[Modifications],(MATCH(PickedColonies!C2985,Table6[Barcode of agar-filled omnitray plate],0)+PickedColonies!J2985-1)))</f>
        <v>NA</v>
      </c>
      <c r="D2985" s="29" t="str">
        <f>IF(PickedColonies!J2985=0, "NA", INDEX(Table4[],(MATCH(PickedColonies!C2985,Table6[Barcode of agar-filled omnitray plate],0)+PickedColonies!J2985-1)))</f>
        <v>NA</v>
      </c>
      <c r="F2985" s="42" t="str">
        <f>IF(ISNUMBER(SEARCH("96-well",Import!$B$10)),Sheet1!O2984,Sheet1!P2984)</f>
        <v>H19</v>
      </c>
      <c r="I2985" s="31"/>
    </row>
    <row r="2986" spans="1:9" x14ac:dyDescent="0.25">
      <c r="A2986" s="29" t="str">
        <f>IF(PickedColonies!J2986=0, "NA",INDEX(Table5[Strain name],(MATCH(PickedColonies!C2986,Table6[Barcode of agar-filled omnitray plate],0)+PickedColonies!J2986-1)))</f>
        <v>NA</v>
      </c>
      <c r="B2986" s="29" t="str">
        <f>IF(PickedColonies!J2986=0, "NA", INDEX(Table1[Modifications],(MATCH(PickedColonies!C2986,Table6[Barcode of agar-filled omnitray plate],0)+PickedColonies!J2986-1)))</f>
        <v>NA</v>
      </c>
      <c r="D2986" s="29" t="str">
        <f>IF(PickedColonies!J2986=0, "NA", INDEX(Table4[],(MATCH(PickedColonies!C2986,Table6[Barcode of agar-filled omnitray plate],0)+PickedColonies!J2986-1)))</f>
        <v>NA</v>
      </c>
      <c r="F2986" s="42" t="str">
        <f>IF(ISNUMBER(SEARCH("96-well",Import!$B$10)),Sheet1!O2985,Sheet1!P2985)</f>
        <v>I19</v>
      </c>
      <c r="I2986" s="31"/>
    </row>
    <row r="2987" spans="1:9" x14ac:dyDescent="0.25">
      <c r="A2987" s="29" t="str">
        <f>IF(PickedColonies!J2987=0, "NA",INDEX(Table5[Strain name],(MATCH(PickedColonies!C2987,Table6[Barcode of agar-filled omnitray plate],0)+PickedColonies!J2987-1)))</f>
        <v>NA</v>
      </c>
      <c r="B2987" s="29" t="str">
        <f>IF(PickedColonies!J2987=0, "NA", INDEX(Table1[Modifications],(MATCH(PickedColonies!C2987,Table6[Barcode of agar-filled omnitray plate],0)+PickedColonies!J2987-1)))</f>
        <v>NA</v>
      </c>
      <c r="D2987" s="29" t="str">
        <f>IF(PickedColonies!J2987=0, "NA", INDEX(Table4[],(MATCH(PickedColonies!C2987,Table6[Barcode of agar-filled omnitray plate],0)+PickedColonies!J2987-1)))</f>
        <v>NA</v>
      </c>
      <c r="F2987" s="42" t="str">
        <f>IF(ISNUMBER(SEARCH("96-well",Import!$B$10)),Sheet1!O2986,Sheet1!P2986)</f>
        <v>J19</v>
      </c>
      <c r="I2987" s="31"/>
    </row>
    <row r="2988" spans="1:9" x14ac:dyDescent="0.25">
      <c r="A2988" s="29" t="str">
        <f>IF(PickedColonies!J2988=0, "NA",INDEX(Table5[Strain name],(MATCH(PickedColonies!C2988,Table6[Barcode of agar-filled omnitray plate],0)+PickedColonies!J2988-1)))</f>
        <v>NA</v>
      </c>
      <c r="B2988" s="29" t="str">
        <f>IF(PickedColonies!J2988=0, "NA", INDEX(Table1[Modifications],(MATCH(PickedColonies!C2988,Table6[Barcode of agar-filled omnitray plate],0)+PickedColonies!J2988-1)))</f>
        <v>NA</v>
      </c>
      <c r="D2988" s="29" t="str">
        <f>IF(PickedColonies!J2988=0, "NA", INDEX(Table4[],(MATCH(PickedColonies!C2988,Table6[Barcode of agar-filled omnitray plate],0)+PickedColonies!J2988-1)))</f>
        <v>NA</v>
      </c>
      <c r="F2988" s="42" t="str">
        <f>IF(ISNUMBER(SEARCH("96-well",Import!$B$10)),Sheet1!O2987,Sheet1!P2987)</f>
        <v>K19</v>
      </c>
      <c r="I2988" s="31"/>
    </row>
    <row r="2989" spans="1:9" x14ac:dyDescent="0.25">
      <c r="A2989" s="29" t="str">
        <f>IF(PickedColonies!J2989=0, "NA",INDEX(Table5[Strain name],(MATCH(PickedColonies!C2989,Table6[Barcode of agar-filled omnitray plate],0)+PickedColonies!J2989-1)))</f>
        <v>NA</v>
      </c>
      <c r="B2989" s="29" t="str">
        <f>IF(PickedColonies!J2989=0, "NA", INDEX(Table1[Modifications],(MATCH(PickedColonies!C2989,Table6[Barcode of agar-filled omnitray plate],0)+PickedColonies!J2989-1)))</f>
        <v>NA</v>
      </c>
      <c r="D2989" s="29" t="str">
        <f>IF(PickedColonies!J2989=0, "NA", INDEX(Table4[],(MATCH(PickedColonies!C2989,Table6[Barcode of agar-filled omnitray plate],0)+PickedColonies!J2989-1)))</f>
        <v>NA</v>
      </c>
      <c r="F2989" s="42" t="str">
        <f>IF(ISNUMBER(SEARCH("96-well",Import!$B$10)),Sheet1!O2988,Sheet1!P2988)</f>
        <v>L19</v>
      </c>
      <c r="I2989" s="31"/>
    </row>
    <row r="2990" spans="1:9" x14ac:dyDescent="0.25">
      <c r="A2990" s="29" t="str">
        <f>IF(PickedColonies!J2990=0, "NA",INDEX(Table5[Strain name],(MATCH(PickedColonies!C2990,Table6[Barcode of agar-filled omnitray plate],0)+PickedColonies!J2990-1)))</f>
        <v>NA</v>
      </c>
      <c r="B2990" s="29" t="str">
        <f>IF(PickedColonies!J2990=0, "NA", INDEX(Table1[Modifications],(MATCH(PickedColonies!C2990,Table6[Barcode of agar-filled omnitray plate],0)+PickedColonies!J2990-1)))</f>
        <v>NA</v>
      </c>
      <c r="D2990" s="29" t="str">
        <f>IF(PickedColonies!J2990=0, "NA", INDEX(Table4[],(MATCH(PickedColonies!C2990,Table6[Barcode of agar-filled omnitray plate],0)+PickedColonies!J2990-1)))</f>
        <v>NA</v>
      </c>
      <c r="F2990" s="42" t="str">
        <f>IF(ISNUMBER(SEARCH("96-well",Import!$B$10)),Sheet1!O2989,Sheet1!P2989)</f>
        <v>M19</v>
      </c>
      <c r="I2990" s="31"/>
    </row>
    <row r="2991" spans="1:9" x14ac:dyDescent="0.25">
      <c r="A2991" s="29" t="str">
        <f>IF(PickedColonies!J2991=0, "NA",INDEX(Table5[Strain name],(MATCH(PickedColonies!C2991,Table6[Barcode of agar-filled omnitray plate],0)+PickedColonies!J2991-1)))</f>
        <v>NA</v>
      </c>
      <c r="B2991" s="29" t="str">
        <f>IF(PickedColonies!J2991=0, "NA", INDEX(Table1[Modifications],(MATCH(PickedColonies!C2991,Table6[Barcode of agar-filled omnitray plate],0)+PickedColonies!J2991-1)))</f>
        <v>NA</v>
      </c>
      <c r="D2991" s="29" t="str">
        <f>IF(PickedColonies!J2991=0, "NA", INDEX(Table4[],(MATCH(PickedColonies!C2991,Table6[Barcode of agar-filled omnitray plate],0)+PickedColonies!J2991-1)))</f>
        <v>NA</v>
      </c>
      <c r="F2991" s="42" t="str">
        <f>IF(ISNUMBER(SEARCH("96-well",Import!$B$10)),Sheet1!O2990,Sheet1!P2990)</f>
        <v>N19</v>
      </c>
      <c r="I2991" s="31"/>
    </row>
    <row r="2992" spans="1:9" x14ac:dyDescent="0.25">
      <c r="A2992" s="29" t="str">
        <f>IF(PickedColonies!J2992=0, "NA",INDEX(Table5[Strain name],(MATCH(PickedColonies!C2992,Table6[Barcode of agar-filled omnitray plate],0)+PickedColonies!J2992-1)))</f>
        <v>NA</v>
      </c>
      <c r="B2992" s="29" t="str">
        <f>IF(PickedColonies!J2992=0, "NA", INDEX(Table1[Modifications],(MATCH(PickedColonies!C2992,Table6[Barcode of agar-filled omnitray plate],0)+PickedColonies!J2992-1)))</f>
        <v>NA</v>
      </c>
      <c r="D2992" s="29" t="str">
        <f>IF(PickedColonies!J2992=0, "NA", INDEX(Table4[],(MATCH(PickedColonies!C2992,Table6[Barcode of agar-filled omnitray plate],0)+PickedColonies!J2992-1)))</f>
        <v>NA</v>
      </c>
      <c r="F2992" s="42" t="str">
        <f>IF(ISNUMBER(SEARCH("96-well",Import!$B$10)),Sheet1!O2991,Sheet1!P2991)</f>
        <v>O19</v>
      </c>
      <c r="I2992" s="31"/>
    </row>
    <row r="2993" spans="1:9" x14ac:dyDescent="0.25">
      <c r="A2993" s="29" t="str">
        <f>IF(PickedColonies!J2993=0, "NA",INDEX(Table5[Strain name],(MATCH(PickedColonies!C2993,Table6[Barcode of agar-filled omnitray plate],0)+PickedColonies!J2993-1)))</f>
        <v>NA</v>
      </c>
      <c r="B2993" s="29" t="str">
        <f>IF(PickedColonies!J2993=0, "NA", INDEX(Table1[Modifications],(MATCH(PickedColonies!C2993,Table6[Barcode of agar-filled omnitray plate],0)+PickedColonies!J2993-1)))</f>
        <v>NA</v>
      </c>
      <c r="D2993" s="29" t="str">
        <f>IF(PickedColonies!J2993=0, "NA", INDEX(Table4[],(MATCH(PickedColonies!C2993,Table6[Barcode of agar-filled omnitray plate],0)+PickedColonies!J2993-1)))</f>
        <v>NA</v>
      </c>
      <c r="F2993" s="42" t="str">
        <f>IF(ISNUMBER(SEARCH("96-well",Import!$B$10)),Sheet1!O2992,Sheet1!P2992)</f>
        <v>P19</v>
      </c>
      <c r="I2993" s="31"/>
    </row>
    <row r="2994" spans="1:9" x14ac:dyDescent="0.25">
      <c r="A2994" s="29" t="str">
        <f>IF(PickedColonies!J2994=0, "NA",INDEX(Table5[Strain name],(MATCH(PickedColonies!C2994,Table6[Barcode of agar-filled omnitray plate],0)+PickedColonies!J2994-1)))</f>
        <v>NA</v>
      </c>
      <c r="B2994" s="29" t="str">
        <f>IF(PickedColonies!J2994=0, "NA", INDEX(Table1[Modifications],(MATCH(PickedColonies!C2994,Table6[Barcode of agar-filled omnitray plate],0)+PickedColonies!J2994-1)))</f>
        <v>NA</v>
      </c>
      <c r="D2994" s="29" t="str">
        <f>IF(PickedColonies!J2994=0, "NA", INDEX(Table4[],(MATCH(PickedColonies!C2994,Table6[Barcode of agar-filled omnitray plate],0)+PickedColonies!J2994-1)))</f>
        <v>NA</v>
      </c>
      <c r="F2994" s="42" t="str">
        <f>IF(ISNUMBER(SEARCH("96-well",Import!$B$10)),Sheet1!O2993,Sheet1!P2993)</f>
        <v>A20</v>
      </c>
      <c r="I2994" s="31"/>
    </row>
    <row r="2995" spans="1:9" x14ac:dyDescent="0.25">
      <c r="A2995" s="29" t="str">
        <f>IF(PickedColonies!J2995=0, "NA",INDEX(Table5[Strain name],(MATCH(PickedColonies!C2995,Table6[Barcode of agar-filled omnitray plate],0)+PickedColonies!J2995-1)))</f>
        <v>NA</v>
      </c>
      <c r="B2995" s="29" t="str">
        <f>IF(PickedColonies!J2995=0, "NA", INDEX(Table1[Modifications],(MATCH(PickedColonies!C2995,Table6[Barcode of agar-filled omnitray plate],0)+PickedColonies!J2995-1)))</f>
        <v>NA</v>
      </c>
      <c r="D2995" s="29" t="str">
        <f>IF(PickedColonies!J2995=0, "NA", INDEX(Table4[],(MATCH(PickedColonies!C2995,Table6[Barcode of agar-filled omnitray plate],0)+PickedColonies!J2995-1)))</f>
        <v>NA</v>
      </c>
      <c r="F2995" s="42" t="str">
        <f>IF(ISNUMBER(SEARCH("96-well",Import!$B$10)),Sheet1!O2994,Sheet1!P2994)</f>
        <v>B20</v>
      </c>
      <c r="I2995" s="31"/>
    </row>
    <row r="2996" spans="1:9" x14ac:dyDescent="0.25">
      <c r="A2996" s="29" t="str">
        <f>IF(PickedColonies!J2996=0, "NA",INDEX(Table5[Strain name],(MATCH(PickedColonies!C2996,Table6[Barcode of agar-filled omnitray plate],0)+PickedColonies!J2996-1)))</f>
        <v>NA</v>
      </c>
      <c r="B2996" s="29" t="str">
        <f>IF(PickedColonies!J2996=0, "NA", INDEX(Table1[Modifications],(MATCH(PickedColonies!C2996,Table6[Barcode of agar-filled omnitray plate],0)+PickedColonies!J2996-1)))</f>
        <v>NA</v>
      </c>
      <c r="D2996" s="29" t="str">
        <f>IF(PickedColonies!J2996=0, "NA", INDEX(Table4[],(MATCH(PickedColonies!C2996,Table6[Barcode of agar-filled omnitray plate],0)+PickedColonies!J2996-1)))</f>
        <v>NA</v>
      </c>
      <c r="F2996" s="42" t="str">
        <f>IF(ISNUMBER(SEARCH("96-well",Import!$B$10)),Sheet1!O2995,Sheet1!P2995)</f>
        <v>C20</v>
      </c>
      <c r="I2996" s="31"/>
    </row>
    <row r="2997" spans="1:9" x14ac:dyDescent="0.25">
      <c r="A2997" s="29" t="str">
        <f>IF(PickedColonies!J2997=0, "NA",INDEX(Table5[Strain name],(MATCH(PickedColonies!C2997,Table6[Barcode of agar-filled omnitray plate],0)+PickedColonies!J2997-1)))</f>
        <v>NA</v>
      </c>
      <c r="B2997" s="29" t="str">
        <f>IF(PickedColonies!J2997=0, "NA", INDEX(Table1[Modifications],(MATCH(PickedColonies!C2997,Table6[Barcode of agar-filled omnitray plate],0)+PickedColonies!J2997-1)))</f>
        <v>NA</v>
      </c>
      <c r="D2997" s="29" t="str">
        <f>IF(PickedColonies!J2997=0, "NA", INDEX(Table4[],(MATCH(PickedColonies!C2997,Table6[Barcode of agar-filled omnitray plate],0)+PickedColonies!J2997-1)))</f>
        <v>NA</v>
      </c>
      <c r="F2997" s="42" t="str">
        <f>IF(ISNUMBER(SEARCH("96-well",Import!$B$10)),Sheet1!O2996,Sheet1!P2996)</f>
        <v>D20</v>
      </c>
      <c r="I2997" s="31"/>
    </row>
    <row r="2998" spans="1:9" x14ac:dyDescent="0.25">
      <c r="A2998" s="29" t="str">
        <f>IF(PickedColonies!J2998=0, "NA",INDEX(Table5[Strain name],(MATCH(PickedColonies!C2998,Table6[Barcode of agar-filled omnitray plate],0)+PickedColonies!J2998-1)))</f>
        <v>NA</v>
      </c>
      <c r="B2998" s="29" t="str">
        <f>IF(PickedColonies!J2998=0, "NA", INDEX(Table1[Modifications],(MATCH(PickedColonies!C2998,Table6[Barcode of agar-filled omnitray plate],0)+PickedColonies!J2998-1)))</f>
        <v>NA</v>
      </c>
      <c r="D2998" s="29" t="str">
        <f>IF(PickedColonies!J2998=0, "NA", INDEX(Table4[],(MATCH(PickedColonies!C2998,Table6[Barcode of agar-filled omnitray plate],0)+PickedColonies!J2998-1)))</f>
        <v>NA</v>
      </c>
      <c r="F2998" s="42" t="str">
        <f>IF(ISNUMBER(SEARCH("96-well",Import!$B$10)),Sheet1!O2997,Sheet1!P2997)</f>
        <v>E20</v>
      </c>
      <c r="I2998" s="31"/>
    </row>
    <row r="2999" spans="1:9" x14ac:dyDescent="0.25">
      <c r="A2999" s="29" t="str">
        <f>IF(PickedColonies!J2999=0, "NA",INDEX(Table5[Strain name],(MATCH(PickedColonies!C2999,Table6[Barcode of agar-filled omnitray plate],0)+PickedColonies!J2999-1)))</f>
        <v>NA</v>
      </c>
      <c r="B2999" s="29" t="str">
        <f>IF(PickedColonies!J2999=0, "NA", INDEX(Table1[Modifications],(MATCH(PickedColonies!C2999,Table6[Barcode of agar-filled omnitray plate],0)+PickedColonies!J2999-1)))</f>
        <v>NA</v>
      </c>
      <c r="D2999" s="29" t="str">
        <f>IF(PickedColonies!J2999=0, "NA", INDEX(Table4[],(MATCH(PickedColonies!C2999,Table6[Barcode of agar-filled omnitray plate],0)+PickedColonies!J2999-1)))</f>
        <v>NA</v>
      </c>
      <c r="F2999" s="42" t="str">
        <f>IF(ISNUMBER(SEARCH("96-well",Import!$B$10)),Sheet1!O2998,Sheet1!P2998)</f>
        <v>F20</v>
      </c>
      <c r="I2999" s="31"/>
    </row>
    <row r="3000" spans="1:9" x14ac:dyDescent="0.25">
      <c r="A3000" s="29" t="str">
        <f>IF(PickedColonies!J3000=0, "NA",INDEX(Table5[Strain name],(MATCH(PickedColonies!C3000,Table6[Barcode of agar-filled omnitray plate],0)+PickedColonies!J3000-1)))</f>
        <v>NA</v>
      </c>
      <c r="B3000" s="29" t="str">
        <f>IF(PickedColonies!J3000=0, "NA", INDEX(Table1[Modifications],(MATCH(PickedColonies!C3000,Table6[Barcode of agar-filled omnitray plate],0)+PickedColonies!J3000-1)))</f>
        <v>NA</v>
      </c>
      <c r="D3000" s="29" t="str">
        <f>IF(PickedColonies!J3000=0, "NA", INDEX(Table4[],(MATCH(PickedColonies!C3000,Table6[Barcode of agar-filled omnitray plate],0)+PickedColonies!J3000-1)))</f>
        <v>NA</v>
      </c>
      <c r="F3000" s="42" t="str">
        <f>IF(ISNUMBER(SEARCH("96-well",Import!$B$10)),Sheet1!O2999,Sheet1!P2999)</f>
        <v>G20</v>
      </c>
      <c r="I3000" s="31"/>
    </row>
    <row r="3001" spans="1:9" x14ac:dyDescent="0.25">
      <c r="A3001" s="29" t="str">
        <f>IF(PickedColonies!J3001=0, "NA",INDEX(Table5[Strain name],(MATCH(PickedColonies!C3001,Table6[Barcode of agar-filled omnitray plate],0)+PickedColonies!J3001-1)))</f>
        <v>NA</v>
      </c>
      <c r="B3001" s="29" t="str">
        <f>IF(PickedColonies!J3001=0, "NA", INDEX(Table1[Modifications],(MATCH(PickedColonies!C3001,Table6[Barcode of agar-filled omnitray plate],0)+PickedColonies!J3001-1)))</f>
        <v>NA</v>
      </c>
      <c r="D3001" s="29" t="str">
        <f>IF(PickedColonies!J3001=0, "NA", INDEX(Table4[],(MATCH(PickedColonies!C3001,Table6[Barcode of agar-filled omnitray plate],0)+PickedColonies!J3001-1)))</f>
        <v>NA</v>
      </c>
      <c r="F3001" s="42" t="str">
        <f>IF(ISNUMBER(SEARCH("96-well",Import!$B$10)),Sheet1!O3000,Sheet1!P3000)</f>
        <v>H20</v>
      </c>
      <c r="I3001" s="31"/>
    </row>
    <row r="3002" spans="1:9" x14ac:dyDescent="0.25">
      <c r="A3002" s="29" t="str">
        <f>IF(PickedColonies!J3002=0, "NA",INDEX(Table5[Strain name],(MATCH(PickedColonies!C3002,Table6[Barcode of agar-filled omnitray plate],0)+PickedColonies!J3002-1)))</f>
        <v>NA</v>
      </c>
      <c r="B3002" s="29" t="str">
        <f>IF(PickedColonies!J3002=0, "NA", INDEX(Table1[Modifications],(MATCH(PickedColonies!C3002,Table6[Barcode of agar-filled omnitray plate],0)+PickedColonies!J3002-1)))</f>
        <v>NA</v>
      </c>
      <c r="D3002" s="29" t="str">
        <f>IF(PickedColonies!J3002=0, "NA", INDEX(Table4[],(MATCH(PickedColonies!C3002,Table6[Barcode of agar-filled omnitray plate],0)+PickedColonies!J3002-1)))</f>
        <v>NA</v>
      </c>
      <c r="F3002" s="42" t="str">
        <f>IF(ISNUMBER(SEARCH("96-well",Import!$B$10)),Sheet1!O3001,Sheet1!P3001)</f>
        <v>I20</v>
      </c>
      <c r="I3002" s="31"/>
    </row>
    <row r="3003" spans="1:9" x14ac:dyDescent="0.25">
      <c r="A3003" s="29" t="str">
        <f>IF(PickedColonies!J3003=0, "NA",INDEX(Table5[Strain name],(MATCH(PickedColonies!C3003,Table6[Barcode of agar-filled omnitray plate],0)+PickedColonies!J3003-1)))</f>
        <v>NA</v>
      </c>
      <c r="B3003" s="29" t="str">
        <f>IF(PickedColonies!J3003=0, "NA", INDEX(Table1[Modifications],(MATCH(PickedColonies!C3003,Table6[Barcode of agar-filled omnitray plate],0)+PickedColonies!J3003-1)))</f>
        <v>NA</v>
      </c>
      <c r="D3003" s="29" t="str">
        <f>IF(PickedColonies!J3003=0, "NA", INDEX(Table4[],(MATCH(PickedColonies!C3003,Table6[Barcode of agar-filled omnitray plate],0)+PickedColonies!J3003-1)))</f>
        <v>NA</v>
      </c>
      <c r="F3003" s="42" t="str">
        <f>IF(ISNUMBER(SEARCH("96-well",Import!$B$10)),Sheet1!O3002,Sheet1!P3002)</f>
        <v>J20</v>
      </c>
      <c r="I3003" s="31"/>
    </row>
    <row r="3004" spans="1:9" x14ac:dyDescent="0.25">
      <c r="A3004" s="29" t="str">
        <f>IF(PickedColonies!J3004=0, "NA",INDEX(Table5[Strain name],(MATCH(PickedColonies!C3004,Table6[Barcode of agar-filled omnitray plate],0)+PickedColonies!J3004-1)))</f>
        <v>NA</v>
      </c>
      <c r="B3004" s="29" t="str">
        <f>IF(PickedColonies!J3004=0, "NA", INDEX(Table1[Modifications],(MATCH(PickedColonies!C3004,Table6[Barcode of agar-filled omnitray plate],0)+PickedColonies!J3004-1)))</f>
        <v>NA</v>
      </c>
      <c r="D3004" s="29" t="str">
        <f>IF(PickedColonies!J3004=0, "NA", INDEX(Table4[],(MATCH(PickedColonies!C3004,Table6[Barcode of agar-filled omnitray plate],0)+PickedColonies!J3004-1)))</f>
        <v>NA</v>
      </c>
      <c r="F3004" s="42" t="str">
        <f>IF(ISNUMBER(SEARCH("96-well",Import!$B$10)),Sheet1!O3003,Sheet1!P3003)</f>
        <v>K20</v>
      </c>
      <c r="I3004" s="31"/>
    </row>
    <row r="3005" spans="1:9" x14ac:dyDescent="0.25">
      <c r="A3005" s="29" t="str">
        <f>IF(PickedColonies!J3005=0, "NA",INDEX(Table5[Strain name],(MATCH(PickedColonies!C3005,Table6[Barcode of agar-filled omnitray plate],0)+PickedColonies!J3005-1)))</f>
        <v>NA</v>
      </c>
      <c r="B3005" s="29" t="str">
        <f>IF(PickedColonies!J3005=0, "NA", INDEX(Table1[Modifications],(MATCH(PickedColonies!C3005,Table6[Barcode of agar-filled omnitray plate],0)+PickedColonies!J3005-1)))</f>
        <v>NA</v>
      </c>
      <c r="D3005" s="29" t="str">
        <f>IF(PickedColonies!J3005=0, "NA", INDEX(Table4[],(MATCH(PickedColonies!C3005,Table6[Barcode of agar-filled omnitray plate],0)+PickedColonies!J3005-1)))</f>
        <v>NA</v>
      </c>
      <c r="F3005" s="42" t="str">
        <f>IF(ISNUMBER(SEARCH("96-well",Import!$B$10)),Sheet1!O3004,Sheet1!P3004)</f>
        <v>L20</v>
      </c>
      <c r="I3005" s="31"/>
    </row>
    <row r="3006" spans="1:9" x14ac:dyDescent="0.25">
      <c r="A3006" s="29" t="str">
        <f>IF(PickedColonies!J3006=0, "NA",INDEX(Table5[Strain name],(MATCH(PickedColonies!C3006,Table6[Barcode of agar-filled omnitray plate],0)+PickedColonies!J3006-1)))</f>
        <v>NA</v>
      </c>
      <c r="B3006" s="29" t="str">
        <f>IF(PickedColonies!J3006=0, "NA", INDEX(Table1[Modifications],(MATCH(PickedColonies!C3006,Table6[Barcode of agar-filled omnitray plate],0)+PickedColonies!J3006-1)))</f>
        <v>NA</v>
      </c>
      <c r="D3006" s="29" t="str">
        <f>IF(PickedColonies!J3006=0, "NA", INDEX(Table4[],(MATCH(PickedColonies!C3006,Table6[Barcode of agar-filled omnitray plate],0)+PickedColonies!J3006-1)))</f>
        <v>NA</v>
      </c>
      <c r="F3006" s="42" t="str">
        <f>IF(ISNUMBER(SEARCH("96-well",Import!$B$10)),Sheet1!O3005,Sheet1!P3005)</f>
        <v>M20</v>
      </c>
      <c r="I3006" s="31"/>
    </row>
    <row r="3007" spans="1:9" x14ac:dyDescent="0.25">
      <c r="A3007" s="29" t="str">
        <f>IF(PickedColonies!J3007=0, "NA",INDEX(Table5[Strain name],(MATCH(PickedColonies!C3007,Table6[Barcode of agar-filled omnitray plate],0)+PickedColonies!J3007-1)))</f>
        <v>NA</v>
      </c>
      <c r="B3007" s="29" t="str">
        <f>IF(PickedColonies!J3007=0, "NA", INDEX(Table1[Modifications],(MATCH(PickedColonies!C3007,Table6[Barcode of agar-filled omnitray plate],0)+PickedColonies!J3007-1)))</f>
        <v>NA</v>
      </c>
      <c r="D3007" s="29" t="str">
        <f>IF(PickedColonies!J3007=0, "NA", INDEX(Table4[],(MATCH(PickedColonies!C3007,Table6[Barcode of agar-filled omnitray plate],0)+PickedColonies!J3007-1)))</f>
        <v>NA</v>
      </c>
      <c r="F3007" s="42" t="str">
        <f>IF(ISNUMBER(SEARCH("96-well",Import!$B$10)),Sheet1!O3006,Sheet1!P3006)</f>
        <v>N20</v>
      </c>
      <c r="I3007" s="31"/>
    </row>
    <row r="3008" spans="1:9" x14ac:dyDescent="0.25">
      <c r="A3008" s="29" t="str">
        <f>IF(PickedColonies!J3008=0, "NA",INDEX(Table5[Strain name],(MATCH(PickedColonies!C3008,Table6[Barcode of agar-filled omnitray plate],0)+PickedColonies!J3008-1)))</f>
        <v>NA</v>
      </c>
      <c r="B3008" s="29" t="str">
        <f>IF(PickedColonies!J3008=0, "NA", INDEX(Table1[Modifications],(MATCH(PickedColonies!C3008,Table6[Barcode of agar-filled omnitray plate],0)+PickedColonies!J3008-1)))</f>
        <v>NA</v>
      </c>
      <c r="D3008" s="29" t="str">
        <f>IF(PickedColonies!J3008=0, "NA", INDEX(Table4[],(MATCH(PickedColonies!C3008,Table6[Barcode of agar-filled omnitray plate],0)+PickedColonies!J3008-1)))</f>
        <v>NA</v>
      </c>
      <c r="F3008" s="42" t="str">
        <f>IF(ISNUMBER(SEARCH("96-well",Import!$B$10)),Sheet1!O3007,Sheet1!P3007)</f>
        <v>O20</v>
      </c>
      <c r="I3008" s="31"/>
    </row>
    <row r="3009" spans="1:9" x14ac:dyDescent="0.25">
      <c r="A3009" s="29" t="str">
        <f>IF(PickedColonies!J3009=0, "NA",INDEX(Table5[Strain name],(MATCH(PickedColonies!C3009,Table6[Barcode of agar-filled omnitray plate],0)+PickedColonies!J3009-1)))</f>
        <v>NA</v>
      </c>
      <c r="B3009" s="29" t="str">
        <f>IF(PickedColonies!J3009=0, "NA", INDEX(Table1[Modifications],(MATCH(PickedColonies!C3009,Table6[Barcode of agar-filled omnitray plate],0)+PickedColonies!J3009-1)))</f>
        <v>NA</v>
      </c>
      <c r="D3009" s="29" t="str">
        <f>IF(PickedColonies!J3009=0, "NA", INDEX(Table4[],(MATCH(PickedColonies!C3009,Table6[Barcode of agar-filled omnitray plate],0)+PickedColonies!J3009-1)))</f>
        <v>NA</v>
      </c>
      <c r="F3009" s="42" t="str">
        <f>IF(ISNUMBER(SEARCH("96-well",Import!$B$10)),Sheet1!O3008,Sheet1!P3008)</f>
        <v>P20</v>
      </c>
      <c r="I3009" s="31"/>
    </row>
    <row r="3010" spans="1:9" x14ac:dyDescent="0.25">
      <c r="A3010" s="29" t="str">
        <f>IF(PickedColonies!J3010=0, "NA",INDEX(Table5[Strain name],(MATCH(PickedColonies!C3010,Table6[Barcode of agar-filled omnitray plate],0)+PickedColonies!J3010-1)))</f>
        <v>NA</v>
      </c>
      <c r="B3010" s="29" t="str">
        <f>IF(PickedColonies!J3010=0, "NA", INDEX(Table1[Modifications],(MATCH(PickedColonies!C3010,Table6[Barcode of agar-filled omnitray plate],0)+PickedColonies!J3010-1)))</f>
        <v>NA</v>
      </c>
      <c r="D3010" s="29" t="str">
        <f>IF(PickedColonies!J3010=0, "NA", INDEX(Table4[],(MATCH(PickedColonies!C3010,Table6[Barcode of agar-filled omnitray plate],0)+PickedColonies!J3010-1)))</f>
        <v>NA</v>
      </c>
      <c r="F3010" s="42" t="str">
        <f>IF(ISNUMBER(SEARCH("96-well",Import!$B$10)),Sheet1!O3009,Sheet1!P3009)</f>
        <v>A21</v>
      </c>
      <c r="I3010" s="31"/>
    </row>
    <row r="3011" spans="1:9" x14ac:dyDescent="0.25">
      <c r="A3011" s="29" t="str">
        <f>IF(PickedColonies!J3011=0, "NA",INDEX(Table5[Strain name],(MATCH(PickedColonies!C3011,Table6[Barcode of agar-filled omnitray plate],0)+PickedColonies!J3011-1)))</f>
        <v>NA</v>
      </c>
      <c r="B3011" s="29" t="str">
        <f>IF(PickedColonies!J3011=0, "NA", INDEX(Table1[Modifications],(MATCH(PickedColonies!C3011,Table6[Barcode of agar-filled omnitray plate],0)+PickedColonies!J3011-1)))</f>
        <v>NA</v>
      </c>
      <c r="D3011" s="29" t="str">
        <f>IF(PickedColonies!J3011=0, "NA", INDEX(Table4[],(MATCH(PickedColonies!C3011,Table6[Barcode of agar-filled omnitray plate],0)+PickedColonies!J3011-1)))</f>
        <v>NA</v>
      </c>
      <c r="F3011" s="42" t="str">
        <f>IF(ISNUMBER(SEARCH("96-well",Import!$B$10)),Sheet1!O3010,Sheet1!P3010)</f>
        <v>B21</v>
      </c>
      <c r="I3011" s="31"/>
    </row>
    <row r="3012" spans="1:9" x14ac:dyDescent="0.25">
      <c r="A3012" s="29" t="str">
        <f>IF(PickedColonies!J3012=0, "NA",INDEX(Table5[Strain name],(MATCH(PickedColonies!C3012,Table6[Barcode of agar-filled omnitray plate],0)+PickedColonies!J3012-1)))</f>
        <v>NA</v>
      </c>
      <c r="B3012" s="29" t="str">
        <f>IF(PickedColonies!J3012=0, "NA", INDEX(Table1[Modifications],(MATCH(PickedColonies!C3012,Table6[Barcode of agar-filled omnitray plate],0)+PickedColonies!J3012-1)))</f>
        <v>NA</v>
      </c>
      <c r="D3012" s="29" t="str">
        <f>IF(PickedColonies!J3012=0, "NA", INDEX(Table4[],(MATCH(PickedColonies!C3012,Table6[Barcode of agar-filled omnitray plate],0)+PickedColonies!J3012-1)))</f>
        <v>NA</v>
      </c>
      <c r="F3012" s="42" t="str">
        <f>IF(ISNUMBER(SEARCH("96-well",Import!$B$10)),Sheet1!O3011,Sheet1!P3011)</f>
        <v>C21</v>
      </c>
      <c r="I3012" s="31"/>
    </row>
    <row r="3013" spans="1:9" x14ac:dyDescent="0.25">
      <c r="A3013" s="29" t="str">
        <f>IF(PickedColonies!J3013=0, "NA",INDEX(Table5[Strain name],(MATCH(PickedColonies!C3013,Table6[Barcode of agar-filled omnitray plate],0)+PickedColonies!J3013-1)))</f>
        <v>NA</v>
      </c>
      <c r="B3013" s="29" t="str">
        <f>IF(PickedColonies!J3013=0, "NA", INDEX(Table1[Modifications],(MATCH(PickedColonies!C3013,Table6[Barcode of agar-filled omnitray plate],0)+PickedColonies!J3013-1)))</f>
        <v>NA</v>
      </c>
      <c r="D3013" s="29" t="str">
        <f>IF(PickedColonies!J3013=0, "NA", INDEX(Table4[],(MATCH(PickedColonies!C3013,Table6[Barcode of agar-filled omnitray plate],0)+PickedColonies!J3013-1)))</f>
        <v>NA</v>
      </c>
      <c r="F3013" s="42" t="str">
        <f>IF(ISNUMBER(SEARCH("96-well",Import!$B$10)),Sheet1!O3012,Sheet1!P3012)</f>
        <v>D21</v>
      </c>
      <c r="I3013" s="31"/>
    </row>
    <row r="3014" spans="1:9" x14ac:dyDescent="0.25">
      <c r="A3014" s="29" t="str">
        <f>IF(PickedColonies!J3014=0, "NA",INDEX(Table5[Strain name],(MATCH(PickedColonies!C3014,Table6[Barcode of agar-filled omnitray plate],0)+PickedColonies!J3014-1)))</f>
        <v>NA</v>
      </c>
      <c r="B3014" s="29" t="str">
        <f>IF(PickedColonies!J3014=0, "NA", INDEX(Table1[Modifications],(MATCH(PickedColonies!C3014,Table6[Barcode of agar-filled omnitray plate],0)+PickedColonies!J3014-1)))</f>
        <v>NA</v>
      </c>
      <c r="D3014" s="29" t="str">
        <f>IF(PickedColonies!J3014=0, "NA", INDEX(Table4[],(MATCH(PickedColonies!C3014,Table6[Barcode of agar-filled omnitray plate],0)+PickedColonies!J3014-1)))</f>
        <v>NA</v>
      </c>
      <c r="F3014" s="42" t="str">
        <f>IF(ISNUMBER(SEARCH("96-well",Import!$B$10)),Sheet1!O3013,Sheet1!P3013)</f>
        <v>E21</v>
      </c>
      <c r="I3014" s="31"/>
    </row>
    <row r="3015" spans="1:9" x14ac:dyDescent="0.25">
      <c r="A3015" s="29" t="str">
        <f>IF(PickedColonies!J3015=0, "NA",INDEX(Table5[Strain name],(MATCH(PickedColonies!C3015,Table6[Barcode of agar-filled omnitray plate],0)+PickedColonies!J3015-1)))</f>
        <v>NA</v>
      </c>
      <c r="B3015" s="29" t="str">
        <f>IF(PickedColonies!J3015=0, "NA", INDEX(Table1[Modifications],(MATCH(PickedColonies!C3015,Table6[Barcode of agar-filled omnitray plate],0)+PickedColonies!J3015-1)))</f>
        <v>NA</v>
      </c>
      <c r="D3015" s="29" t="str">
        <f>IF(PickedColonies!J3015=0, "NA", INDEX(Table4[],(MATCH(PickedColonies!C3015,Table6[Barcode of agar-filled omnitray plate],0)+PickedColonies!J3015-1)))</f>
        <v>NA</v>
      </c>
      <c r="F3015" s="42" t="str">
        <f>IF(ISNUMBER(SEARCH("96-well",Import!$B$10)),Sheet1!O3014,Sheet1!P3014)</f>
        <v>F21</v>
      </c>
      <c r="I3015" s="31"/>
    </row>
    <row r="3016" spans="1:9" x14ac:dyDescent="0.25">
      <c r="A3016" s="29" t="str">
        <f>IF(PickedColonies!J3016=0, "NA",INDEX(Table5[Strain name],(MATCH(PickedColonies!C3016,Table6[Barcode of agar-filled omnitray plate],0)+PickedColonies!J3016-1)))</f>
        <v>NA</v>
      </c>
      <c r="B3016" s="29" t="str">
        <f>IF(PickedColonies!J3016=0, "NA", INDEX(Table1[Modifications],(MATCH(PickedColonies!C3016,Table6[Barcode of agar-filled omnitray plate],0)+PickedColonies!J3016-1)))</f>
        <v>NA</v>
      </c>
      <c r="D3016" s="29" t="str">
        <f>IF(PickedColonies!J3016=0, "NA", INDEX(Table4[],(MATCH(PickedColonies!C3016,Table6[Barcode of agar-filled omnitray plate],0)+PickedColonies!J3016-1)))</f>
        <v>NA</v>
      </c>
      <c r="F3016" s="42" t="str">
        <f>IF(ISNUMBER(SEARCH("96-well",Import!$B$10)),Sheet1!O3015,Sheet1!P3015)</f>
        <v>G21</v>
      </c>
      <c r="I3016" s="31"/>
    </row>
    <row r="3017" spans="1:9" x14ac:dyDescent="0.25">
      <c r="A3017" s="29" t="str">
        <f>IF(PickedColonies!J3017=0, "NA",INDEX(Table5[Strain name],(MATCH(PickedColonies!C3017,Table6[Barcode of agar-filled omnitray plate],0)+PickedColonies!J3017-1)))</f>
        <v>NA</v>
      </c>
      <c r="B3017" s="29" t="str">
        <f>IF(PickedColonies!J3017=0, "NA", INDEX(Table1[Modifications],(MATCH(PickedColonies!C3017,Table6[Barcode of agar-filled omnitray plate],0)+PickedColonies!J3017-1)))</f>
        <v>NA</v>
      </c>
      <c r="D3017" s="29" t="str">
        <f>IF(PickedColonies!J3017=0, "NA", INDEX(Table4[],(MATCH(PickedColonies!C3017,Table6[Barcode of agar-filled omnitray plate],0)+PickedColonies!J3017-1)))</f>
        <v>NA</v>
      </c>
      <c r="F3017" s="42" t="str">
        <f>IF(ISNUMBER(SEARCH("96-well",Import!$B$10)),Sheet1!O3016,Sheet1!P3016)</f>
        <v>H21</v>
      </c>
      <c r="I3017" s="31"/>
    </row>
    <row r="3018" spans="1:9" x14ac:dyDescent="0.25">
      <c r="A3018" s="29" t="str">
        <f>IF(PickedColonies!J3018=0, "NA",INDEX(Table5[Strain name],(MATCH(PickedColonies!C3018,Table6[Barcode of agar-filled omnitray plate],0)+PickedColonies!J3018-1)))</f>
        <v>NA</v>
      </c>
      <c r="B3018" s="29" t="str">
        <f>IF(PickedColonies!J3018=0, "NA", INDEX(Table1[Modifications],(MATCH(PickedColonies!C3018,Table6[Barcode of agar-filled omnitray plate],0)+PickedColonies!J3018-1)))</f>
        <v>NA</v>
      </c>
      <c r="D3018" s="29" t="str">
        <f>IF(PickedColonies!J3018=0, "NA", INDEX(Table4[],(MATCH(PickedColonies!C3018,Table6[Barcode of agar-filled omnitray plate],0)+PickedColonies!J3018-1)))</f>
        <v>NA</v>
      </c>
      <c r="F3018" s="42" t="str">
        <f>IF(ISNUMBER(SEARCH("96-well",Import!$B$10)),Sheet1!O3017,Sheet1!P3017)</f>
        <v>I21</v>
      </c>
      <c r="I3018" s="31"/>
    </row>
    <row r="3019" spans="1:9" x14ac:dyDescent="0.25">
      <c r="A3019" s="29" t="str">
        <f>IF(PickedColonies!J3019=0, "NA",INDEX(Table5[Strain name],(MATCH(PickedColonies!C3019,Table6[Barcode of agar-filled omnitray plate],0)+PickedColonies!J3019-1)))</f>
        <v>NA</v>
      </c>
      <c r="B3019" s="29" t="str">
        <f>IF(PickedColonies!J3019=0, "NA", INDEX(Table1[Modifications],(MATCH(PickedColonies!C3019,Table6[Barcode of agar-filled omnitray plate],0)+PickedColonies!J3019-1)))</f>
        <v>NA</v>
      </c>
      <c r="D3019" s="29" t="str">
        <f>IF(PickedColonies!J3019=0, "NA", INDEX(Table4[],(MATCH(PickedColonies!C3019,Table6[Barcode of agar-filled omnitray plate],0)+PickedColonies!J3019-1)))</f>
        <v>NA</v>
      </c>
      <c r="F3019" s="42" t="str">
        <f>IF(ISNUMBER(SEARCH("96-well",Import!$B$10)),Sheet1!O3018,Sheet1!P3018)</f>
        <v>J21</v>
      </c>
      <c r="I3019" s="31"/>
    </row>
    <row r="3020" spans="1:9" x14ac:dyDescent="0.25">
      <c r="A3020" s="29" t="str">
        <f>IF(PickedColonies!J3020=0, "NA",INDEX(Table5[Strain name],(MATCH(PickedColonies!C3020,Table6[Barcode of agar-filled omnitray plate],0)+PickedColonies!J3020-1)))</f>
        <v>NA</v>
      </c>
      <c r="B3020" s="29" t="str">
        <f>IF(PickedColonies!J3020=0, "NA", INDEX(Table1[Modifications],(MATCH(PickedColonies!C3020,Table6[Barcode of agar-filled omnitray plate],0)+PickedColonies!J3020-1)))</f>
        <v>NA</v>
      </c>
      <c r="D3020" s="29" t="str">
        <f>IF(PickedColonies!J3020=0, "NA", INDEX(Table4[],(MATCH(PickedColonies!C3020,Table6[Barcode of agar-filled omnitray plate],0)+PickedColonies!J3020-1)))</f>
        <v>NA</v>
      </c>
      <c r="F3020" s="42" t="str">
        <f>IF(ISNUMBER(SEARCH("96-well",Import!$B$10)),Sheet1!O3019,Sheet1!P3019)</f>
        <v>K21</v>
      </c>
      <c r="I3020" s="31"/>
    </row>
    <row r="3021" spans="1:9" x14ac:dyDescent="0.25">
      <c r="A3021" s="29" t="str">
        <f>IF(PickedColonies!J3021=0, "NA",INDEX(Table5[Strain name],(MATCH(PickedColonies!C3021,Table6[Barcode of agar-filled omnitray plate],0)+PickedColonies!J3021-1)))</f>
        <v>NA</v>
      </c>
      <c r="B3021" s="29" t="str">
        <f>IF(PickedColonies!J3021=0, "NA", INDEX(Table1[Modifications],(MATCH(PickedColonies!C3021,Table6[Barcode of agar-filled omnitray plate],0)+PickedColonies!J3021-1)))</f>
        <v>NA</v>
      </c>
      <c r="D3021" s="29" t="str">
        <f>IF(PickedColonies!J3021=0, "NA", INDEX(Table4[],(MATCH(PickedColonies!C3021,Table6[Barcode of agar-filled omnitray plate],0)+PickedColonies!J3021-1)))</f>
        <v>NA</v>
      </c>
      <c r="F3021" s="42" t="str">
        <f>IF(ISNUMBER(SEARCH("96-well",Import!$B$10)),Sheet1!O3020,Sheet1!P3020)</f>
        <v>L21</v>
      </c>
      <c r="I3021" s="31"/>
    </row>
    <row r="3022" spans="1:9" x14ac:dyDescent="0.25">
      <c r="A3022" s="29" t="str">
        <f>IF(PickedColonies!J3022=0, "NA",INDEX(Table5[Strain name],(MATCH(PickedColonies!C3022,Table6[Barcode of agar-filled omnitray plate],0)+PickedColonies!J3022-1)))</f>
        <v>NA</v>
      </c>
      <c r="B3022" s="29" t="str">
        <f>IF(PickedColonies!J3022=0, "NA", INDEX(Table1[Modifications],(MATCH(PickedColonies!C3022,Table6[Barcode of agar-filled omnitray plate],0)+PickedColonies!J3022-1)))</f>
        <v>NA</v>
      </c>
      <c r="D3022" s="29" t="str">
        <f>IF(PickedColonies!J3022=0, "NA", INDEX(Table4[],(MATCH(PickedColonies!C3022,Table6[Barcode of agar-filled omnitray plate],0)+PickedColonies!J3022-1)))</f>
        <v>NA</v>
      </c>
      <c r="F3022" s="42" t="str">
        <f>IF(ISNUMBER(SEARCH("96-well",Import!$B$10)),Sheet1!O3021,Sheet1!P3021)</f>
        <v>M21</v>
      </c>
      <c r="I3022" s="31"/>
    </row>
    <row r="3023" spans="1:9" x14ac:dyDescent="0.25">
      <c r="A3023" s="29" t="str">
        <f>IF(PickedColonies!J3023=0, "NA",INDEX(Table5[Strain name],(MATCH(PickedColonies!C3023,Table6[Barcode of agar-filled omnitray plate],0)+PickedColonies!J3023-1)))</f>
        <v>NA</v>
      </c>
      <c r="B3023" s="29" t="str">
        <f>IF(PickedColonies!J3023=0, "NA", INDEX(Table1[Modifications],(MATCH(PickedColonies!C3023,Table6[Barcode of agar-filled omnitray plate],0)+PickedColonies!J3023-1)))</f>
        <v>NA</v>
      </c>
      <c r="D3023" s="29" t="str">
        <f>IF(PickedColonies!J3023=0, "NA", INDEX(Table4[],(MATCH(PickedColonies!C3023,Table6[Barcode of agar-filled omnitray plate],0)+PickedColonies!J3023-1)))</f>
        <v>NA</v>
      </c>
      <c r="F3023" s="42" t="str">
        <f>IF(ISNUMBER(SEARCH("96-well",Import!$B$10)),Sheet1!O3022,Sheet1!P3022)</f>
        <v>N21</v>
      </c>
      <c r="I3023" s="31"/>
    </row>
    <row r="3024" spans="1:9" x14ac:dyDescent="0.25">
      <c r="A3024" s="29" t="str">
        <f>IF(PickedColonies!J3024=0, "NA",INDEX(Table5[Strain name],(MATCH(PickedColonies!C3024,Table6[Barcode of agar-filled omnitray plate],0)+PickedColonies!J3024-1)))</f>
        <v>NA</v>
      </c>
      <c r="B3024" s="29" t="str">
        <f>IF(PickedColonies!J3024=0, "NA", INDEX(Table1[Modifications],(MATCH(PickedColonies!C3024,Table6[Barcode of agar-filled omnitray plate],0)+PickedColonies!J3024-1)))</f>
        <v>NA</v>
      </c>
      <c r="D3024" s="29" t="str">
        <f>IF(PickedColonies!J3024=0, "NA", INDEX(Table4[],(MATCH(PickedColonies!C3024,Table6[Barcode of agar-filled omnitray plate],0)+PickedColonies!J3024-1)))</f>
        <v>NA</v>
      </c>
      <c r="F3024" s="42" t="str">
        <f>IF(ISNUMBER(SEARCH("96-well",Import!$B$10)),Sheet1!O3023,Sheet1!P3023)</f>
        <v>O21</v>
      </c>
      <c r="I3024" s="31"/>
    </row>
    <row r="3025" spans="1:9" x14ac:dyDescent="0.25">
      <c r="A3025" s="29" t="str">
        <f>IF(PickedColonies!J3025=0, "NA",INDEX(Table5[Strain name],(MATCH(PickedColonies!C3025,Table6[Barcode of agar-filled omnitray plate],0)+PickedColonies!J3025-1)))</f>
        <v>NA</v>
      </c>
      <c r="B3025" s="29" t="str">
        <f>IF(PickedColonies!J3025=0, "NA", INDEX(Table1[Modifications],(MATCH(PickedColonies!C3025,Table6[Barcode of agar-filled omnitray plate],0)+PickedColonies!J3025-1)))</f>
        <v>NA</v>
      </c>
      <c r="D3025" s="29" t="str">
        <f>IF(PickedColonies!J3025=0, "NA", INDEX(Table4[],(MATCH(PickedColonies!C3025,Table6[Barcode of agar-filled omnitray plate],0)+PickedColonies!J3025-1)))</f>
        <v>NA</v>
      </c>
      <c r="F3025" s="42" t="str">
        <f>IF(ISNUMBER(SEARCH("96-well",Import!$B$10)),Sheet1!O3024,Sheet1!P3024)</f>
        <v>P21</v>
      </c>
      <c r="I3025" s="31"/>
    </row>
    <row r="3026" spans="1:9" x14ac:dyDescent="0.25">
      <c r="A3026" s="29" t="str">
        <f>IF(PickedColonies!J3026=0, "NA",INDEX(Table5[Strain name],(MATCH(PickedColonies!C3026,Table6[Barcode of agar-filled omnitray plate],0)+PickedColonies!J3026-1)))</f>
        <v>NA</v>
      </c>
      <c r="B3026" s="29" t="str">
        <f>IF(PickedColonies!J3026=0, "NA", INDEX(Table1[Modifications],(MATCH(PickedColonies!C3026,Table6[Barcode of agar-filled omnitray plate],0)+PickedColonies!J3026-1)))</f>
        <v>NA</v>
      </c>
      <c r="D3026" s="29" t="str">
        <f>IF(PickedColonies!J3026=0, "NA", INDEX(Table4[],(MATCH(PickedColonies!C3026,Table6[Barcode of agar-filled omnitray plate],0)+PickedColonies!J3026-1)))</f>
        <v>NA</v>
      </c>
      <c r="F3026" s="42" t="str">
        <f>IF(ISNUMBER(SEARCH("96-well",Import!$B$10)),Sheet1!O3025,Sheet1!P3025)</f>
        <v>A22</v>
      </c>
      <c r="I3026" s="31"/>
    </row>
    <row r="3027" spans="1:9" x14ac:dyDescent="0.25">
      <c r="A3027" s="29" t="str">
        <f>IF(PickedColonies!J3027=0, "NA",INDEX(Table5[Strain name],(MATCH(PickedColonies!C3027,Table6[Barcode of agar-filled omnitray plate],0)+PickedColonies!J3027-1)))</f>
        <v>NA</v>
      </c>
      <c r="B3027" s="29" t="str">
        <f>IF(PickedColonies!J3027=0, "NA", INDEX(Table1[Modifications],(MATCH(PickedColonies!C3027,Table6[Barcode of agar-filled omnitray plate],0)+PickedColonies!J3027-1)))</f>
        <v>NA</v>
      </c>
      <c r="D3027" s="29" t="str">
        <f>IF(PickedColonies!J3027=0, "NA", INDEX(Table4[],(MATCH(PickedColonies!C3027,Table6[Barcode of agar-filled omnitray plate],0)+PickedColonies!J3027-1)))</f>
        <v>NA</v>
      </c>
      <c r="F3027" s="42" t="str">
        <f>IF(ISNUMBER(SEARCH("96-well",Import!$B$10)),Sheet1!O3026,Sheet1!P3026)</f>
        <v>B22</v>
      </c>
      <c r="I3027" s="31"/>
    </row>
    <row r="3028" spans="1:9" x14ac:dyDescent="0.25">
      <c r="A3028" s="29" t="str">
        <f>IF(PickedColonies!J3028=0, "NA",INDEX(Table5[Strain name],(MATCH(PickedColonies!C3028,Table6[Barcode of agar-filled omnitray plate],0)+PickedColonies!J3028-1)))</f>
        <v>NA</v>
      </c>
      <c r="B3028" s="29" t="str">
        <f>IF(PickedColonies!J3028=0, "NA", INDEX(Table1[Modifications],(MATCH(PickedColonies!C3028,Table6[Barcode of agar-filled omnitray plate],0)+PickedColonies!J3028-1)))</f>
        <v>NA</v>
      </c>
      <c r="D3028" s="29" t="str">
        <f>IF(PickedColonies!J3028=0, "NA", INDEX(Table4[],(MATCH(PickedColonies!C3028,Table6[Barcode of agar-filled omnitray plate],0)+PickedColonies!J3028-1)))</f>
        <v>NA</v>
      </c>
      <c r="F3028" s="42" t="str">
        <f>IF(ISNUMBER(SEARCH("96-well",Import!$B$10)),Sheet1!O3027,Sheet1!P3027)</f>
        <v>C22</v>
      </c>
      <c r="I3028" s="31"/>
    </row>
    <row r="3029" spans="1:9" x14ac:dyDescent="0.25">
      <c r="A3029" s="29" t="str">
        <f>IF(PickedColonies!J3029=0, "NA",INDEX(Table5[Strain name],(MATCH(PickedColonies!C3029,Table6[Barcode of agar-filled omnitray plate],0)+PickedColonies!J3029-1)))</f>
        <v>NA</v>
      </c>
      <c r="B3029" s="29" t="str">
        <f>IF(PickedColonies!J3029=0, "NA", INDEX(Table1[Modifications],(MATCH(PickedColonies!C3029,Table6[Barcode of agar-filled omnitray plate],0)+PickedColonies!J3029-1)))</f>
        <v>NA</v>
      </c>
      <c r="D3029" s="29" t="str">
        <f>IF(PickedColonies!J3029=0, "NA", INDEX(Table4[],(MATCH(PickedColonies!C3029,Table6[Barcode of agar-filled omnitray plate],0)+PickedColonies!J3029-1)))</f>
        <v>NA</v>
      </c>
      <c r="F3029" s="42" t="str">
        <f>IF(ISNUMBER(SEARCH("96-well",Import!$B$10)),Sheet1!O3028,Sheet1!P3028)</f>
        <v>D22</v>
      </c>
      <c r="I3029" s="31"/>
    </row>
    <row r="3030" spans="1:9" x14ac:dyDescent="0.25">
      <c r="A3030" s="29" t="str">
        <f>IF(PickedColonies!J3030=0, "NA",INDEX(Table5[Strain name],(MATCH(PickedColonies!C3030,Table6[Barcode of agar-filled omnitray plate],0)+PickedColonies!J3030-1)))</f>
        <v>NA</v>
      </c>
      <c r="B3030" s="29" t="str">
        <f>IF(PickedColonies!J3030=0, "NA", INDEX(Table1[Modifications],(MATCH(PickedColonies!C3030,Table6[Barcode of agar-filled omnitray plate],0)+PickedColonies!J3030-1)))</f>
        <v>NA</v>
      </c>
      <c r="D3030" s="29" t="str">
        <f>IF(PickedColonies!J3030=0, "NA", INDEX(Table4[],(MATCH(PickedColonies!C3030,Table6[Barcode of agar-filled omnitray plate],0)+PickedColonies!J3030-1)))</f>
        <v>NA</v>
      </c>
      <c r="F3030" s="42" t="str">
        <f>IF(ISNUMBER(SEARCH("96-well",Import!$B$10)),Sheet1!O3029,Sheet1!P3029)</f>
        <v>E22</v>
      </c>
      <c r="I3030" s="31"/>
    </row>
    <row r="3031" spans="1:9" x14ac:dyDescent="0.25">
      <c r="A3031" s="29" t="str">
        <f>IF(PickedColonies!J3031=0, "NA",INDEX(Table5[Strain name],(MATCH(PickedColonies!C3031,Table6[Barcode of agar-filled omnitray plate],0)+PickedColonies!J3031-1)))</f>
        <v>NA</v>
      </c>
      <c r="B3031" s="29" t="str">
        <f>IF(PickedColonies!J3031=0, "NA", INDEX(Table1[Modifications],(MATCH(PickedColonies!C3031,Table6[Barcode of agar-filled omnitray plate],0)+PickedColonies!J3031-1)))</f>
        <v>NA</v>
      </c>
      <c r="D3031" s="29" t="str">
        <f>IF(PickedColonies!J3031=0, "NA", INDEX(Table4[],(MATCH(PickedColonies!C3031,Table6[Barcode of agar-filled omnitray plate],0)+PickedColonies!J3031-1)))</f>
        <v>NA</v>
      </c>
      <c r="F3031" s="42" t="str">
        <f>IF(ISNUMBER(SEARCH("96-well",Import!$B$10)),Sheet1!O3030,Sheet1!P3030)</f>
        <v>F22</v>
      </c>
      <c r="I3031" s="31"/>
    </row>
    <row r="3032" spans="1:9" x14ac:dyDescent="0.25">
      <c r="A3032" s="29" t="str">
        <f>IF(PickedColonies!J3032=0, "NA",INDEX(Table5[Strain name],(MATCH(PickedColonies!C3032,Table6[Barcode of agar-filled omnitray plate],0)+PickedColonies!J3032-1)))</f>
        <v>NA</v>
      </c>
      <c r="B3032" s="29" t="str">
        <f>IF(PickedColonies!J3032=0, "NA", INDEX(Table1[Modifications],(MATCH(PickedColonies!C3032,Table6[Barcode of agar-filled omnitray plate],0)+PickedColonies!J3032-1)))</f>
        <v>NA</v>
      </c>
      <c r="D3032" s="29" t="str">
        <f>IF(PickedColonies!J3032=0, "NA", INDEX(Table4[],(MATCH(PickedColonies!C3032,Table6[Barcode of agar-filled omnitray plate],0)+PickedColonies!J3032-1)))</f>
        <v>NA</v>
      </c>
      <c r="F3032" s="42" t="str">
        <f>IF(ISNUMBER(SEARCH("96-well",Import!$B$10)),Sheet1!O3031,Sheet1!P3031)</f>
        <v>G22</v>
      </c>
      <c r="I3032" s="31"/>
    </row>
    <row r="3033" spans="1:9" x14ac:dyDescent="0.25">
      <c r="A3033" s="29" t="str">
        <f>IF(PickedColonies!J3033=0, "NA",INDEX(Table5[Strain name],(MATCH(PickedColonies!C3033,Table6[Barcode of agar-filled omnitray plate],0)+PickedColonies!J3033-1)))</f>
        <v>NA</v>
      </c>
      <c r="B3033" s="29" t="str">
        <f>IF(PickedColonies!J3033=0, "NA", INDEX(Table1[Modifications],(MATCH(PickedColonies!C3033,Table6[Barcode of agar-filled omnitray plate],0)+PickedColonies!J3033-1)))</f>
        <v>NA</v>
      </c>
      <c r="D3033" s="29" t="str">
        <f>IF(PickedColonies!J3033=0, "NA", INDEX(Table4[],(MATCH(PickedColonies!C3033,Table6[Barcode of agar-filled omnitray plate],0)+PickedColonies!J3033-1)))</f>
        <v>NA</v>
      </c>
      <c r="F3033" s="42" t="str">
        <f>IF(ISNUMBER(SEARCH("96-well",Import!$B$10)),Sheet1!O3032,Sheet1!P3032)</f>
        <v>H22</v>
      </c>
      <c r="I3033" s="31"/>
    </row>
    <row r="3034" spans="1:9" x14ac:dyDescent="0.25">
      <c r="A3034" s="29" t="str">
        <f>IF(PickedColonies!J3034=0, "NA",INDEX(Table5[Strain name],(MATCH(PickedColonies!C3034,Table6[Barcode of agar-filled omnitray plate],0)+PickedColonies!J3034-1)))</f>
        <v>NA</v>
      </c>
      <c r="B3034" s="29" t="str">
        <f>IF(PickedColonies!J3034=0, "NA", INDEX(Table1[Modifications],(MATCH(PickedColonies!C3034,Table6[Barcode of agar-filled omnitray plate],0)+PickedColonies!J3034-1)))</f>
        <v>NA</v>
      </c>
      <c r="D3034" s="29" t="str">
        <f>IF(PickedColonies!J3034=0, "NA", INDEX(Table4[],(MATCH(PickedColonies!C3034,Table6[Barcode of agar-filled omnitray plate],0)+PickedColonies!J3034-1)))</f>
        <v>NA</v>
      </c>
      <c r="F3034" s="42" t="str">
        <f>IF(ISNUMBER(SEARCH("96-well",Import!$B$10)),Sheet1!O3033,Sheet1!P3033)</f>
        <v>I22</v>
      </c>
      <c r="I3034" s="31"/>
    </row>
    <row r="3035" spans="1:9" x14ac:dyDescent="0.25">
      <c r="A3035" s="29" t="str">
        <f>IF(PickedColonies!J3035=0, "NA",INDEX(Table5[Strain name],(MATCH(PickedColonies!C3035,Table6[Barcode of agar-filled omnitray plate],0)+PickedColonies!J3035-1)))</f>
        <v>NA</v>
      </c>
      <c r="B3035" s="29" t="str">
        <f>IF(PickedColonies!J3035=0, "NA", INDEX(Table1[Modifications],(MATCH(PickedColonies!C3035,Table6[Barcode of agar-filled omnitray plate],0)+PickedColonies!J3035-1)))</f>
        <v>NA</v>
      </c>
      <c r="D3035" s="29" t="str">
        <f>IF(PickedColonies!J3035=0, "NA", INDEX(Table4[],(MATCH(PickedColonies!C3035,Table6[Barcode of agar-filled omnitray plate],0)+PickedColonies!J3035-1)))</f>
        <v>NA</v>
      </c>
      <c r="F3035" s="42" t="str">
        <f>IF(ISNUMBER(SEARCH("96-well",Import!$B$10)),Sheet1!O3034,Sheet1!P3034)</f>
        <v>J22</v>
      </c>
      <c r="I3035" s="31"/>
    </row>
    <row r="3036" spans="1:9" x14ac:dyDescent="0.25">
      <c r="A3036" s="29" t="str">
        <f>IF(PickedColonies!J3036=0, "NA",INDEX(Table5[Strain name],(MATCH(PickedColonies!C3036,Table6[Barcode of agar-filled omnitray plate],0)+PickedColonies!J3036-1)))</f>
        <v>NA</v>
      </c>
      <c r="B3036" s="29" t="str">
        <f>IF(PickedColonies!J3036=0, "NA", INDEX(Table1[Modifications],(MATCH(PickedColonies!C3036,Table6[Barcode of agar-filled omnitray plate],0)+PickedColonies!J3036-1)))</f>
        <v>NA</v>
      </c>
      <c r="D3036" s="29" t="str">
        <f>IF(PickedColonies!J3036=0, "NA", INDEX(Table4[],(MATCH(PickedColonies!C3036,Table6[Barcode of agar-filled omnitray plate],0)+PickedColonies!J3036-1)))</f>
        <v>NA</v>
      </c>
      <c r="F3036" s="42" t="str">
        <f>IF(ISNUMBER(SEARCH("96-well",Import!$B$10)),Sheet1!O3035,Sheet1!P3035)</f>
        <v>K22</v>
      </c>
      <c r="I3036" s="31"/>
    </row>
    <row r="3037" spans="1:9" x14ac:dyDescent="0.25">
      <c r="A3037" s="29" t="str">
        <f>IF(PickedColonies!J3037=0, "NA",INDEX(Table5[Strain name],(MATCH(PickedColonies!C3037,Table6[Barcode of agar-filled omnitray plate],0)+PickedColonies!J3037-1)))</f>
        <v>NA</v>
      </c>
      <c r="B3037" s="29" t="str">
        <f>IF(PickedColonies!J3037=0, "NA", INDEX(Table1[Modifications],(MATCH(PickedColonies!C3037,Table6[Barcode of agar-filled omnitray plate],0)+PickedColonies!J3037-1)))</f>
        <v>NA</v>
      </c>
      <c r="D3037" s="29" t="str">
        <f>IF(PickedColonies!J3037=0, "NA", INDEX(Table4[],(MATCH(PickedColonies!C3037,Table6[Barcode of agar-filled omnitray plate],0)+PickedColonies!J3037-1)))</f>
        <v>NA</v>
      </c>
      <c r="F3037" s="42" t="str">
        <f>IF(ISNUMBER(SEARCH("96-well",Import!$B$10)),Sheet1!O3036,Sheet1!P3036)</f>
        <v>L22</v>
      </c>
      <c r="I3037" s="31"/>
    </row>
    <row r="3038" spans="1:9" x14ac:dyDescent="0.25">
      <c r="A3038" s="29" t="str">
        <f>IF(PickedColonies!J3038=0, "NA",INDEX(Table5[Strain name],(MATCH(PickedColonies!C3038,Table6[Barcode of agar-filled omnitray plate],0)+PickedColonies!J3038-1)))</f>
        <v>NA</v>
      </c>
      <c r="B3038" s="29" t="str">
        <f>IF(PickedColonies!J3038=0, "NA", INDEX(Table1[Modifications],(MATCH(PickedColonies!C3038,Table6[Barcode of agar-filled omnitray plate],0)+PickedColonies!J3038-1)))</f>
        <v>NA</v>
      </c>
      <c r="D3038" s="29" t="str">
        <f>IF(PickedColonies!J3038=0, "NA", INDEX(Table4[],(MATCH(PickedColonies!C3038,Table6[Barcode of agar-filled omnitray plate],0)+PickedColonies!J3038-1)))</f>
        <v>NA</v>
      </c>
      <c r="F3038" s="42" t="str">
        <f>IF(ISNUMBER(SEARCH("96-well",Import!$B$10)),Sheet1!O3037,Sheet1!P3037)</f>
        <v>M22</v>
      </c>
      <c r="I3038" s="31"/>
    </row>
    <row r="3039" spans="1:9" x14ac:dyDescent="0.25">
      <c r="A3039" s="29" t="str">
        <f>IF(PickedColonies!J3039=0, "NA",INDEX(Table5[Strain name],(MATCH(PickedColonies!C3039,Table6[Barcode of agar-filled omnitray plate],0)+PickedColonies!J3039-1)))</f>
        <v>NA</v>
      </c>
      <c r="B3039" s="29" t="str">
        <f>IF(PickedColonies!J3039=0, "NA", INDEX(Table1[Modifications],(MATCH(PickedColonies!C3039,Table6[Barcode of agar-filled omnitray plate],0)+PickedColonies!J3039-1)))</f>
        <v>NA</v>
      </c>
      <c r="D3039" s="29" t="str">
        <f>IF(PickedColonies!J3039=0, "NA", INDEX(Table4[],(MATCH(PickedColonies!C3039,Table6[Barcode of agar-filled omnitray plate],0)+PickedColonies!J3039-1)))</f>
        <v>NA</v>
      </c>
      <c r="F3039" s="42" t="str">
        <f>IF(ISNUMBER(SEARCH("96-well",Import!$B$10)),Sheet1!O3038,Sheet1!P3038)</f>
        <v>N22</v>
      </c>
      <c r="I3039" s="31"/>
    </row>
    <row r="3040" spans="1:9" x14ac:dyDescent="0.25">
      <c r="A3040" s="29" t="str">
        <f>IF(PickedColonies!J3040=0, "NA",INDEX(Table5[Strain name],(MATCH(PickedColonies!C3040,Table6[Barcode of agar-filled omnitray plate],0)+PickedColonies!J3040-1)))</f>
        <v>NA</v>
      </c>
      <c r="B3040" s="29" t="str">
        <f>IF(PickedColonies!J3040=0, "NA", INDEX(Table1[Modifications],(MATCH(PickedColonies!C3040,Table6[Barcode of agar-filled omnitray plate],0)+PickedColonies!J3040-1)))</f>
        <v>NA</v>
      </c>
      <c r="D3040" s="29" t="str">
        <f>IF(PickedColonies!J3040=0, "NA", INDEX(Table4[],(MATCH(PickedColonies!C3040,Table6[Barcode of agar-filled omnitray plate],0)+PickedColonies!J3040-1)))</f>
        <v>NA</v>
      </c>
      <c r="F3040" s="42" t="str">
        <f>IF(ISNUMBER(SEARCH("96-well",Import!$B$10)),Sheet1!O3039,Sheet1!P3039)</f>
        <v>O22</v>
      </c>
      <c r="I3040" s="31"/>
    </row>
    <row r="3041" spans="1:9" x14ac:dyDescent="0.25">
      <c r="A3041" s="29" t="str">
        <f>IF(PickedColonies!J3041=0, "NA",INDEX(Table5[Strain name],(MATCH(PickedColonies!C3041,Table6[Barcode of agar-filled omnitray plate],0)+PickedColonies!J3041-1)))</f>
        <v>NA</v>
      </c>
      <c r="B3041" s="29" t="str">
        <f>IF(PickedColonies!J3041=0, "NA", INDEX(Table1[Modifications],(MATCH(PickedColonies!C3041,Table6[Barcode of agar-filled omnitray plate],0)+PickedColonies!J3041-1)))</f>
        <v>NA</v>
      </c>
      <c r="D3041" s="29" t="str">
        <f>IF(PickedColonies!J3041=0, "NA", INDEX(Table4[],(MATCH(PickedColonies!C3041,Table6[Barcode of agar-filled omnitray plate],0)+PickedColonies!J3041-1)))</f>
        <v>NA</v>
      </c>
      <c r="F3041" s="42" t="str">
        <f>IF(ISNUMBER(SEARCH("96-well",Import!$B$10)),Sheet1!O3040,Sheet1!P3040)</f>
        <v>P22</v>
      </c>
      <c r="I3041" s="31"/>
    </row>
    <row r="3042" spans="1:9" x14ac:dyDescent="0.25">
      <c r="A3042" s="29" t="str">
        <f>IF(PickedColonies!J3042=0, "NA",INDEX(Table5[Strain name],(MATCH(PickedColonies!C3042,Table6[Barcode of agar-filled omnitray plate],0)+PickedColonies!J3042-1)))</f>
        <v>NA</v>
      </c>
      <c r="B3042" s="29" t="str">
        <f>IF(PickedColonies!J3042=0, "NA", INDEX(Table1[Modifications],(MATCH(PickedColonies!C3042,Table6[Barcode of agar-filled omnitray plate],0)+PickedColonies!J3042-1)))</f>
        <v>NA</v>
      </c>
      <c r="D3042" s="29" t="str">
        <f>IF(PickedColonies!J3042=0, "NA", INDEX(Table4[],(MATCH(PickedColonies!C3042,Table6[Barcode of agar-filled omnitray plate],0)+PickedColonies!J3042-1)))</f>
        <v>NA</v>
      </c>
      <c r="F3042" s="42" t="str">
        <f>IF(ISNUMBER(SEARCH("96-well",Import!$B$10)),Sheet1!O3041,Sheet1!P3041)</f>
        <v>A23</v>
      </c>
      <c r="I3042" s="31"/>
    </row>
    <row r="3043" spans="1:9" x14ac:dyDescent="0.25">
      <c r="A3043" s="29" t="str">
        <f>IF(PickedColonies!J3043=0, "NA",INDEX(Table5[Strain name],(MATCH(PickedColonies!C3043,Table6[Barcode of agar-filled omnitray plate],0)+PickedColonies!J3043-1)))</f>
        <v>NA</v>
      </c>
      <c r="B3043" s="29" t="str">
        <f>IF(PickedColonies!J3043=0, "NA", INDEX(Table1[Modifications],(MATCH(PickedColonies!C3043,Table6[Barcode of agar-filled omnitray plate],0)+PickedColonies!J3043-1)))</f>
        <v>NA</v>
      </c>
      <c r="D3043" s="29" t="str">
        <f>IF(PickedColonies!J3043=0, "NA", INDEX(Table4[],(MATCH(PickedColonies!C3043,Table6[Barcode of agar-filled omnitray plate],0)+PickedColonies!J3043-1)))</f>
        <v>NA</v>
      </c>
      <c r="F3043" s="42" t="str">
        <f>IF(ISNUMBER(SEARCH("96-well",Import!$B$10)),Sheet1!O3042,Sheet1!P3042)</f>
        <v>B23</v>
      </c>
      <c r="I3043" s="31"/>
    </row>
    <row r="3044" spans="1:9" x14ac:dyDescent="0.25">
      <c r="A3044" s="29" t="str">
        <f>IF(PickedColonies!J3044=0, "NA",INDEX(Table5[Strain name],(MATCH(PickedColonies!C3044,Table6[Barcode of agar-filled omnitray plate],0)+PickedColonies!J3044-1)))</f>
        <v>NA</v>
      </c>
      <c r="B3044" s="29" t="str">
        <f>IF(PickedColonies!J3044=0, "NA", INDEX(Table1[Modifications],(MATCH(PickedColonies!C3044,Table6[Barcode of agar-filled omnitray plate],0)+PickedColonies!J3044-1)))</f>
        <v>NA</v>
      </c>
      <c r="D3044" s="29" t="str">
        <f>IF(PickedColonies!J3044=0, "NA", INDEX(Table4[],(MATCH(PickedColonies!C3044,Table6[Barcode of agar-filled omnitray plate],0)+PickedColonies!J3044-1)))</f>
        <v>NA</v>
      </c>
      <c r="F3044" s="42" t="str">
        <f>IF(ISNUMBER(SEARCH("96-well",Import!$B$10)),Sheet1!O3043,Sheet1!P3043)</f>
        <v>C23</v>
      </c>
      <c r="I3044" s="31"/>
    </row>
    <row r="3045" spans="1:9" x14ac:dyDescent="0.25">
      <c r="A3045" s="29" t="str">
        <f>IF(PickedColonies!J3045=0, "NA",INDEX(Table5[Strain name],(MATCH(PickedColonies!C3045,Table6[Barcode of agar-filled omnitray plate],0)+PickedColonies!J3045-1)))</f>
        <v>NA</v>
      </c>
      <c r="B3045" s="29" t="str">
        <f>IF(PickedColonies!J3045=0, "NA", INDEX(Table1[Modifications],(MATCH(PickedColonies!C3045,Table6[Barcode of agar-filled omnitray plate],0)+PickedColonies!J3045-1)))</f>
        <v>NA</v>
      </c>
      <c r="D3045" s="29" t="str">
        <f>IF(PickedColonies!J3045=0, "NA", INDEX(Table4[],(MATCH(PickedColonies!C3045,Table6[Barcode of agar-filled omnitray plate],0)+PickedColonies!J3045-1)))</f>
        <v>NA</v>
      </c>
      <c r="F3045" s="42" t="str">
        <f>IF(ISNUMBER(SEARCH("96-well",Import!$B$10)),Sheet1!O3044,Sheet1!P3044)</f>
        <v>D23</v>
      </c>
      <c r="I3045" s="31"/>
    </row>
    <row r="3046" spans="1:9" x14ac:dyDescent="0.25">
      <c r="A3046" s="29" t="str">
        <f>IF(PickedColonies!J3046=0, "NA",INDEX(Table5[Strain name],(MATCH(PickedColonies!C3046,Table6[Barcode of agar-filled omnitray plate],0)+PickedColonies!J3046-1)))</f>
        <v>NA</v>
      </c>
      <c r="B3046" s="29" t="str">
        <f>IF(PickedColonies!J3046=0, "NA", INDEX(Table1[Modifications],(MATCH(PickedColonies!C3046,Table6[Barcode of agar-filled omnitray plate],0)+PickedColonies!J3046-1)))</f>
        <v>NA</v>
      </c>
      <c r="D3046" s="29" t="str">
        <f>IF(PickedColonies!J3046=0, "NA", INDEX(Table4[],(MATCH(PickedColonies!C3046,Table6[Barcode of agar-filled omnitray plate],0)+PickedColonies!J3046-1)))</f>
        <v>NA</v>
      </c>
      <c r="F3046" s="42" t="str">
        <f>IF(ISNUMBER(SEARCH("96-well",Import!$B$10)),Sheet1!O3045,Sheet1!P3045)</f>
        <v>E23</v>
      </c>
      <c r="I3046" s="31"/>
    </row>
    <row r="3047" spans="1:9" x14ac:dyDescent="0.25">
      <c r="A3047" s="29" t="str">
        <f>IF(PickedColonies!J3047=0, "NA",INDEX(Table5[Strain name],(MATCH(PickedColonies!C3047,Table6[Barcode of agar-filled omnitray plate],0)+PickedColonies!J3047-1)))</f>
        <v>NA</v>
      </c>
      <c r="B3047" s="29" t="str">
        <f>IF(PickedColonies!J3047=0, "NA", INDEX(Table1[Modifications],(MATCH(PickedColonies!C3047,Table6[Barcode of agar-filled omnitray plate],0)+PickedColonies!J3047-1)))</f>
        <v>NA</v>
      </c>
      <c r="D3047" s="29" t="str">
        <f>IF(PickedColonies!J3047=0, "NA", INDEX(Table4[],(MATCH(PickedColonies!C3047,Table6[Barcode of agar-filled omnitray plate],0)+PickedColonies!J3047-1)))</f>
        <v>NA</v>
      </c>
      <c r="F3047" s="42" t="str">
        <f>IF(ISNUMBER(SEARCH("96-well",Import!$B$10)),Sheet1!O3046,Sheet1!P3046)</f>
        <v>F23</v>
      </c>
      <c r="I3047" s="31"/>
    </row>
    <row r="3048" spans="1:9" x14ac:dyDescent="0.25">
      <c r="A3048" s="29" t="str">
        <f>IF(PickedColonies!J3048=0, "NA",INDEX(Table5[Strain name],(MATCH(PickedColonies!C3048,Table6[Barcode of agar-filled omnitray plate],0)+PickedColonies!J3048-1)))</f>
        <v>NA</v>
      </c>
      <c r="B3048" s="29" t="str">
        <f>IF(PickedColonies!J3048=0, "NA", INDEX(Table1[Modifications],(MATCH(PickedColonies!C3048,Table6[Barcode of agar-filled omnitray plate],0)+PickedColonies!J3048-1)))</f>
        <v>NA</v>
      </c>
      <c r="D3048" s="29" t="str">
        <f>IF(PickedColonies!J3048=0, "NA", INDEX(Table4[],(MATCH(PickedColonies!C3048,Table6[Barcode of agar-filled omnitray plate],0)+PickedColonies!J3048-1)))</f>
        <v>NA</v>
      </c>
      <c r="F3048" s="42" t="str">
        <f>IF(ISNUMBER(SEARCH("96-well",Import!$B$10)),Sheet1!O3047,Sheet1!P3047)</f>
        <v>G23</v>
      </c>
      <c r="I3048" s="31"/>
    </row>
    <row r="3049" spans="1:9" x14ac:dyDescent="0.25">
      <c r="A3049" s="29" t="str">
        <f>IF(PickedColonies!J3049=0, "NA",INDEX(Table5[Strain name],(MATCH(PickedColonies!C3049,Table6[Barcode of agar-filled omnitray plate],0)+PickedColonies!J3049-1)))</f>
        <v>NA</v>
      </c>
      <c r="B3049" s="29" t="str">
        <f>IF(PickedColonies!J3049=0, "NA", INDEX(Table1[Modifications],(MATCH(PickedColonies!C3049,Table6[Barcode of agar-filled omnitray plate],0)+PickedColonies!J3049-1)))</f>
        <v>NA</v>
      </c>
      <c r="D3049" s="29" t="str">
        <f>IF(PickedColonies!J3049=0, "NA", INDEX(Table4[],(MATCH(PickedColonies!C3049,Table6[Barcode of agar-filled omnitray plate],0)+PickedColonies!J3049-1)))</f>
        <v>NA</v>
      </c>
      <c r="F3049" s="42" t="str">
        <f>IF(ISNUMBER(SEARCH("96-well",Import!$B$10)),Sheet1!O3048,Sheet1!P3048)</f>
        <v>H23</v>
      </c>
      <c r="I3049" s="31"/>
    </row>
    <row r="3050" spans="1:9" x14ac:dyDescent="0.25">
      <c r="A3050" s="29" t="str">
        <f>IF(PickedColonies!J3050=0, "NA",INDEX(Table5[Strain name],(MATCH(PickedColonies!C3050,Table6[Barcode of agar-filled omnitray plate],0)+PickedColonies!J3050-1)))</f>
        <v>NA</v>
      </c>
      <c r="B3050" s="29" t="str">
        <f>IF(PickedColonies!J3050=0, "NA", INDEX(Table1[Modifications],(MATCH(PickedColonies!C3050,Table6[Barcode of agar-filled omnitray plate],0)+PickedColonies!J3050-1)))</f>
        <v>NA</v>
      </c>
      <c r="D3050" s="29" t="str">
        <f>IF(PickedColonies!J3050=0, "NA", INDEX(Table4[],(MATCH(PickedColonies!C3050,Table6[Barcode of agar-filled omnitray plate],0)+PickedColonies!J3050-1)))</f>
        <v>NA</v>
      </c>
      <c r="F3050" s="42" t="str">
        <f>IF(ISNUMBER(SEARCH("96-well",Import!$B$10)),Sheet1!O3049,Sheet1!P3049)</f>
        <v>I23</v>
      </c>
      <c r="I3050" s="31"/>
    </row>
    <row r="3051" spans="1:9" x14ac:dyDescent="0.25">
      <c r="A3051" s="29" t="str">
        <f>IF(PickedColonies!J3051=0, "NA",INDEX(Table5[Strain name],(MATCH(PickedColonies!C3051,Table6[Barcode of agar-filled omnitray plate],0)+PickedColonies!J3051-1)))</f>
        <v>NA</v>
      </c>
      <c r="B3051" s="29" t="str">
        <f>IF(PickedColonies!J3051=0, "NA", INDEX(Table1[Modifications],(MATCH(PickedColonies!C3051,Table6[Barcode of agar-filled omnitray plate],0)+PickedColonies!J3051-1)))</f>
        <v>NA</v>
      </c>
      <c r="D3051" s="29" t="str">
        <f>IF(PickedColonies!J3051=0, "NA", INDEX(Table4[],(MATCH(PickedColonies!C3051,Table6[Barcode of agar-filled omnitray plate],0)+PickedColonies!J3051-1)))</f>
        <v>NA</v>
      </c>
      <c r="F3051" s="42" t="str">
        <f>IF(ISNUMBER(SEARCH("96-well",Import!$B$10)),Sheet1!O3050,Sheet1!P3050)</f>
        <v>J23</v>
      </c>
      <c r="I3051" s="31"/>
    </row>
    <row r="3052" spans="1:9" x14ac:dyDescent="0.25">
      <c r="A3052" s="29" t="str">
        <f>IF(PickedColonies!J3052=0, "NA",INDEX(Table5[Strain name],(MATCH(PickedColonies!C3052,Table6[Barcode of agar-filled omnitray plate],0)+PickedColonies!J3052-1)))</f>
        <v>NA</v>
      </c>
      <c r="B3052" s="29" t="str">
        <f>IF(PickedColonies!J3052=0, "NA", INDEX(Table1[Modifications],(MATCH(PickedColonies!C3052,Table6[Barcode of agar-filled omnitray plate],0)+PickedColonies!J3052-1)))</f>
        <v>NA</v>
      </c>
      <c r="D3052" s="29" t="str">
        <f>IF(PickedColonies!J3052=0, "NA", INDEX(Table4[],(MATCH(PickedColonies!C3052,Table6[Barcode of agar-filled omnitray plate],0)+PickedColonies!J3052-1)))</f>
        <v>NA</v>
      </c>
      <c r="F3052" s="42" t="str">
        <f>IF(ISNUMBER(SEARCH("96-well",Import!$B$10)),Sheet1!O3051,Sheet1!P3051)</f>
        <v>K23</v>
      </c>
      <c r="I3052" s="31"/>
    </row>
    <row r="3053" spans="1:9" x14ac:dyDescent="0.25">
      <c r="A3053" s="29" t="str">
        <f>IF(PickedColonies!J3053=0, "NA",INDEX(Table5[Strain name],(MATCH(PickedColonies!C3053,Table6[Barcode of agar-filled omnitray plate],0)+PickedColonies!J3053-1)))</f>
        <v>NA</v>
      </c>
      <c r="B3053" s="29" t="str">
        <f>IF(PickedColonies!J3053=0, "NA", INDEX(Table1[Modifications],(MATCH(PickedColonies!C3053,Table6[Barcode of agar-filled omnitray plate],0)+PickedColonies!J3053-1)))</f>
        <v>NA</v>
      </c>
      <c r="D3053" s="29" t="str">
        <f>IF(PickedColonies!J3053=0, "NA", INDEX(Table4[],(MATCH(PickedColonies!C3053,Table6[Barcode of agar-filled omnitray plate],0)+PickedColonies!J3053-1)))</f>
        <v>NA</v>
      </c>
      <c r="F3053" s="42" t="str">
        <f>IF(ISNUMBER(SEARCH("96-well",Import!$B$10)),Sheet1!O3052,Sheet1!P3052)</f>
        <v>L23</v>
      </c>
      <c r="I3053" s="31"/>
    </row>
    <row r="3054" spans="1:9" x14ac:dyDescent="0.25">
      <c r="A3054" s="29" t="str">
        <f>IF(PickedColonies!J3054=0, "NA",INDEX(Table5[Strain name],(MATCH(PickedColonies!C3054,Table6[Barcode of agar-filled omnitray plate],0)+PickedColonies!J3054-1)))</f>
        <v>NA</v>
      </c>
      <c r="B3054" s="29" t="str">
        <f>IF(PickedColonies!J3054=0, "NA", INDEX(Table1[Modifications],(MATCH(PickedColonies!C3054,Table6[Barcode of agar-filled omnitray plate],0)+PickedColonies!J3054-1)))</f>
        <v>NA</v>
      </c>
      <c r="D3054" s="29" t="str">
        <f>IF(PickedColonies!J3054=0, "NA", INDEX(Table4[],(MATCH(PickedColonies!C3054,Table6[Barcode of agar-filled omnitray plate],0)+PickedColonies!J3054-1)))</f>
        <v>NA</v>
      </c>
      <c r="F3054" s="42" t="str">
        <f>IF(ISNUMBER(SEARCH("96-well",Import!$B$10)),Sheet1!O3053,Sheet1!P3053)</f>
        <v>M23</v>
      </c>
      <c r="I3054" s="31"/>
    </row>
    <row r="3055" spans="1:9" x14ac:dyDescent="0.25">
      <c r="A3055" s="29" t="str">
        <f>IF(PickedColonies!J3055=0, "NA",INDEX(Table5[Strain name],(MATCH(PickedColonies!C3055,Table6[Barcode of agar-filled omnitray plate],0)+PickedColonies!J3055-1)))</f>
        <v>NA</v>
      </c>
      <c r="B3055" s="29" t="str">
        <f>IF(PickedColonies!J3055=0, "NA", INDEX(Table1[Modifications],(MATCH(PickedColonies!C3055,Table6[Barcode of agar-filled omnitray plate],0)+PickedColonies!J3055-1)))</f>
        <v>NA</v>
      </c>
      <c r="D3055" s="29" t="str">
        <f>IF(PickedColonies!J3055=0, "NA", INDEX(Table4[],(MATCH(PickedColonies!C3055,Table6[Barcode of agar-filled omnitray plate],0)+PickedColonies!J3055-1)))</f>
        <v>NA</v>
      </c>
      <c r="F3055" s="42" t="str">
        <f>IF(ISNUMBER(SEARCH("96-well",Import!$B$10)),Sheet1!O3054,Sheet1!P3054)</f>
        <v>N23</v>
      </c>
      <c r="I3055" s="31"/>
    </row>
    <row r="3056" spans="1:9" x14ac:dyDescent="0.25">
      <c r="A3056" s="29" t="str">
        <f>IF(PickedColonies!J3056=0, "NA",INDEX(Table5[Strain name],(MATCH(PickedColonies!C3056,Table6[Barcode of agar-filled omnitray plate],0)+PickedColonies!J3056-1)))</f>
        <v>NA</v>
      </c>
      <c r="B3056" s="29" t="str">
        <f>IF(PickedColonies!J3056=0, "NA", INDEX(Table1[Modifications],(MATCH(PickedColonies!C3056,Table6[Barcode of agar-filled omnitray plate],0)+PickedColonies!J3056-1)))</f>
        <v>NA</v>
      </c>
      <c r="D3056" s="29" t="str">
        <f>IF(PickedColonies!J3056=0, "NA", INDEX(Table4[],(MATCH(PickedColonies!C3056,Table6[Barcode of agar-filled omnitray plate],0)+PickedColonies!J3056-1)))</f>
        <v>NA</v>
      </c>
      <c r="F3056" s="42" t="str">
        <f>IF(ISNUMBER(SEARCH("96-well",Import!$B$10)),Sheet1!O3055,Sheet1!P3055)</f>
        <v>O23</v>
      </c>
      <c r="I3056" s="31"/>
    </row>
    <row r="3057" spans="1:9" x14ac:dyDescent="0.25">
      <c r="A3057" s="29" t="str">
        <f>IF(PickedColonies!J3057=0, "NA",INDEX(Table5[Strain name],(MATCH(PickedColonies!C3057,Table6[Barcode of agar-filled omnitray plate],0)+PickedColonies!J3057-1)))</f>
        <v>NA</v>
      </c>
      <c r="B3057" s="29" t="str">
        <f>IF(PickedColonies!J3057=0, "NA", INDEX(Table1[Modifications],(MATCH(PickedColonies!C3057,Table6[Barcode of agar-filled omnitray plate],0)+PickedColonies!J3057-1)))</f>
        <v>NA</v>
      </c>
      <c r="D3057" s="29" t="str">
        <f>IF(PickedColonies!J3057=0, "NA", INDEX(Table4[],(MATCH(PickedColonies!C3057,Table6[Barcode of agar-filled omnitray plate],0)+PickedColonies!J3057-1)))</f>
        <v>NA</v>
      </c>
      <c r="F3057" s="42" t="str">
        <f>IF(ISNUMBER(SEARCH("96-well",Import!$B$10)),Sheet1!O3056,Sheet1!P3056)</f>
        <v>P23</v>
      </c>
      <c r="I3057" s="31"/>
    </row>
    <row r="3058" spans="1:9" x14ac:dyDescent="0.25">
      <c r="A3058" s="29" t="str">
        <f>IF(PickedColonies!J3058=0, "NA",INDEX(Table5[Strain name],(MATCH(PickedColonies!C3058,Table6[Barcode of agar-filled omnitray plate],0)+PickedColonies!J3058-1)))</f>
        <v>NA</v>
      </c>
      <c r="B3058" s="29" t="str">
        <f>IF(PickedColonies!J3058=0, "NA", INDEX(Table1[Modifications],(MATCH(PickedColonies!C3058,Table6[Barcode of agar-filled omnitray plate],0)+PickedColonies!J3058-1)))</f>
        <v>NA</v>
      </c>
      <c r="D3058" s="29" t="str">
        <f>IF(PickedColonies!J3058=0, "NA", INDEX(Table4[],(MATCH(PickedColonies!C3058,Table6[Barcode of agar-filled omnitray plate],0)+PickedColonies!J3058-1)))</f>
        <v>NA</v>
      </c>
      <c r="F3058" s="42" t="str">
        <f>IF(ISNUMBER(SEARCH("96-well",Import!$B$10)),Sheet1!O3057,Sheet1!P3057)</f>
        <v>A24</v>
      </c>
      <c r="I3058" s="31"/>
    </row>
    <row r="3059" spans="1:9" x14ac:dyDescent="0.25">
      <c r="A3059" s="29" t="str">
        <f>IF(PickedColonies!J3059=0, "NA",INDEX(Table5[Strain name],(MATCH(PickedColonies!C3059,Table6[Barcode of agar-filled omnitray plate],0)+PickedColonies!J3059-1)))</f>
        <v>NA</v>
      </c>
      <c r="B3059" s="29" t="str">
        <f>IF(PickedColonies!J3059=0, "NA", INDEX(Table1[Modifications],(MATCH(PickedColonies!C3059,Table6[Barcode of agar-filled omnitray plate],0)+PickedColonies!J3059-1)))</f>
        <v>NA</v>
      </c>
      <c r="D3059" s="29" t="str">
        <f>IF(PickedColonies!J3059=0, "NA", INDEX(Table4[],(MATCH(PickedColonies!C3059,Table6[Barcode of agar-filled omnitray plate],0)+PickedColonies!J3059-1)))</f>
        <v>NA</v>
      </c>
      <c r="F3059" s="42" t="str">
        <f>IF(ISNUMBER(SEARCH("96-well",Import!$B$10)),Sheet1!O3058,Sheet1!P3058)</f>
        <v>B24</v>
      </c>
      <c r="I3059" s="31"/>
    </row>
    <row r="3060" spans="1:9" x14ac:dyDescent="0.25">
      <c r="A3060" s="29" t="str">
        <f>IF(PickedColonies!J3060=0, "NA",INDEX(Table5[Strain name],(MATCH(PickedColonies!C3060,Table6[Barcode of agar-filled omnitray plate],0)+PickedColonies!J3060-1)))</f>
        <v>NA</v>
      </c>
      <c r="B3060" s="29" t="str">
        <f>IF(PickedColonies!J3060=0, "NA", INDEX(Table1[Modifications],(MATCH(PickedColonies!C3060,Table6[Barcode of agar-filled omnitray plate],0)+PickedColonies!J3060-1)))</f>
        <v>NA</v>
      </c>
      <c r="D3060" s="29" t="str">
        <f>IF(PickedColonies!J3060=0, "NA", INDEX(Table4[],(MATCH(PickedColonies!C3060,Table6[Barcode of agar-filled omnitray plate],0)+PickedColonies!J3060-1)))</f>
        <v>NA</v>
      </c>
      <c r="F3060" s="42" t="str">
        <f>IF(ISNUMBER(SEARCH("96-well",Import!$B$10)),Sheet1!O3059,Sheet1!P3059)</f>
        <v>C24</v>
      </c>
      <c r="I3060" s="31"/>
    </row>
    <row r="3061" spans="1:9" x14ac:dyDescent="0.25">
      <c r="A3061" s="29" t="str">
        <f>IF(PickedColonies!J3061=0, "NA",INDEX(Table5[Strain name],(MATCH(PickedColonies!C3061,Table6[Barcode of agar-filled omnitray plate],0)+PickedColonies!J3061-1)))</f>
        <v>NA</v>
      </c>
      <c r="B3061" s="29" t="str">
        <f>IF(PickedColonies!J3061=0, "NA", INDEX(Table1[Modifications],(MATCH(PickedColonies!C3061,Table6[Barcode of agar-filled omnitray plate],0)+PickedColonies!J3061-1)))</f>
        <v>NA</v>
      </c>
      <c r="D3061" s="29" t="str">
        <f>IF(PickedColonies!J3061=0, "NA", INDEX(Table4[],(MATCH(PickedColonies!C3061,Table6[Barcode of agar-filled omnitray plate],0)+PickedColonies!J3061-1)))</f>
        <v>NA</v>
      </c>
      <c r="F3061" s="42" t="str">
        <f>IF(ISNUMBER(SEARCH("96-well",Import!$B$10)),Sheet1!O3060,Sheet1!P3060)</f>
        <v>D24</v>
      </c>
      <c r="I3061" s="31"/>
    </row>
    <row r="3062" spans="1:9" x14ac:dyDescent="0.25">
      <c r="A3062" s="29" t="str">
        <f>IF(PickedColonies!J3062=0, "NA",INDEX(Table5[Strain name],(MATCH(PickedColonies!C3062,Table6[Barcode of agar-filled omnitray plate],0)+PickedColonies!J3062-1)))</f>
        <v>NA</v>
      </c>
      <c r="B3062" s="29" t="str">
        <f>IF(PickedColonies!J3062=0, "NA", INDEX(Table1[Modifications],(MATCH(PickedColonies!C3062,Table6[Barcode of agar-filled omnitray plate],0)+PickedColonies!J3062-1)))</f>
        <v>NA</v>
      </c>
      <c r="D3062" s="29" t="str">
        <f>IF(PickedColonies!J3062=0, "NA", INDEX(Table4[],(MATCH(PickedColonies!C3062,Table6[Barcode of agar-filled omnitray plate],0)+PickedColonies!J3062-1)))</f>
        <v>NA</v>
      </c>
      <c r="F3062" s="42" t="str">
        <f>IF(ISNUMBER(SEARCH("96-well",Import!$B$10)),Sheet1!O3061,Sheet1!P3061)</f>
        <v>E24</v>
      </c>
      <c r="I3062" s="31"/>
    </row>
    <row r="3063" spans="1:9" x14ac:dyDescent="0.25">
      <c r="A3063" s="29" t="str">
        <f>IF(PickedColonies!J3063=0, "NA",INDEX(Table5[Strain name],(MATCH(PickedColonies!C3063,Table6[Barcode of agar-filled omnitray plate],0)+PickedColonies!J3063-1)))</f>
        <v>NA</v>
      </c>
      <c r="B3063" s="29" t="str">
        <f>IF(PickedColonies!J3063=0, "NA", INDEX(Table1[Modifications],(MATCH(PickedColonies!C3063,Table6[Barcode of agar-filled omnitray plate],0)+PickedColonies!J3063-1)))</f>
        <v>NA</v>
      </c>
      <c r="D3063" s="29" t="str">
        <f>IF(PickedColonies!J3063=0, "NA", INDEX(Table4[],(MATCH(PickedColonies!C3063,Table6[Barcode of agar-filled omnitray plate],0)+PickedColonies!J3063-1)))</f>
        <v>NA</v>
      </c>
      <c r="F3063" s="42" t="str">
        <f>IF(ISNUMBER(SEARCH("96-well",Import!$B$10)),Sheet1!O3062,Sheet1!P3062)</f>
        <v>F24</v>
      </c>
      <c r="I3063" s="31"/>
    </row>
    <row r="3064" spans="1:9" x14ac:dyDescent="0.25">
      <c r="A3064" s="29" t="str">
        <f>IF(PickedColonies!J3064=0, "NA",INDEX(Table5[Strain name],(MATCH(PickedColonies!C3064,Table6[Barcode of agar-filled omnitray plate],0)+PickedColonies!J3064-1)))</f>
        <v>NA</v>
      </c>
      <c r="B3064" s="29" t="str">
        <f>IF(PickedColonies!J3064=0, "NA", INDEX(Table1[Modifications],(MATCH(PickedColonies!C3064,Table6[Barcode of agar-filled omnitray plate],0)+PickedColonies!J3064-1)))</f>
        <v>NA</v>
      </c>
      <c r="D3064" s="29" t="str">
        <f>IF(PickedColonies!J3064=0, "NA", INDEX(Table4[],(MATCH(PickedColonies!C3064,Table6[Barcode of agar-filled omnitray plate],0)+PickedColonies!J3064-1)))</f>
        <v>NA</v>
      </c>
      <c r="F3064" s="42" t="str">
        <f>IF(ISNUMBER(SEARCH("96-well",Import!$B$10)),Sheet1!O3063,Sheet1!P3063)</f>
        <v>G24</v>
      </c>
      <c r="I3064" s="31"/>
    </row>
    <row r="3065" spans="1:9" x14ac:dyDescent="0.25">
      <c r="A3065" s="29" t="str">
        <f>IF(PickedColonies!J3065=0, "NA",INDEX(Table5[Strain name],(MATCH(PickedColonies!C3065,Table6[Barcode of agar-filled omnitray plate],0)+PickedColonies!J3065-1)))</f>
        <v>NA</v>
      </c>
      <c r="B3065" s="29" t="str">
        <f>IF(PickedColonies!J3065=0, "NA", INDEX(Table1[Modifications],(MATCH(PickedColonies!C3065,Table6[Barcode of agar-filled omnitray plate],0)+PickedColonies!J3065-1)))</f>
        <v>NA</v>
      </c>
      <c r="D3065" s="29" t="str">
        <f>IF(PickedColonies!J3065=0, "NA", INDEX(Table4[],(MATCH(PickedColonies!C3065,Table6[Barcode of agar-filled omnitray plate],0)+PickedColonies!J3065-1)))</f>
        <v>NA</v>
      </c>
      <c r="F3065" s="42" t="str">
        <f>IF(ISNUMBER(SEARCH("96-well",Import!$B$10)),Sheet1!O3064,Sheet1!P3064)</f>
        <v>H24</v>
      </c>
      <c r="I3065" s="31"/>
    </row>
    <row r="3066" spans="1:9" x14ac:dyDescent="0.25">
      <c r="A3066" s="29" t="str">
        <f>IF(PickedColonies!J3066=0, "NA",INDEX(Table5[Strain name],(MATCH(PickedColonies!C3066,Table6[Barcode of agar-filled omnitray plate],0)+PickedColonies!J3066-1)))</f>
        <v>NA</v>
      </c>
      <c r="B3066" s="29" t="str">
        <f>IF(PickedColonies!J3066=0, "NA", INDEX(Table1[Modifications],(MATCH(PickedColonies!C3066,Table6[Barcode of agar-filled omnitray plate],0)+PickedColonies!J3066-1)))</f>
        <v>NA</v>
      </c>
      <c r="D3066" s="29" t="str">
        <f>IF(PickedColonies!J3066=0, "NA", INDEX(Table4[],(MATCH(PickedColonies!C3066,Table6[Barcode of agar-filled omnitray plate],0)+PickedColonies!J3066-1)))</f>
        <v>NA</v>
      </c>
      <c r="F3066" s="42" t="str">
        <f>IF(ISNUMBER(SEARCH("96-well",Import!$B$10)),Sheet1!O3065,Sheet1!P3065)</f>
        <v>I24</v>
      </c>
      <c r="I3066" s="31"/>
    </row>
    <row r="3067" spans="1:9" x14ac:dyDescent="0.25">
      <c r="A3067" s="29" t="str">
        <f>IF(PickedColonies!J3067=0, "NA",INDEX(Table5[Strain name],(MATCH(PickedColonies!C3067,Table6[Barcode of agar-filled omnitray plate],0)+PickedColonies!J3067-1)))</f>
        <v>NA</v>
      </c>
      <c r="B3067" s="29" t="str">
        <f>IF(PickedColonies!J3067=0, "NA", INDEX(Table1[Modifications],(MATCH(PickedColonies!C3067,Table6[Barcode of agar-filled omnitray plate],0)+PickedColonies!J3067-1)))</f>
        <v>NA</v>
      </c>
      <c r="D3067" s="29" t="str">
        <f>IF(PickedColonies!J3067=0, "NA", INDEX(Table4[],(MATCH(PickedColonies!C3067,Table6[Barcode of agar-filled omnitray plate],0)+PickedColonies!J3067-1)))</f>
        <v>NA</v>
      </c>
      <c r="F3067" s="42" t="str">
        <f>IF(ISNUMBER(SEARCH("96-well",Import!$B$10)),Sheet1!O3066,Sheet1!P3066)</f>
        <v>J24</v>
      </c>
      <c r="I3067" s="31"/>
    </row>
    <row r="3068" spans="1:9" x14ac:dyDescent="0.25">
      <c r="A3068" s="29" t="str">
        <f>IF(PickedColonies!J3068=0, "NA",INDEX(Table5[Strain name],(MATCH(PickedColonies!C3068,Table6[Barcode of agar-filled omnitray plate],0)+PickedColonies!J3068-1)))</f>
        <v>NA</v>
      </c>
      <c r="B3068" s="29" t="str">
        <f>IF(PickedColonies!J3068=0, "NA", INDEX(Table1[Modifications],(MATCH(PickedColonies!C3068,Table6[Barcode of agar-filled omnitray plate],0)+PickedColonies!J3068-1)))</f>
        <v>NA</v>
      </c>
      <c r="D3068" s="29" t="str">
        <f>IF(PickedColonies!J3068=0, "NA", INDEX(Table4[],(MATCH(PickedColonies!C3068,Table6[Barcode of agar-filled omnitray plate],0)+PickedColonies!J3068-1)))</f>
        <v>NA</v>
      </c>
      <c r="F3068" s="42" t="str">
        <f>IF(ISNUMBER(SEARCH("96-well",Import!$B$10)),Sheet1!O3067,Sheet1!P3067)</f>
        <v>K24</v>
      </c>
      <c r="I3068" s="31"/>
    </row>
    <row r="3069" spans="1:9" x14ac:dyDescent="0.25">
      <c r="A3069" s="29" t="str">
        <f>IF(PickedColonies!J3069=0, "NA",INDEX(Table5[Strain name],(MATCH(PickedColonies!C3069,Table6[Barcode of agar-filled omnitray plate],0)+PickedColonies!J3069-1)))</f>
        <v>NA</v>
      </c>
      <c r="B3069" s="29" t="str">
        <f>IF(PickedColonies!J3069=0, "NA", INDEX(Table1[Modifications],(MATCH(PickedColonies!C3069,Table6[Barcode of agar-filled omnitray plate],0)+PickedColonies!J3069-1)))</f>
        <v>NA</v>
      </c>
      <c r="D3069" s="29" t="str">
        <f>IF(PickedColonies!J3069=0, "NA", INDEX(Table4[],(MATCH(PickedColonies!C3069,Table6[Barcode of agar-filled omnitray plate],0)+PickedColonies!J3069-1)))</f>
        <v>NA</v>
      </c>
      <c r="F3069" s="42" t="str">
        <f>IF(ISNUMBER(SEARCH("96-well",Import!$B$10)),Sheet1!O3068,Sheet1!P3068)</f>
        <v>L24</v>
      </c>
      <c r="I3069" s="31"/>
    </row>
    <row r="3070" spans="1:9" x14ac:dyDescent="0.25">
      <c r="A3070" s="29" t="str">
        <f>IF(PickedColonies!J3070=0, "NA",INDEX(Table5[Strain name],(MATCH(PickedColonies!C3070,Table6[Barcode of agar-filled omnitray plate],0)+PickedColonies!J3070-1)))</f>
        <v>NA</v>
      </c>
      <c r="B3070" s="29" t="str">
        <f>IF(PickedColonies!J3070=0, "NA", INDEX(Table1[Modifications],(MATCH(PickedColonies!C3070,Table6[Barcode of agar-filled omnitray plate],0)+PickedColonies!J3070-1)))</f>
        <v>NA</v>
      </c>
      <c r="D3070" s="29" t="str">
        <f>IF(PickedColonies!J3070=0, "NA", INDEX(Table4[],(MATCH(PickedColonies!C3070,Table6[Barcode of agar-filled omnitray plate],0)+PickedColonies!J3070-1)))</f>
        <v>NA</v>
      </c>
      <c r="F3070" s="42" t="str">
        <f>IF(ISNUMBER(SEARCH("96-well",Import!$B$10)),Sheet1!O3069,Sheet1!P3069)</f>
        <v>M24</v>
      </c>
      <c r="I3070" s="31"/>
    </row>
    <row r="3071" spans="1:9" x14ac:dyDescent="0.25">
      <c r="A3071" s="29" t="str">
        <f>IF(PickedColonies!J3071=0, "NA",INDEX(Table5[Strain name],(MATCH(PickedColonies!C3071,Table6[Barcode of agar-filled omnitray plate],0)+PickedColonies!J3071-1)))</f>
        <v>NA</v>
      </c>
      <c r="B3071" s="29" t="str">
        <f>IF(PickedColonies!J3071=0, "NA", INDEX(Table1[Modifications],(MATCH(PickedColonies!C3071,Table6[Barcode of agar-filled omnitray plate],0)+PickedColonies!J3071-1)))</f>
        <v>NA</v>
      </c>
      <c r="D3071" s="29" t="str">
        <f>IF(PickedColonies!J3071=0, "NA", INDEX(Table4[],(MATCH(PickedColonies!C3071,Table6[Barcode of agar-filled omnitray plate],0)+PickedColonies!J3071-1)))</f>
        <v>NA</v>
      </c>
      <c r="F3071" s="42" t="str">
        <f>IF(ISNUMBER(SEARCH("96-well",Import!$B$10)),Sheet1!O3070,Sheet1!P3070)</f>
        <v>N24</v>
      </c>
      <c r="I3071" s="31"/>
    </row>
    <row r="3072" spans="1:9" x14ac:dyDescent="0.25">
      <c r="A3072" s="29" t="str">
        <f>IF(PickedColonies!J3072=0, "NA",INDEX(Table5[Strain name],(MATCH(PickedColonies!C3072,Table6[Barcode of agar-filled omnitray plate],0)+PickedColonies!J3072-1)))</f>
        <v>NA</v>
      </c>
      <c r="B3072" s="29" t="str">
        <f>IF(PickedColonies!J3072=0, "NA", INDEX(Table1[Modifications],(MATCH(PickedColonies!C3072,Table6[Barcode of agar-filled omnitray plate],0)+PickedColonies!J3072-1)))</f>
        <v>NA</v>
      </c>
      <c r="D3072" s="29" t="str">
        <f>IF(PickedColonies!J3072=0, "NA", INDEX(Table4[],(MATCH(PickedColonies!C3072,Table6[Barcode of agar-filled omnitray plate],0)+PickedColonies!J3072-1)))</f>
        <v>NA</v>
      </c>
      <c r="F3072" s="42" t="str">
        <f>IF(ISNUMBER(SEARCH("96-well",Import!$B$10)),Sheet1!O3071,Sheet1!P3071)</f>
        <v>O24</v>
      </c>
      <c r="I3072" s="31"/>
    </row>
    <row r="3073" spans="1:9" x14ac:dyDescent="0.25">
      <c r="A3073" s="29" t="str">
        <f>IF(PickedColonies!J3073=0, "NA",INDEX(Table5[Strain name],(MATCH(PickedColonies!C3073,Table6[Barcode of agar-filled omnitray plate],0)+PickedColonies!J3073-1)))</f>
        <v>NA</v>
      </c>
      <c r="B3073" s="29" t="str">
        <f>IF(PickedColonies!J3073=0, "NA", INDEX(Table1[Modifications],(MATCH(PickedColonies!C3073,Table6[Barcode of agar-filled omnitray plate],0)+PickedColonies!J3073-1)))</f>
        <v>NA</v>
      </c>
      <c r="D3073" s="29" t="str">
        <f>IF(PickedColonies!J3073=0, "NA", INDEX(Table4[],(MATCH(PickedColonies!C3073,Table6[Barcode of agar-filled omnitray plate],0)+PickedColonies!J3073-1)))</f>
        <v>NA</v>
      </c>
      <c r="F3073" s="42" t="str">
        <f>IF(ISNUMBER(SEARCH("96-well",Import!$B$10)),Sheet1!O3072,Sheet1!P3072)</f>
        <v>P24</v>
      </c>
      <c r="I3073" s="31"/>
    </row>
    <row r="3074" spans="1:9" x14ac:dyDescent="0.25">
      <c r="A3074" s="29" t="str">
        <f>IF(PickedColonies!J3074=0, "NA",INDEX(Table5[Strain name],(MATCH(PickedColonies!C3074,Table6[Barcode of agar-filled omnitray plate],0)+PickedColonies!J3074-1)))</f>
        <v>NA</v>
      </c>
      <c r="B3074" s="29" t="str">
        <f>IF(PickedColonies!J3074=0, "NA", INDEX(Table1[Modifications],(MATCH(PickedColonies!C3074,Table6[Barcode of agar-filled omnitray plate],0)+PickedColonies!J3074-1)))</f>
        <v>NA</v>
      </c>
      <c r="D3074" s="29" t="str">
        <f>IF(PickedColonies!J3074=0, "NA", INDEX(Table4[],(MATCH(PickedColonies!C3074,Table6[Barcode of agar-filled omnitray plate],0)+PickedColonies!J3074-1)))</f>
        <v>NA</v>
      </c>
      <c r="F3074" s="42" t="str">
        <f>IF(ISNUMBER(SEARCH("96-well",Import!$B$10)),Sheet1!O3073,Sheet1!P3073)</f>
        <v>A1</v>
      </c>
      <c r="I3074" s="31"/>
    </row>
    <row r="3075" spans="1:9" x14ac:dyDescent="0.25">
      <c r="A3075" s="29" t="str">
        <f>IF(PickedColonies!J3075=0, "NA",INDEX(Table5[Strain name],(MATCH(PickedColonies!C3075,Table6[Barcode of agar-filled omnitray plate],0)+PickedColonies!J3075-1)))</f>
        <v>NA</v>
      </c>
      <c r="B3075" s="29" t="str">
        <f>IF(PickedColonies!J3075=0, "NA", INDEX(Table1[Modifications],(MATCH(PickedColonies!C3075,Table6[Barcode of agar-filled omnitray plate],0)+PickedColonies!J3075-1)))</f>
        <v>NA</v>
      </c>
      <c r="D3075" s="29" t="str">
        <f>IF(PickedColonies!J3075=0, "NA", INDEX(Table4[],(MATCH(PickedColonies!C3075,Table6[Barcode of agar-filled omnitray plate],0)+PickedColonies!J3075-1)))</f>
        <v>NA</v>
      </c>
      <c r="F3075" s="42" t="str">
        <f>IF(ISNUMBER(SEARCH("96-well",Import!$B$10)),Sheet1!O3074,Sheet1!P3074)</f>
        <v>B1</v>
      </c>
      <c r="I3075" s="31"/>
    </row>
    <row r="3076" spans="1:9" x14ac:dyDescent="0.25">
      <c r="A3076" s="29" t="str">
        <f>IF(PickedColonies!J3076=0, "NA",INDEX(Table5[Strain name],(MATCH(PickedColonies!C3076,Table6[Barcode of agar-filled omnitray plate],0)+PickedColonies!J3076-1)))</f>
        <v>NA</v>
      </c>
      <c r="B3076" s="29" t="str">
        <f>IF(PickedColonies!J3076=0, "NA", INDEX(Table1[Modifications],(MATCH(PickedColonies!C3076,Table6[Barcode of agar-filled omnitray plate],0)+PickedColonies!J3076-1)))</f>
        <v>NA</v>
      </c>
      <c r="D3076" s="29" t="str">
        <f>IF(PickedColonies!J3076=0, "NA", INDEX(Table4[],(MATCH(PickedColonies!C3076,Table6[Barcode of agar-filled omnitray plate],0)+PickedColonies!J3076-1)))</f>
        <v>NA</v>
      </c>
      <c r="F3076" s="42" t="str">
        <f>IF(ISNUMBER(SEARCH("96-well",Import!$B$10)),Sheet1!O3075,Sheet1!P3075)</f>
        <v>C1</v>
      </c>
      <c r="I3076" s="31"/>
    </row>
    <row r="3077" spans="1:9" x14ac:dyDescent="0.25">
      <c r="A3077" s="29" t="str">
        <f>IF(PickedColonies!J3077=0, "NA",INDEX(Table5[Strain name],(MATCH(PickedColonies!C3077,Table6[Barcode of agar-filled omnitray plate],0)+PickedColonies!J3077-1)))</f>
        <v>NA</v>
      </c>
      <c r="B3077" s="29" t="str">
        <f>IF(PickedColonies!J3077=0, "NA", INDEX(Table1[Modifications],(MATCH(PickedColonies!C3077,Table6[Barcode of agar-filled omnitray plate],0)+PickedColonies!J3077-1)))</f>
        <v>NA</v>
      </c>
      <c r="D3077" s="29" t="str">
        <f>IF(PickedColonies!J3077=0, "NA", INDEX(Table4[],(MATCH(PickedColonies!C3077,Table6[Barcode of agar-filled omnitray plate],0)+PickedColonies!J3077-1)))</f>
        <v>NA</v>
      </c>
      <c r="F3077" s="42" t="str">
        <f>IF(ISNUMBER(SEARCH("96-well",Import!$B$10)),Sheet1!O3076,Sheet1!P3076)</f>
        <v>D1</v>
      </c>
      <c r="I3077" s="31"/>
    </row>
    <row r="3078" spans="1:9" x14ac:dyDescent="0.25">
      <c r="A3078" s="29" t="str">
        <f>IF(PickedColonies!J3078=0, "NA",INDEX(Table5[Strain name],(MATCH(PickedColonies!C3078,Table6[Barcode of agar-filled omnitray plate],0)+PickedColonies!J3078-1)))</f>
        <v>NA</v>
      </c>
      <c r="B3078" s="29" t="str">
        <f>IF(PickedColonies!J3078=0, "NA", INDEX(Table1[Modifications],(MATCH(PickedColonies!C3078,Table6[Barcode of agar-filled omnitray plate],0)+PickedColonies!J3078-1)))</f>
        <v>NA</v>
      </c>
      <c r="D3078" s="29" t="str">
        <f>IF(PickedColonies!J3078=0, "NA", INDEX(Table4[],(MATCH(PickedColonies!C3078,Table6[Barcode of agar-filled omnitray plate],0)+PickedColonies!J3078-1)))</f>
        <v>NA</v>
      </c>
      <c r="F3078" s="42" t="str">
        <f>IF(ISNUMBER(SEARCH("96-well",Import!$B$10)),Sheet1!O3077,Sheet1!P3077)</f>
        <v>E1</v>
      </c>
      <c r="I3078" s="31"/>
    </row>
    <row r="3079" spans="1:9" x14ac:dyDescent="0.25">
      <c r="A3079" s="29" t="str">
        <f>IF(PickedColonies!J3079=0, "NA",INDEX(Table5[Strain name],(MATCH(PickedColonies!C3079,Table6[Barcode of agar-filled omnitray plate],0)+PickedColonies!J3079-1)))</f>
        <v>NA</v>
      </c>
      <c r="B3079" s="29" t="str">
        <f>IF(PickedColonies!J3079=0, "NA", INDEX(Table1[Modifications],(MATCH(PickedColonies!C3079,Table6[Barcode of agar-filled omnitray plate],0)+PickedColonies!J3079-1)))</f>
        <v>NA</v>
      </c>
      <c r="D3079" s="29" t="str">
        <f>IF(PickedColonies!J3079=0, "NA", INDEX(Table4[],(MATCH(PickedColonies!C3079,Table6[Barcode of agar-filled omnitray plate],0)+PickedColonies!J3079-1)))</f>
        <v>NA</v>
      </c>
      <c r="F3079" s="42" t="str">
        <f>IF(ISNUMBER(SEARCH("96-well",Import!$B$10)),Sheet1!O3078,Sheet1!P3078)</f>
        <v>F1</v>
      </c>
      <c r="I3079" s="31"/>
    </row>
    <row r="3080" spans="1:9" x14ac:dyDescent="0.25">
      <c r="A3080" s="29" t="str">
        <f>IF(PickedColonies!J3080=0, "NA",INDEX(Table5[Strain name],(MATCH(PickedColonies!C3080,Table6[Barcode of agar-filled omnitray plate],0)+PickedColonies!J3080-1)))</f>
        <v>NA</v>
      </c>
      <c r="B3080" s="29" t="str">
        <f>IF(PickedColonies!J3080=0, "NA", INDEX(Table1[Modifications],(MATCH(PickedColonies!C3080,Table6[Barcode of agar-filled omnitray plate],0)+PickedColonies!J3080-1)))</f>
        <v>NA</v>
      </c>
      <c r="D3080" s="29" t="str">
        <f>IF(PickedColonies!J3080=0, "NA", INDEX(Table4[],(MATCH(PickedColonies!C3080,Table6[Barcode of agar-filled omnitray plate],0)+PickedColonies!J3080-1)))</f>
        <v>NA</v>
      </c>
      <c r="F3080" s="42" t="str">
        <f>IF(ISNUMBER(SEARCH("96-well",Import!$B$10)),Sheet1!O3079,Sheet1!P3079)</f>
        <v>G1</v>
      </c>
      <c r="I3080" s="31"/>
    </row>
    <row r="3081" spans="1:9" x14ac:dyDescent="0.25">
      <c r="A3081" s="29" t="str">
        <f>IF(PickedColonies!J3081=0, "NA",INDEX(Table5[Strain name],(MATCH(PickedColonies!C3081,Table6[Barcode of agar-filled omnitray plate],0)+PickedColonies!J3081-1)))</f>
        <v>NA</v>
      </c>
      <c r="B3081" s="29" t="str">
        <f>IF(PickedColonies!J3081=0, "NA", INDEX(Table1[Modifications],(MATCH(PickedColonies!C3081,Table6[Barcode of agar-filled omnitray plate],0)+PickedColonies!J3081-1)))</f>
        <v>NA</v>
      </c>
      <c r="D3081" s="29" t="str">
        <f>IF(PickedColonies!J3081=0, "NA", INDEX(Table4[],(MATCH(PickedColonies!C3081,Table6[Barcode of agar-filled omnitray plate],0)+PickedColonies!J3081-1)))</f>
        <v>NA</v>
      </c>
      <c r="F3081" s="42" t="str">
        <f>IF(ISNUMBER(SEARCH("96-well",Import!$B$10)),Sheet1!O3080,Sheet1!P3080)</f>
        <v>H1</v>
      </c>
      <c r="I3081" s="31"/>
    </row>
    <row r="3082" spans="1:9" x14ac:dyDescent="0.25">
      <c r="A3082" s="29" t="str">
        <f>IF(PickedColonies!J3082=0, "NA",INDEX(Table5[Strain name],(MATCH(PickedColonies!C3082,Table6[Barcode of agar-filled omnitray plate],0)+PickedColonies!J3082-1)))</f>
        <v>NA</v>
      </c>
      <c r="B3082" s="29" t="str">
        <f>IF(PickedColonies!J3082=0, "NA", INDEX(Table1[Modifications],(MATCH(PickedColonies!C3082,Table6[Barcode of agar-filled omnitray plate],0)+PickedColonies!J3082-1)))</f>
        <v>NA</v>
      </c>
      <c r="D3082" s="29" t="str">
        <f>IF(PickedColonies!J3082=0, "NA", INDEX(Table4[],(MATCH(PickedColonies!C3082,Table6[Barcode of agar-filled omnitray plate],0)+PickedColonies!J3082-1)))</f>
        <v>NA</v>
      </c>
      <c r="F3082" s="42" t="str">
        <f>IF(ISNUMBER(SEARCH("96-well",Import!$B$10)),Sheet1!O3081,Sheet1!P3081)</f>
        <v>I1</v>
      </c>
      <c r="I3082" s="31"/>
    </row>
    <row r="3083" spans="1:9" x14ac:dyDescent="0.25">
      <c r="A3083" s="29" t="str">
        <f>IF(PickedColonies!J3083=0, "NA",INDEX(Table5[Strain name],(MATCH(PickedColonies!C3083,Table6[Barcode of agar-filled omnitray plate],0)+PickedColonies!J3083-1)))</f>
        <v>NA</v>
      </c>
      <c r="B3083" s="29" t="str">
        <f>IF(PickedColonies!J3083=0, "NA", INDEX(Table1[Modifications],(MATCH(PickedColonies!C3083,Table6[Barcode of agar-filled omnitray plate],0)+PickedColonies!J3083-1)))</f>
        <v>NA</v>
      </c>
      <c r="D3083" s="29" t="str">
        <f>IF(PickedColonies!J3083=0, "NA", INDEX(Table4[],(MATCH(PickedColonies!C3083,Table6[Barcode of agar-filled omnitray plate],0)+PickedColonies!J3083-1)))</f>
        <v>NA</v>
      </c>
      <c r="F3083" s="42" t="str">
        <f>IF(ISNUMBER(SEARCH("96-well",Import!$B$10)),Sheet1!O3082,Sheet1!P3082)</f>
        <v>J1</v>
      </c>
      <c r="I3083" s="31"/>
    </row>
    <row r="3084" spans="1:9" x14ac:dyDescent="0.25">
      <c r="A3084" s="29" t="str">
        <f>IF(PickedColonies!J3084=0, "NA",INDEX(Table5[Strain name],(MATCH(PickedColonies!C3084,Table6[Barcode of agar-filled omnitray plate],0)+PickedColonies!J3084-1)))</f>
        <v>NA</v>
      </c>
      <c r="B3084" s="29" t="str">
        <f>IF(PickedColonies!J3084=0, "NA", INDEX(Table1[Modifications],(MATCH(PickedColonies!C3084,Table6[Barcode of agar-filled omnitray plate],0)+PickedColonies!J3084-1)))</f>
        <v>NA</v>
      </c>
      <c r="D3084" s="29" t="str">
        <f>IF(PickedColonies!J3084=0, "NA", INDEX(Table4[],(MATCH(PickedColonies!C3084,Table6[Barcode of agar-filled omnitray plate],0)+PickedColonies!J3084-1)))</f>
        <v>NA</v>
      </c>
      <c r="F3084" s="42" t="str">
        <f>IF(ISNUMBER(SEARCH("96-well",Import!$B$10)),Sheet1!O3083,Sheet1!P3083)</f>
        <v>K1</v>
      </c>
      <c r="I3084" s="31"/>
    </row>
    <row r="3085" spans="1:9" x14ac:dyDescent="0.25">
      <c r="A3085" s="29" t="str">
        <f>IF(PickedColonies!J3085=0, "NA",INDEX(Table5[Strain name],(MATCH(PickedColonies!C3085,Table6[Barcode of agar-filled omnitray plate],0)+PickedColonies!J3085-1)))</f>
        <v>NA</v>
      </c>
      <c r="B3085" s="29" t="str">
        <f>IF(PickedColonies!J3085=0, "NA", INDEX(Table1[Modifications],(MATCH(PickedColonies!C3085,Table6[Barcode of agar-filled omnitray plate],0)+PickedColonies!J3085-1)))</f>
        <v>NA</v>
      </c>
      <c r="D3085" s="29" t="str">
        <f>IF(PickedColonies!J3085=0, "NA", INDEX(Table4[],(MATCH(PickedColonies!C3085,Table6[Barcode of agar-filled omnitray plate],0)+PickedColonies!J3085-1)))</f>
        <v>NA</v>
      </c>
      <c r="F3085" s="42" t="str">
        <f>IF(ISNUMBER(SEARCH("96-well",Import!$B$10)),Sheet1!O3084,Sheet1!P3084)</f>
        <v>L1</v>
      </c>
      <c r="I3085" s="31"/>
    </row>
    <row r="3086" spans="1:9" x14ac:dyDescent="0.25">
      <c r="A3086" s="29" t="str">
        <f>IF(PickedColonies!J3086=0, "NA",INDEX(Table5[Strain name],(MATCH(PickedColonies!C3086,Table6[Barcode of agar-filled omnitray plate],0)+PickedColonies!J3086-1)))</f>
        <v>NA</v>
      </c>
      <c r="B3086" s="29" t="str">
        <f>IF(PickedColonies!J3086=0, "NA", INDEX(Table1[Modifications],(MATCH(PickedColonies!C3086,Table6[Barcode of agar-filled omnitray plate],0)+PickedColonies!J3086-1)))</f>
        <v>NA</v>
      </c>
      <c r="D3086" s="29" t="str">
        <f>IF(PickedColonies!J3086=0, "NA", INDEX(Table4[],(MATCH(PickedColonies!C3086,Table6[Barcode of agar-filled omnitray plate],0)+PickedColonies!J3086-1)))</f>
        <v>NA</v>
      </c>
      <c r="F3086" s="42" t="str">
        <f>IF(ISNUMBER(SEARCH("96-well",Import!$B$10)),Sheet1!O3085,Sheet1!P3085)</f>
        <v>M1</v>
      </c>
      <c r="I3086" s="31"/>
    </row>
    <row r="3087" spans="1:9" x14ac:dyDescent="0.25">
      <c r="A3087" s="29" t="str">
        <f>IF(PickedColonies!J3087=0, "NA",INDEX(Table5[Strain name],(MATCH(PickedColonies!C3087,Table6[Barcode of agar-filled omnitray plate],0)+PickedColonies!J3087-1)))</f>
        <v>NA</v>
      </c>
      <c r="B3087" s="29" t="str">
        <f>IF(PickedColonies!J3087=0, "NA", INDEX(Table1[Modifications],(MATCH(PickedColonies!C3087,Table6[Barcode of agar-filled omnitray plate],0)+PickedColonies!J3087-1)))</f>
        <v>NA</v>
      </c>
      <c r="D3087" s="29" t="str">
        <f>IF(PickedColonies!J3087=0, "NA", INDEX(Table4[],(MATCH(PickedColonies!C3087,Table6[Barcode of agar-filled omnitray plate],0)+PickedColonies!J3087-1)))</f>
        <v>NA</v>
      </c>
      <c r="F3087" s="42" t="str">
        <f>IF(ISNUMBER(SEARCH("96-well",Import!$B$10)),Sheet1!O3086,Sheet1!P3086)</f>
        <v>N1</v>
      </c>
      <c r="I3087" s="31"/>
    </row>
    <row r="3088" spans="1:9" x14ac:dyDescent="0.25">
      <c r="A3088" s="29" t="str">
        <f>IF(PickedColonies!J3088=0, "NA",INDEX(Table5[Strain name],(MATCH(PickedColonies!C3088,Table6[Barcode of agar-filled omnitray plate],0)+PickedColonies!J3088-1)))</f>
        <v>NA</v>
      </c>
      <c r="B3088" s="29" t="str">
        <f>IF(PickedColonies!J3088=0, "NA", INDEX(Table1[Modifications],(MATCH(PickedColonies!C3088,Table6[Barcode of agar-filled omnitray plate],0)+PickedColonies!J3088-1)))</f>
        <v>NA</v>
      </c>
      <c r="D3088" s="29" t="str">
        <f>IF(PickedColonies!J3088=0, "NA", INDEX(Table4[],(MATCH(PickedColonies!C3088,Table6[Barcode of agar-filled omnitray plate],0)+PickedColonies!J3088-1)))</f>
        <v>NA</v>
      </c>
      <c r="F3088" s="42" t="str">
        <f>IF(ISNUMBER(SEARCH("96-well",Import!$B$10)),Sheet1!O3087,Sheet1!P3087)</f>
        <v>O1</v>
      </c>
      <c r="I3088" s="31"/>
    </row>
    <row r="3089" spans="1:9" x14ac:dyDescent="0.25">
      <c r="A3089" s="29" t="str">
        <f>IF(PickedColonies!J3089=0, "NA",INDEX(Table5[Strain name],(MATCH(PickedColonies!C3089,Table6[Barcode of agar-filled omnitray plate],0)+PickedColonies!J3089-1)))</f>
        <v>NA</v>
      </c>
      <c r="B3089" s="29" t="str">
        <f>IF(PickedColonies!J3089=0, "NA", INDEX(Table1[Modifications],(MATCH(PickedColonies!C3089,Table6[Barcode of agar-filled omnitray plate],0)+PickedColonies!J3089-1)))</f>
        <v>NA</v>
      </c>
      <c r="D3089" s="29" t="str">
        <f>IF(PickedColonies!J3089=0, "NA", INDEX(Table4[],(MATCH(PickedColonies!C3089,Table6[Barcode of agar-filled omnitray plate],0)+PickedColonies!J3089-1)))</f>
        <v>NA</v>
      </c>
      <c r="F3089" s="42" t="str">
        <f>IF(ISNUMBER(SEARCH("96-well",Import!$B$10)),Sheet1!O3088,Sheet1!P3088)</f>
        <v>P1</v>
      </c>
      <c r="I3089" s="31"/>
    </row>
    <row r="3090" spans="1:9" x14ac:dyDescent="0.25">
      <c r="A3090" s="29" t="str">
        <f>IF(PickedColonies!J3090=0, "NA",INDEX(Table5[Strain name],(MATCH(PickedColonies!C3090,Table6[Barcode of agar-filled omnitray plate],0)+PickedColonies!J3090-1)))</f>
        <v>NA</v>
      </c>
      <c r="B3090" s="29" t="str">
        <f>IF(PickedColonies!J3090=0, "NA", INDEX(Table1[Modifications],(MATCH(PickedColonies!C3090,Table6[Barcode of agar-filled omnitray plate],0)+PickedColonies!J3090-1)))</f>
        <v>NA</v>
      </c>
      <c r="D3090" s="29" t="str">
        <f>IF(PickedColonies!J3090=0, "NA", INDEX(Table4[],(MATCH(PickedColonies!C3090,Table6[Barcode of agar-filled omnitray plate],0)+PickedColonies!J3090-1)))</f>
        <v>NA</v>
      </c>
      <c r="F3090" s="42" t="str">
        <f>IF(ISNUMBER(SEARCH("96-well",Import!$B$10)),Sheet1!O3089,Sheet1!P3089)</f>
        <v>A2</v>
      </c>
      <c r="I3090" s="31"/>
    </row>
    <row r="3091" spans="1:9" x14ac:dyDescent="0.25">
      <c r="A3091" s="29" t="str">
        <f>IF(PickedColonies!J3091=0, "NA",INDEX(Table5[Strain name],(MATCH(PickedColonies!C3091,Table6[Barcode of agar-filled omnitray plate],0)+PickedColonies!J3091-1)))</f>
        <v>NA</v>
      </c>
      <c r="B3091" s="29" t="str">
        <f>IF(PickedColonies!J3091=0, "NA", INDEX(Table1[Modifications],(MATCH(PickedColonies!C3091,Table6[Barcode of agar-filled omnitray plate],0)+PickedColonies!J3091-1)))</f>
        <v>NA</v>
      </c>
      <c r="D3091" s="29" t="str">
        <f>IF(PickedColonies!J3091=0, "NA", INDEX(Table4[],(MATCH(PickedColonies!C3091,Table6[Barcode of agar-filled omnitray plate],0)+PickedColonies!J3091-1)))</f>
        <v>NA</v>
      </c>
      <c r="F3091" s="42" t="str">
        <f>IF(ISNUMBER(SEARCH("96-well",Import!$B$10)),Sheet1!O3090,Sheet1!P3090)</f>
        <v>B2</v>
      </c>
      <c r="I3091" s="31"/>
    </row>
    <row r="3092" spans="1:9" x14ac:dyDescent="0.25">
      <c r="A3092" s="29" t="str">
        <f>IF(PickedColonies!J3092=0, "NA",INDEX(Table5[Strain name],(MATCH(PickedColonies!C3092,Table6[Barcode of agar-filled omnitray plate],0)+PickedColonies!J3092-1)))</f>
        <v>NA</v>
      </c>
      <c r="B3092" s="29" t="str">
        <f>IF(PickedColonies!J3092=0, "NA", INDEX(Table1[Modifications],(MATCH(PickedColonies!C3092,Table6[Barcode of agar-filled omnitray plate],0)+PickedColonies!J3092-1)))</f>
        <v>NA</v>
      </c>
      <c r="D3092" s="29" t="str">
        <f>IF(PickedColonies!J3092=0, "NA", INDEX(Table4[],(MATCH(PickedColonies!C3092,Table6[Barcode of agar-filled omnitray plate],0)+PickedColonies!J3092-1)))</f>
        <v>NA</v>
      </c>
      <c r="F3092" s="42" t="str">
        <f>IF(ISNUMBER(SEARCH("96-well",Import!$B$10)),Sheet1!O3091,Sheet1!P3091)</f>
        <v>C2</v>
      </c>
      <c r="I3092" s="31"/>
    </row>
    <row r="3093" spans="1:9" x14ac:dyDescent="0.25">
      <c r="A3093" s="29" t="str">
        <f>IF(PickedColonies!J3093=0, "NA",INDEX(Table5[Strain name],(MATCH(PickedColonies!C3093,Table6[Barcode of agar-filled omnitray plate],0)+PickedColonies!J3093-1)))</f>
        <v>NA</v>
      </c>
      <c r="B3093" s="29" t="str">
        <f>IF(PickedColonies!J3093=0, "NA", INDEX(Table1[Modifications],(MATCH(PickedColonies!C3093,Table6[Barcode of agar-filled omnitray plate],0)+PickedColonies!J3093-1)))</f>
        <v>NA</v>
      </c>
      <c r="D3093" s="29" t="str">
        <f>IF(PickedColonies!J3093=0, "NA", INDEX(Table4[],(MATCH(PickedColonies!C3093,Table6[Barcode of agar-filled omnitray plate],0)+PickedColonies!J3093-1)))</f>
        <v>NA</v>
      </c>
      <c r="F3093" s="42" t="str">
        <f>IF(ISNUMBER(SEARCH("96-well",Import!$B$10)),Sheet1!O3092,Sheet1!P3092)</f>
        <v>D2</v>
      </c>
      <c r="I3093" s="31"/>
    </row>
    <row r="3094" spans="1:9" x14ac:dyDescent="0.25">
      <c r="A3094" s="29" t="str">
        <f>IF(PickedColonies!J3094=0, "NA",INDEX(Table5[Strain name],(MATCH(PickedColonies!C3094,Table6[Barcode of agar-filled omnitray plate],0)+PickedColonies!J3094-1)))</f>
        <v>NA</v>
      </c>
      <c r="B3094" s="29" t="str">
        <f>IF(PickedColonies!J3094=0, "NA", INDEX(Table1[Modifications],(MATCH(PickedColonies!C3094,Table6[Barcode of agar-filled omnitray plate],0)+PickedColonies!J3094-1)))</f>
        <v>NA</v>
      </c>
      <c r="D3094" s="29" t="str">
        <f>IF(PickedColonies!J3094=0, "NA", INDEX(Table4[],(MATCH(PickedColonies!C3094,Table6[Barcode of agar-filled omnitray plate],0)+PickedColonies!J3094-1)))</f>
        <v>NA</v>
      </c>
      <c r="F3094" s="42" t="str">
        <f>IF(ISNUMBER(SEARCH("96-well",Import!$B$10)),Sheet1!O3093,Sheet1!P3093)</f>
        <v>E2</v>
      </c>
      <c r="I3094" s="31"/>
    </row>
    <row r="3095" spans="1:9" x14ac:dyDescent="0.25">
      <c r="A3095" s="29" t="str">
        <f>IF(PickedColonies!J3095=0, "NA",INDEX(Table5[Strain name],(MATCH(PickedColonies!C3095,Table6[Barcode of agar-filled omnitray plate],0)+PickedColonies!J3095-1)))</f>
        <v>NA</v>
      </c>
      <c r="B3095" s="29" t="str">
        <f>IF(PickedColonies!J3095=0, "NA", INDEX(Table1[Modifications],(MATCH(PickedColonies!C3095,Table6[Barcode of agar-filled omnitray plate],0)+PickedColonies!J3095-1)))</f>
        <v>NA</v>
      </c>
      <c r="D3095" s="29" t="str">
        <f>IF(PickedColonies!J3095=0, "NA", INDEX(Table4[],(MATCH(PickedColonies!C3095,Table6[Barcode of agar-filled omnitray plate],0)+PickedColonies!J3095-1)))</f>
        <v>NA</v>
      </c>
      <c r="F3095" s="42" t="str">
        <f>IF(ISNUMBER(SEARCH("96-well",Import!$B$10)),Sheet1!O3094,Sheet1!P3094)</f>
        <v>F2</v>
      </c>
      <c r="I3095" s="31"/>
    </row>
    <row r="3096" spans="1:9" x14ac:dyDescent="0.25">
      <c r="A3096" s="29" t="str">
        <f>IF(PickedColonies!J3096=0, "NA",INDEX(Table5[Strain name],(MATCH(PickedColonies!C3096,Table6[Barcode of agar-filled omnitray plate],0)+PickedColonies!J3096-1)))</f>
        <v>NA</v>
      </c>
      <c r="B3096" s="29" t="str">
        <f>IF(PickedColonies!J3096=0, "NA", INDEX(Table1[Modifications],(MATCH(PickedColonies!C3096,Table6[Barcode of agar-filled omnitray plate],0)+PickedColonies!J3096-1)))</f>
        <v>NA</v>
      </c>
      <c r="D3096" s="29" t="str">
        <f>IF(PickedColonies!J3096=0, "NA", INDEX(Table4[],(MATCH(PickedColonies!C3096,Table6[Barcode of agar-filled omnitray plate],0)+PickedColonies!J3096-1)))</f>
        <v>NA</v>
      </c>
      <c r="F3096" s="42" t="str">
        <f>IF(ISNUMBER(SEARCH("96-well",Import!$B$10)),Sheet1!O3095,Sheet1!P3095)</f>
        <v>G2</v>
      </c>
      <c r="I3096" s="31"/>
    </row>
    <row r="3097" spans="1:9" x14ac:dyDescent="0.25">
      <c r="A3097" s="29" t="str">
        <f>IF(PickedColonies!J3097=0, "NA",INDEX(Table5[Strain name],(MATCH(PickedColonies!C3097,Table6[Barcode of agar-filled omnitray plate],0)+PickedColonies!J3097-1)))</f>
        <v>NA</v>
      </c>
      <c r="B3097" s="29" t="str">
        <f>IF(PickedColonies!J3097=0, "NA", INDEX(Table1[Modifications],(MATCH(PickedColonies!C3097,Table6[Barcode of agar-filled omnitray plate],0)+PickedColonies!J3097-1)))</f>
        <v>NA</v>
      </c>
      <c r="D3097" s="29" t="str">
        <f>IF(PickedColonies!J3097=0, "NA", INDEX(Table4[],(MATCH(PickedColonies!C3097,Table6[Barcode of agar-filled omnitray plate],0)+PickedColonies!J3097-1)))</f>
        <v>NA</v>
      </c>
      <c r="F3097" s="42" t="str">
        <f>IF(ISNUMBER(SEARCH("96-well",Import!$B$10)),Sheet1!O3096,Sheet1!P3096)</f>
        <v>H2</v>
      </c>
      <c r="I3097" s="31"/>
    </row>
    <row r="3098" spans="1:9" x14ac:dyDescent="0.25">
      <c r="A3098" s="29" t="str">
        <f>IF(PickedColonies!J3098=0, "NA",INDEX(Table5[Strain name],(MATCH(PickedColonies!C3098,Table6[Barcode of agar-filled omnitray plate],0)+PickedColonies!J3098-1)))</f>
        <v>NA</v>
      </c>
      <c r="B3098" s="29" t="str">
        <f>IF(PickedColonies!J3098=0, "NA", INDEX(Table1[Modifications],(MATCH(PickedColonies!C3098,Table6[Barcode of agar-filled omnitray plate],0)+PickedColonies!J3098-1)))</f>
        <v>NA</v>
      </c>
      <c r="D3098" s="29" t="str">
        <f>IF(PickedColonies!J3098=0, "NA", INDEX(Table4[],(MATCH(PickedColonies!C3098,Table6[Barcode of agar-filled omnitray plate],0)+PickedColonies!J3098-1)))</f>
        <v>NA</v>
      </c>
      <c r="F3098" s="42" t="str">
        <f>IF(ISNUMBER(SEARCH("96-well",Import!$B$10)),Sheet1!O3097,Sheet1!P3097)</f>
        <v>I2</v>
      </c>
      <c r="I3098" s="31"/>
    </row>
    <row r="3099" spans="1:9" x14ac:dyDescent="0.25">
      <c r="A3099" s="29" t="str">
        <f>IF(PickedColonies!J3099=0, "NA",INDEX(Table5[Strain name],(MATCH(PickedColonies!C3099,Table6[Barcode of agar-filled omnitray plate],0)+PickedColonies!J3099-1)))</f>
        <v>NA</v>
      </c>
      <c r="B3099" s="29" t="str">
        <f>IF(PickedColonies!J3099=0, "NA", INDEX(Table1[Modifications],(MATCH(PickedColonies!C3099,Table6[Barcode of agar-filled omnitray plate],0)+PickedColonies!J3099-1)))</f>
        <v>NA</v>
      </c>
      <c r="D3099" s="29" t="str">
        <f>IF(PickedColonies!J3099=0, "NA", INDEX(Table4[],(MATCH(PickedColonies!C3099,Table6[Barcode of agar-filled omnitray plate],0)+PickedColonies!J3099-1)))</f>
        <v>NA</v>
      </c>
      <c r="F3099" s="42" t="str">
        <f>IF(ISNUMBER(SEARCH("96-well",Import!$B$10)),Sheet1!O3098,Sheet1!P3098)</f>
        <v>J2</v>
      </c>
      <c r="I3099" s="31"/>
    </row>
    <row r="3100" spans="1:9" x14ac:dyDescent="0.25">
      <c r="A3100" s="29" t="str">
        <f>IF(PickedColonies!J3100=0, "NA",INDEX(Table5[Strain name],(MATCH(PickedColonies!C3100,Table6[Barcode of agar-filled omnitray plate],0)+PickedColonies!J3100-1)))</f>
        <v>NA</v>
      </c>
      <c r="B3100" s="29" t="str">
        <f>IF(PickedColonies!J3100=0, "NA", INDEX(Table1[Modifications],(MATCH(PickedColonies!C3100,Table6[Barcode of agar-filled omnitray plate],0)+PickedColonies!J3100-1)))</f>
        <v>NA</v>
      </c>
      <c r="D3100" s="29" t="str">
        <f>IF(PickedColonies!J3100=0, "NA", INDEX(Table4[],(MATCH(PickedColonies!C3100,Table6[Barcode of agar-filled omnitray plate],0)+PickedColonies!J3100-1)))</f>
        <v>NA</v>
      </c>
      <c r="F3100" s="42" t="str">
        <f>IF(ISNUMBER(SEARCH("96-well",Import!$B$10)),Sheet1!O3099,Sheet1!P3099)</f>
        <v>K2</v>
      </c>
      <c r="I3100" s="31"/>
    </row>
    <row r="3101" spans="1:9" x14ac:dyDescent="0.25">
      <c r="A3101" s="29" t="str">
        <f>IF(PickedColonies!J3101=0, "NA",INDEX(Table5[Strain name],(MATCH(PickedColonies!C3101,Table6[Barcode of agar-filled omnitray plate],0)+PickedColonies!J3101-1)))</f>
        <v>NA</v>
      </c>
      <c r="B3101" s="29" t="str">
        <f>IF(PickedColonies!J3101=0, "NA", INDEX(Table1[Modifications],(MATCH(PickedColonies!C3101,Table6[Barcode of agar-filled omnitray plate],0)+PickedColonies!J3101-1)))</f>
        <v>NA</v>
      </c>
      <c r="D3101" s="29" t="str">
        <f>IF(PickedColonies!J3101=0, "NA", INDEX(Table4[],(MATCH(PickedColonies!C3101,Table6[Barcode of agar-filled omnitray plate],0)+PickedColonies!J3101-1)))</f>
        <v>NA</v>
      </c>
      <c r="F3101" s="42" t="str">
        <f>IF(ISNUMBER(SEARCH("96-well",Import!$B$10)),Sheet1!O3100,Sheet1!P3100)</f>
        <v>L2</v>
      </c>
      <c r="I3101" s="31"/>
    </row>
    <row r="3102" spans="1:9" x14ac:dyDescent="0.25">
      <c r="A3102" s="29" t="str">
        <f>IF(PickedColonies!J3102=0, "NA",INDEX(Table5[Strain name],(MATCH(PickedColonies!C3102,Table6[Barcode of agar-filled omnitray plate],0)+PickedColonies!J3102-1)))</f>
        <v>NA</v>
      </c>
      <c r="B3102" s="29" t="str">
        <f>IF(PickedColonies!J3102=0, "NA", INDEX(Table1[Modifications],(MATCH(PickedColonies!C3102,Table6[Barcode of agar-filled omnitray plate],0)+PickedColonies!J3102-1)))</f>
        <v>NA</v>
      </c>
      <c r="D3102" s="29" t="str">
        <f>IF(PickedColonies!J3102=0, "NA", INDEX(Table4[],(MATCH(PickedColonies!C3102,Table6[Barcode of agar-filled omnitray plate],0)+PickedColonies!J3102-1)))</f>
        <v>NA</v>
      </c>
      <c r="F3102" s="42" t="str">
        <f>IF(ISNUMBER(SEARCH("96-well",Import!$B$10)),Sheet1!O3101,Sheet1!P3101)</f>
        <v>M2</v>
      </c>
      <c r="I3102" s="31"/>
    </row>
    <row r="3103" spans="1:9" x14ac:dyDescent="0.25">
      <c r="A3103" s="29" t="str">
        <f>IF(PickedColonies!J3103=0, "NA",INDEX(Table5[Strain name],(MATCH(PickedColonies!C3103,Table6[Barcode of agar-filled omnitray plate],0)+PickedColonies!J3103-1)))</f>
        <v>NA</v>
      </c>
      <c r="B3103" s="29" t="str">
        <f>IF(PickedColonies!J3103=0, "NA", INDEX(Table1[Modifications],(MATCH(PickedColonies!C3103,Table6[Barcode of agar-filled omnitray plate],0)+PickedColonies!J3103-1)))</f>
        <v>NA</v>
      </c>
      <c r="D3103" s="29" t="str">
        <f>IF(PickedColonies!J3103=0, "NA", INDEX(Table4[],(MATCH(PickedColonies!C3103,Table6[Barcode of agar-filled omnitray plate],0)+PickedColonies!J3103-1)))</f>
        <v>NA</v>
      </c>
      <c r="F3103" s="42" t="str">
        <f>IF(ISNUMBER(SEARCH("96-well",Import!$B$10)),Sheet1!O3102,Sheet1!P3102)</f>
        <v>N2</v>
      </c>
      <c r="I3103" s="31"/>
    </row>
    <row r="3104" spans="1:9" x14ac:dyDescent="0.25">
      <c r="A3104" s="29" t="str">
        <f>IF(PickedColonies!J3104=0, "NA",INDEX(Table5[Strain name],(MATCH(PickedColonies!C3104,Table6[Barcode of agar-filled omnitray plate],0)+PickedColonies!J3104-1)))</f>
        <v>NA</v>
      </c>
      <c r="B3104" s="29" t="str">
        <f>IF(PickedColonies!J3104=0, "NA", INDEX(Table1[Modifications],(MATCH(PickedColonies!C3104,Table6[Barcode of agar-filled omnitray plate],0)+PickedColonies!J3104-1)))</f>
        <v>NA</v>
      </c>
      <c r="D3104" s="29" t="str">
        <f>IF(PickedColonies!J3104=0, "NA", INDEX(Table4[],(MATCH(PickedColonies!C3104,Table6[Barcode of agar-filled omnitray plate],0)+PickedColonies!J3104-1)))</f>
        <v>NA</v>
      </c>
      <c r="F3104" s="42" t="str">
        <f>IF(ISNUMBER(SEARCH("96-well",Import!$B$10)),Sheet1!O3103,Sheet1!P3103)</f>
        <v>O2</v>
      </c>
      <c r="I3104" s="31"/>
    </row>
    <row r="3105" spans="1:9" x14ac:dyDescent="0.25">
      <c r="A3105" s="29" t="str">
        <f>IF(PickedColonies!J3105=0, "NA",INDEX(Table5[Strain name],(MATCH(PickedColonies!C3105,Table6[Barcode of agar-filled omnitray plate],0)+PickedColonies!J3105-1)))</f>
        <v>NA</v>
      </c>
      <c r="B3105" s="29" t="str">
        <f>IF(PickedColonies!J3105=0, "NA", INDEX(Table1[Modifications],(MATCH(PickedColonies!C3105,Table6[Barcode of agar-filled omnitray plate],0)+PickedColonies!J3105-1)))</f>
        <v>NA</v>
      </c>
      <c r="D3105" s="29" t="str">
        <f>IF(PickedColonies!J3105=0, "NA", INDEX(Table4[],(MATCH(PickedColonies!C3105,Table6[Barcode of agar-filled omnitray plate],0)+PickedColonies!J3105-1)))</f>
        <v>NA</v>
      </c>
      <c r="F3105" s="42" t="str">
        <f>IF(ISNUMBER(SEARCH("96-well",Import!$B$10)),Sheet1!O3104,Sheet1!P3104)</f>
        <v>P2</v>
      </c>
      <c r="I3105" s="31"/>
    </row>
    <row r="3106" spans="1:9" x14ac:dyDescent="0.25">
      <c r="A3106" s="29" t="str">
        <f>IF(PickedColonies!J3106=0, "NA",INDEX(Table5[Strain name],(MATCH(PickedColonies!C3106,Table6[Barcode of agar-filled omnitray plate],0)+PickedColonies!J3106-1)))</f>
        <v>NA</v>
      </c>
      <c r="B3106" s="29" t="str">
        <f>IF(PickedColonies!J3106=0, "NA", INDEX(Table1[Modifications],(MATCH(PickedColonies!C3106,Table6[Barcode of agar-filled omnitray plate],0)+PickedColonies!J3106-1)))</f>
        <v>NA</v>
      </c>
      <c r="D3106" s="29" t="str">
        <f>IF(PickedColonies!J3106=0, "NA", INDEX(Table4[],(MATCH(PickedColonies!C3106,Table6[Barcode of agar-filled omnitray plate],0)+PickedColonies!J3106-1)))</f>
        <v>NA</v>
      </c>
      <c r="F3106" s="42" t="str">
        <f>IF(ISNUMBER(SEARCH("96-well",Import!$B$10)),Sheet1!O3105,Sheet1!P3105)</f>
        <v>A3</v>
      </c>
      <c r="I3106" s="31"/>
    </row>
    <row r="3107" spans="1:9" x14ac:dyDescent="0.25">
      <c r="A3107" s="29" t="str">
        <f>IF(PickedColonies!J3107=0, "NA",INDEX(Table5[Strain name],(MATCH(PickedColonies!C3107,Table6[Barcode of agar-filled omnitray plate],0)+PickedColonies!J3107-1)))</f>
        <v>NA</v>
      </c>
      <c r="B3107" s="29" t="str">
        <f>IF(PickedColonies!J3107=0, "NA", INDEX(Table1[Modifications],(MATCH(PickedColonies!C3107,Table6[Barcode of agar-filled omnitray plate],0)+PickedColonies!J3107-1)))</f>
        <v>NA</v>
      </c>
      <c r="D3107" s="29" t="str">
        <f>IF(PickedColonies!J3107=0, "NA", INDEX(Table4[],(MATCH(PickedColonies!C3107,Table6[Barcode of agar-filled omnitray plate],0)+PickedColonies!J3107-1)))</f>
        <v>NA</v>
      </c>
      <c r="F3107" s="42" t="str">
        <f>IF(ISNUMBER(SEARCH("96-well",Import!$B$10)),Sheet1!O3106,Sheet1!P3106)</f>
        <v>B3</v>
      </c>
      <c r="I3107" s="31"/>
    </row>
    <row r="3108" spans="1:9" x14ac:dyDescent="0.25">
      <c r="A3108" s="29" t="str">
        <f>IF(PickedColonies!J3108=0, "NA",INDEX(Table5[Strain name],(MATCH(PickedColonies!C3108,Table6[Barcode of agar-filled omnitray plate],0)+PickedColonies!J3108-1)))</f>
        <v>NA</v>
      </c>
      <c r="B3108" s="29" t="str">
        <f>IF(PickedColonies!J3108=0, "NA", INDEX(Table1[Modifications],(MATCH(PickedColonies!C3108,Table6[Barcode of agar-filled omnitray plate],0)+PickedColonies!J3108-1)))</f>
        <v>NA</v>
      </c>
      <c r="D3108" s="29" t="str">
        <f>IF(PickedColonies!J3108=0, "NA", INDEX(Table4[],(MATCH(PickedColonies!C3108,Table6[Barcode of agar-filled omnitray plate],0)+PickedColonies!J3108-1)))</f>
        <v>NA</v>
      </c>
      <c r="F3108" s="42" t="str">
        <f>IF(ISNUMBER(SEARCH("96-well",Import!$B$10)),Sheet1!O3107,Sheet1!P3107)</f>
        <v>C3</v>
      </c>
      <c r="I3108" s="31"/>
    </row>
    <row r="3109" spans="1:9" x14ac:dyDescent="0.25">
      <c r="A3109" s="29" t="str">
        <f>IF(PickedColonies!J3109=0, "NA",INDEX(Table5[Strain name],(MATCH(PickedColonies!C3109,Table6[Barcode of agar-filled omnitray plate],0)+PickedColonies!J3109-1)))</f>
        <v>NA</v>
      </c>
      <c r="B3109" s="29" t="str">
        <f>IF(PickedColonies!J3109=0, "NA", INDEX(Table1[Modifications],(MATCH(PickedColonies!C3109,Table6[Barcode of agar-filled omnitray plate],0)+PickedColonies!J3109-1)))</f>
        <v>NA</v>
      </c>
      <c r="D3109" s="29" t="str">
        <f>IF(PickedColonies!J3109=0, "NA", INDEX(Table4[],(MATCH(PickedColonies!C3109,Table6[Barcode of agar-filled omnitray plate],0)+PickedColonies!J3109-1)))</f>
        <v>NA</v>
      </c>
      <c r="F3109" s="42" t="str">
        <f>IF(ISNUMBER(SEARCH("96-well",Import!$B$10)),Sheet1!O3108,Sheet1!P3108)</f>
        <v>D3</v>
      </c>
      <c r="I3109" s="31"/>
    </row>
    <row r="3110" spans="1:9" x14ac:dyDescent="0.25">
      <c r="A3110" s="29" t="str">
        <f>IF(PickedColonies!J3110=0, "NA",INDEX(Table5[Strain name],(MATCH(PickedColonies!C3110,Table6[Barcode of agar-filled omnitray plate],0)+PickedColonies!J3110-1)))</f>
        <v>NA</v>
      </c>
      <c r="B3110" s="29" t="str">
        <f>IF(PickedColonies!J3110=0, "NA", INDEX(Table1[Modifications],(MATCH(PickedColonies!C3110,Table6[Barcode of agar-filled omnitray plate],0)+PickedColonies!J3110-1)))</f>
        <v>NA</v>
      </c>
      <c r="D3110" s="29" t="str">
        <f>IF(PickedColonies!J3110=0, "NA", INDEX(Table4[],(MATCH(PickedColonies!C3110,Table6[Barcode of agar-filled omnitray plate],0)+PickedColonies!J3110-1)))</f>
        <v>NA</v>
      </c>
      <c r="F3110" s="42" t="str">
        <f>IF(ISNUMBER(SEARCH("96-well",Import!$B$10)),Sheet1!O3109,Sheet1!P3109)</f>
        <v>E3</v>
      </c>
      <c r="I3110" s="31"/>
    </row>
    <row r="3111" spans="1:9" x14ac:dyDescent="0.25">
      <c r="A3111" s="29" t="str">
        <f>IF(PickedColonies!J3111=0, "NA",INDEX(Table5[Strain name],(MATCH(PickedColonies!C3111,Table6[Barcode of agar-filled omnitray plate],0)+PickedColonies!J3111-1)))</f>
        <v>NA</v>
      </c>
      <c r="B3111" s="29" t="str">
        <f>IF(PickedColonies!J3111=0, "NA", INDEX(Table1[Modifications],(MATCH(PickedColonies!C3111,Table6[Barcode of agar-filled omnitray plate],0)+PickedColonies!J3111-1)))</f>
        <v>NA</v>
      </c>
      <c r="D3111" s="29" t="str">
        <f>IF(PickedColonies!J3111=0, "NA", INDEX(Table4[],(MATCH(PickedColonies!C3111,Table6[Barcode of agar-filled omnitray plate],0)+PickedColonies!J3111-1)))</f>
        <v>NA</v>
      </c>
      <c r="F3111" s="42" t="str">
        <f>IF(ISNUMBER(SEARCH("96-well",Import!$B$10)),Sheet1!O3110,Sheet1!P3110)</f>
        <v>F3</v>
      </c>
      <c r="I3111" s="31"/>
    </row>
    <row r="3112" spans="1:9" x14ac:dyDescent="0.25">
      <c r="A3112" s="29" t="str">
        <f>IF(PickedColonies!J3112=0, "NA",INDEX(Table5[Strain name],(MATCH(PickedColonies!C3112,Table6[Barcode of agar-filled omnitray plate],0)+PickedColonies!J3112-1)))</f>
        <v>NA</v>
      </c>
      <c r="B3112" s="29" t="str">
        <f>IF(PickedColonies!J3112=0, "NA", INDEX(Table1[Modifications],(MATCH(PickedColonies!C3112,Table6[Barcode of agar-filled omnitray plate],0)+PickedColonies!J3112-1)))</f>
        <v>NA</v>
      </c>
      <c r="D3112" s="29" t="str">
        <f>IF(PickedColonies!J3112=0, "NA", INDEX(Table4[],(MATCH(PickedColonies!C3112,Table6[Barcode of agar-filled omnitray plate],0)+PickedColonies!J3112-1)))</f>
        <v>NA</v>
      </c>
      <c r="F3112" s="42" t="str">
        <f>IF(ISNUMBER(SEARCH("96-well",Import!$B$10)),Sheet1!O3111,Sheet1!P3111)</f>
        <v>G3</v>
      </c>
      <c r="I3112" s="31"/>
    </row>
    <row r="3113" spans="1:9" x14ac:dyDescent="0.25">
      <c r="A3113" s="29" t="str">
        <f>IF(PickedColonies!J3113=0, "NA",INDEX(Table5[Strain name],(MATCH(PickedColonies!C3113,Table6[Barcode of agar-filled omnitray plate],0)+PickedColonies!J3113-1)))</f>
        <v>NA</v>
      </c>
      <c r="B3113" s="29" t="str">
        <f>IF(PickedColonies!J3113=0, "NA", INDEX(Table1[Modifications],(MATCH(PickedColonies!C3113,Table6[Barcode of agar-filled omnitray plate],0)+PickedColonies!J3113-1)))</f>
        <v>NA</v>
      </c>
      <c r="D3113" s="29" t="str">
        <f>IF(PickedColonies!J3113=0, "NA", INDEX(Table4[],(MATCH(PickedColonies!C3113,Table6[Barcode of agar-filled omnitray plate],0)+PickedColonies!J3113-1)))</f>
        <v>NA</v>
      </c>
      <c r="F3113" s="42" t="str">
        <f>IF(ISNUMBER(SEARCH("96-well",Import!$B$10)),Sheet1!O3112,Sheet1!P3112)</f>
        <v>H3</v>
      </c>
      <c r="I3113" s="31"/>
    </row>
    <row r="3114" spans="1:9" x14ac:dyDescent="0.25">
      <c r="A3114" s="29" t="str">
        <f>IF(PickedColonies!J3114=0, "NA",INDEX(Table5[Strain name],(MATCH(PickedColonies!C3114,Table6[Barcode of agar-filled omnitray plate],0)+PickedColonies!J3114-1)))</f>
        <v>NA</v>
      </c>
      <c r="B3114" s="29" t="str">
        <f>IF(PickedColonies!J3114=0, "NA", INDEX(Table1[Modifications],(MATCH(PickedColonies!C3114,Table6[Barcode of agar-filled omnitray plate],0)+PickedColonies!J3114-1)))</f>
        <v>NA</v>
      </c>
      <c r="D3114" s="29" t="str">
        <f>IF(PickedColonies!J3114=0, "NA", INDEX(Table4[],(MATCH(PickedColonies!C3114,Table6[Barcode of agar-filled omnitray plate],0)+PickedColonies!J3114-1)))</f>
        <v>NA</v>
      </c>
      <c r="F3114" s="42" t="str">
        <f>IF(ISNUMBER(SEARCH("96-well",Import!$B$10)),Sheet1!O3113,Sheet1!P3113)</f>
        <v>I3</v>
      </c>
      <c r="I3114" s="31"/>
    </row>
    <row r="3115" spans="1:9" x14ac:dyDescent="0.25">
      <c r="A3115" s="29" t="str">
        <f>IF(PickedColonies!J3115=0, "NA",INDEX(Table5[Strain name],(MATCH(PickedColonies!C3115,Table6[Barcode of agar-filled omnitray plate],0)+PickedColonies!J3115-1)))</f>
        <v>NA</v>
      </c>
      <c r="B3115" s="29" t="str">
        <f>IF(PickedColonies!J3115=0, "NA", INDEX(Table1[Modifications],(MATCH(PickedColonies!C3115,Table6[Barcode of agar-filled omnitray plate],0)+PickedColonies!J3115-1)))</f>
        <v>NA</v>
      </c>
      <c r="D3115" s="29" t="str">
        <f>IF(PickedColonies!J3115=0, "NA", INDEX(Table4[],(MATCH(PickedColonies!C3115,Table6[Barcode of agar-filled omnitray plate],0)+PickedColonies!J3115-1)))</f>
        <v>NA</v>
      </c>
      <c r="F3115" s="42" t="str">
        <f>IF(ISNUMBER(SEARCH("96-well",Import!$B$10)),Sheet1!O3114,Sheet1!P3114)</f>
        <v>J3</v>
      </c>
      <c r="I3115" s="31"/>
    </row>
    <row r="3116" spans="1:9" x14ac:dyDescent="0.25">
      <c r="A3116" s="29" t="str">
        <f>IF(PickedColonies!J3116=0, "NA",INDEX(Table5[Strain name],(MATCH(PickedColonies!C3116,Table6[Barcode of agar-filled omnitray plate],0)+PickedColonies!J3116-1)))</f>
        <v>NA</v>
      </c>
      <c r="B3116" s="29" t="str">
        <f>IF(PickedColonies!J3116=0, "NA", INDEX(Table1[Modifications],(MATCH(PickedColonies!C3116,Table6[Barcode of agar-filled omnitray plate],0)+PickedColonies!J3116-1)))</f>
        <v>NA</v>
      </c>
      <c r="D3116" s="29" t="str">
        <f>IF(PickedColonies!J3116=0, "NA", INDEX(Table4[],(MATCH(PickedColonies!C3116,Table6[Barcode of agar-filled omnitray plate],0)+PickedColonies!J3116-1)))</f>
        <v>NA</v>
      </c>
      <c r="F3116" s="42" t="str">
        <f>IF(ISNUMBER(SEARCH("96-well",Import!$B$10)),Sheet1!O3115,Sheet1!P3115)</f>
        <v>K3</v>
      </c>
      <c r="I3116" s="31"/>
    </row>
    <row r="3117" spans="1:9" x14ac:dyDescent="0.25">
      <c r="A3117" s="29" t="str">
        <f>IF(PickedColonies!J3117=0, "NA",INDEX(Table5[Strain name],(MATCH(PickedColonies!C3117,Table6[Barcode of agar-filled omnitray plate],0)+PickedColonies!J3117-1)))</f>
        <v>NA</v>
      </c>
      <c r="B3117" s="29" t="str">
        <f>IF(PickedColonies!J3117=0, "NA", INDEX(Table1[Modifications],(MATCH(PickedColonies!C3117,Table6[Barcode of agar-filled omnitray plate],0)+PickedColonies!J3117-1)))</f>
        <v>NA</v>
      </c>
      <c r="D3117" s="29" t="str">
        <f>IF(PickedColonies!J3117=0, "NA", INDEX(Table4[],(MATCH(PickedColonies!C3117,Table6[Barcode of agar-filled omnitray plate],0)+PickedColonies!J3117-1)))</f>
        <v>NA</v>
      </c>
      <c r="F3117" s="42" t="str">
        <f>IF(ISNUMBER(SEARCH("96-well",Import!$B$10)),Sheet1!O3116,Sheet1!P3116)</f>
        <v>L3</v>
      </c>
      <c r="I3117" s="31"/>
    </row>
    <row r="3118" spans="1:9" x14ac:dyDescent="0.25">
      <c r="A3118" s="29" t="str">
        <f>IF(PickedColonies!J3118=0, "NA",INDEX(Table5[Strain name],(MATCH(PickedColonies!C3118,Table6[Barcode of agar-filled omnitray plate],0)+PickedColonies!J3118-1)))</f>
        <v>NA</v>
      </c>
      <c r="B3118" s="29" t="str">
        <f>IF(PickedColonies!J3118=0, "NA", INDEX(Table1[Modifications],(MATCH(PickedColonies!C3118,Table6[Barcode of agar-filled omnitray plate],0)+PickedColonies!J3118-1)))</f>
        <v>NA</v>
      </c>
      <c r="D3118" s="29" t="str">
        <f>IF(PickedColonies!J3118=0, "NA", INDEX(Table4[],(MATCH(PickedColonies!C3118,Table6[Barcode of agar-filled omnitray plate],0)+PickedColonies!J3118-1)))</f>
        <v>NA</v>
      </c>
      <c r="F3118" s="42" t="str">
        <f>IF(ISNUMBER(SEARCH("96-well",Import!$B$10)),Sheet1!O3117,Sheet1!P3117)</f>
        <v>M3</v>
      </c>
      <c r="I3118" s="31"/>
    </row>
    <row r="3119" spans="1:9" x14ac:dyDescent="0.25">
      <c r="A3119" s="29" t="str">
        <f>IF(PickedColonies!J3119=0, "NA",INDEX(Table5[Strain name],(MATCH(PickedColonies!C3119,Table6[Barcode of agar-filled omnitray plate],0)+PickedColonies!J3119-1)))</f>
        <v>NA</v>
      </c>
      <c r="B3119" s="29" t="str">
        <f>IF(PickedColonies!J3119=0, "NA", INDEX(Table1[Modifications],(MATCH(PickedColonies!C3119,Table6[Barcode of agar-filled omnitray plate],0)+PickedColonies!J3119-1)))</f>
        <v>NA</v>
      </c>
      <c r="D3119" s="29" t="str">
        <f>IF(PickedColonies!J3119=0, "NA", INDEX(Table4[],(MATCH(PickedColonies!C3119,Table6[Barcode of agar-filled omnitray plate],0)+PickedColonies!J3119-1)))</f>
        <v>NA</v>
      </c>
      <c r="F3119" s="42" t="str">
        <f>IF(ISNUMBER(SEARCH("96-well",Import!$B$10)),Sheet1!O3118,Sheet1!P3118)</f>
        <v>N3</v>
      </c>
      <c r="I3119" s="31"/>
    </row>
    <row r="3120" spans="1:9" x14ac:dyDescent="0.25">
      <c r="A3120" s="29" t="str">
        <f>IF(PickedColonies!J3120=0, "NA",INDEX(Table5[Strain name],(MATCH(PickedColonies!C3120,Table6[Barcode of agar-filled omnitray plate],0)+PickedColonies!J3120-1)))</f>
        <v>NA</v>
      </c>
      <c r="B3120" s="29" t="str">
        <f>IF(PickedColonies!J3120=0, "NA", INDEX(Table1[Modifications],(MATCH(PickedColonies!C3120,Table6[Barcode of agar-filled omnitray plate],0)+PickedColonies!J3120-1)))</f>
        <v>NA</v>
      </c>
      <c r="D3120" s="29" t="str">
        <f>IF(PickedColonies!J3120=0, "NA", INDEX(Table4[],(MATCH(PickedColonies!C3120,Table6[Barcode of agar-filled omnitray plate],0)+PickedColonies!J3120-1)))</f>
        <v>NA</v>
      </c>
      <c r="F3120" s="42" t="str">
        <f>IF(ISNUMBER(SEARCH("96-well",Import!$B$10)),Sheet1!O3119,Sheet1!P3119)</f>
        <v>O3</v>
      </c>
      <c r="I3120" s="31"/>
    </row>
    <row r="3121" spans="1:9" x14ac:dyDescent="0.25">
      <c r="A3121" s="29" t="str">
        <f>IF(PickedColonies!J3121=0, "NA",INDEX(Table5[Strain name],(MATCH(PickedColonies!C3121,Table6[Barcode of agar-filled omnitray plate],0)+PickedColonies!J3121-1)))</f>
        <v>NA</v>
      </c>
      <c r="B3121" s="29" t="str">
        <f>IF(PickedColonies!J3121=0, "NA", INDEX(Table1[Modifications],(MATCH(PickedColonies!C3121,Table6[Barcode of agar-filled omnitray plate],0)+PickedColonies!J3121-1)))</f>
        <v>NA</v>
      </c>
      <c r="D3121" s="29" t="str">
        <f>IF(PickedColonies!J3121=0, "NA", INDEX(Table4[],(MATCH(PickedColonies!C3121,Table6[Barcode of agar-filled omnitray plate],0)+PickedColonies!J3121-1)))</f>
        <v>NA</v>
      </c>
      <c r="F3121" s="42" t="str">
        <f>IF(ISNUMBER(SEARCH("96-well",Import!$B$10)),Sheet1!O3120,Sheet1!P3120)</f>
        <v>P3</v>
      </c>
      <c r="I3121" s="31"/>
    </row>
    <row r="3122" spans="1:9" x14ac:dyDescent="0.25">
      <c r="A3122" s="29" t="str">
        <f>IF(PickedColonies!J3122=0, "NA",INDEX(Table5[Strain name],(MATCH(PickedColonies!C3122,Table6[Barcode of agar-filled omnitray plate],0)+PickedColonies!J3122-1)))</f>
        <v>NA</v>
      </c>
      <c r="B3122" s="29" t="str">
        <f>IF(PickedColonies!J3122=0, "NA", INDEX(Table1[Modifications],(MATCH(PickedColonies!C3122,Table6[Barcode of agar-filled omnitray plate],0)+PickedColonies!J3122-1)))</f>
        <v>NA</v>
      </c>
      <c r="D3122" s="29" t="str">
        <f>IF(PickedColonies!J3122=0, "NA", INDEX(Table4[],(MATCH(PickedColonies!C3122,Table6[Barcode of agar-filled omnitray plate],0)+PickedColonies!J3122-1)))</f>
        <v>NA</v>
      </c>
      <c r="F3122" s="42" t="str">
        <f>IF(ISNUMBER(SEARCH("96-well",Import!$B$10)),Sheet1!O3121,Sheet1!P3121)</f>
        <v>A4</v>
      </c>
      <c r="I3122" s="31"/>
    </row>
    <row r="3123" spans="1:9" x14ac:dyDescent="0.25">
      <c r="A3123" s="29" t="str">
        <f>IF(PickedColonies!J3123=0, "NA",INDEX(Table5[Strain name],(MATCH(PickedColonies!C3123,Table6[Barcode of agar-filled omnitray plate],0)+PickedColonies!J3123-1)))</f>
        <v>NA</v>
      </c>
      <c r="B3123" s="29" t="str">
        <f>IF(PickedColonies!J3123=0, "NA", INDEX(Table1[Modifications],(MATCH(PickedColonies!C3123,Table6[Barcode of agar-filled omnitray plate],0)+PickedColonies!J3123-1)))</f>
        <v>NA</v>
      </c>
      <c r="D3123" s="29" t="str">
        <f>IF(PickedColonies!J3123=0, "NA", INDEX(Table4[],(MATCH(PickedColonies!C3123,Table6[Barcode of agar-filled omnitray plate],0)+PickedColonies!J3123-1)))</f>
        <v>NA</v>
      </c>
      <c r="F3123" s="42" t="str">
        <f>IF(ISNUMBER(SEARCH("96-well",Import!$B$10)),Sheet1!O3122,Sheet1!P3122)</f>
        <v>B4</v>
      </c>
      <c r="I3123" s="31"/>
    </row>
    <row r="3124" spans="1:9" x14ac:dyDescent="0.25">
      <c r="A3124" s="29" t="str">
        <f>IF(PickedColonies!J3124=0, "NA",INDEX(Table5[Strain name],(MATCH(PickedColonies!C3124,Table6[Barcode of agar-filled omnitray plate],0)+PickedColonies!J3124-1)))</f>
        <v>NA</v>
      </c>
      <c r="B3124" s="29" t="str">
        <f>IF(PickedColonies!J3124=0, "NA", INDEX(Table1[Modifications],(MATCH(PickedColonies!C3124,Table6[Barcode of agar-filled omnitray plate],0)+PickedColonies!J3124-1)))</f>
        <v>NA</v>
      </c>
      <c r="D3124" s="29" t="str">
        <f>IF(PickedColonies!J3124=0, "NA", INDEX(Table4[],(MATCH(PickedColonies!C3124,Table6[Barcode of agar-filled omnitray plate],0)+PickedColonies!J3124-1)))</f>
        <v>NA</v>
      </c>
      <c r="F3124" s="42" t="str">
        <f>IF(ISNUMBER(SEARCH("96-well",Import!$B$10)),Sheet1!O3123,Sheet1!P3123)</f>
        <v>C4</v>
      </c>
      <c r="I3124" s="31"/>
    </row>
    <row r="3125" spans="1:9" x14ac:dyDescent="0.25">
      <c r="A3125" s="29" t="str">
        <f>IF(PickedColonies!J3125=0, "NA",INDEX(Table5[Strain name],(MATCH(PickedColonies!C3125,Table6[Barcode of agar-filled omnitray plate],0)+PickedColonies!J3125-1)))</f>
        <v>NA</v>
      </c>
      <c r="B3125" s="29" t="str">
        <f>IF(PickedColonies!J3125=0, "NA", INDEX(Table1[Modifications],(MATCH(PickedColonies!C3125,Table6[Barcode of agar-filled omnitray plate],0)+PickedColonies!J3125-1)))</f>
        <v>NA</v>
      </c>
      <c r="D3125" s="29" t="str">
        <f>IF(PickedColonies!J3125=0, "NA", INDEX(Table4[],(MATCH(PickedColonies!C3125,Table6[Barcode of agar-filled omnitray plate],0)+PickedColonies!J3125-1)))</f>
        <v>NA</v>
      </c>
      <c r="F3125" s="42" t="str">
        <f>IF(ISNUMBER(SEARCH("96-well",Import!$B$10)),Sheet1!O3124,Sheet1!P3124)</f>
        <v>D4</v>
      </c>
      <c r="I3125" s="31"/>
    </row>
    <row r="3126" spans="1:9" x14ac:dyDescent="0.25">
      <c r="A3126" s="29" t="str">
        <f>IF(PickedColonies!J3126=0, "NA",INDEX(Table5[Strain name],(MATCH(PickedColonies!C3126,Table6[Barcode of agar-filled omnitray plate],0)+PickedColonies!J3126-1)))</f>
        <v>NA</v>
      </c>
      <c r="B3126" s="29" t="str">
        <f>IF(PickedColonies!J3126=0, "NA", INDEX(Table1[Modifications],(MATCH(PickedColonies!C3126,Table6[Barcode of agar-filled omnitray plate],0)+PickedColonies!J3126-1)))</f>
        <v>NA</v>
      </c>
      <c r="D3126" s="29" t="str">
        <f>IF(PickedColonies!J3126=0, "NA", INDEX(Table4[],(MATCH(PickedColonies!C3126,Table6[Barcode of agar-filled omnitray plate],0)+PickedColonies!J3126-1)))</f>
        <v>NA</v>
      </c>
      <c r="F3126" s="42" t="str">
        <f>IF(ISNUMBER(SEARCH("96-well",Import!$B$10)),Sheet1!O3125,Sheet1!P3125)</f>
        <v>E4</v>
      </c>
      <c r="I3126" s="31"/>
    </row>
    <row r="3127" spans="1:9" x14ac:dyDescent="0.25">
      <c r="A3127" s="29" t="str">
        <f>IF(PickedColonies!J3127=0, "NA",INDEX(Table5[Strain name],(MATCH(PickedColonies!C3127,Table6[Barcode of agar-filled omnitray plate],0)+PickedColonies!J3127-1)))</f>
        <v>NA</v>
      </c>
      <c r="B3127" s="29" t="str">
        <f>IF(PickedColonies!J3127=0, "NA", INDEX(Table1[Modifications],(MATCH(PickedColonies!C3127,Table6[Barcode of agar-filled omnitray plate],0)+PickedColonies!J3127-1)))</f>
        <v>NA</v>
      </c>
      <c r="D3127" s="29" t="str">
        <f>IF(PickedColonies!J3127=0, "NA", INDEX(Table4[],(MATCH(PickedColonies!C3127,Table6[Barcode of agar-filled omnitray plate],0)+PickedColonies!J3127-1)))</f>
        <v>NA</v>
      </c>
      <c r="F3127" s="42" t="str">
        <f>IF(ISNUMBER(SEARCH("96-well",Import!$B$10)),Sheet1!O3126,Sheet1!P3126)</f>
        <v>F4</v>
      </c>
      <c r="I3127" s="31"/>
    </row>
    <row r="3128" spans="1:9" x14ac:dyDescent="0.25">
      <c r="A3128" s="29" t="str">
        <f>IF(PickedColonies!J3128=0, "NA",INDEX(Table5[Strain name],(MATCH(PickedColonies!C3128,Table6[Barcode of agar-filled omnitray plate],0)+PickedColonies!J3128-1)))</f>
        <v>NA</v>
      </c>
      <c r="B3128" s="29" t="str">
        <f>IF(PickedColonies!J3128=0, "NA", INDEX(Table1[Modifications],(MATCH(PickedColonies!C3128,Table6[Barcode of agar-filled omnitray plate],0)+PickedColonies!J3128-1)))</f>
        <v>NA</v>
      </c>
      <c r="D3128" s="29" t="str">
        <f>IF(PickedColonies!J3128=0, "NA", INDEX(Table4[],(MATCH(PickedColonies!C3128,Table6[Barcode of agar-filled omnitray plate],0)+PickedColonies!J3128-1)))</f>
        <v>NA</v>
      </c>
      <c r="F3128" s="42" t="str">
        <f>IF(ISNUMBER(SEARCH("96-well",Import!$B$10)),Sheet1!O3127,Sheet1!P3127)</f>
        <v>G4</v>
      </c>
      <c r="I3128" s="31"/>
    </row>
    <row r="3129" spans="1:9" x14ac:dyDescent="0.25">
      <c r="A3129" s="29" t="str">
        <f>IF(PickedColonies!J3129=0, "NA",INDEX(Table5[Strain name],(MATCH(PickedColonies!C3129,Table6[Barcode of agar-filled omnitray plate],0)+PickedColonies!J3129-1)))</f>
        <v>NA</v>
      </c>
      <c r="B3129" s="29" t="str">
        <f>IF(PickedColonies!J3129=0, "NA", INDEX(Table1[Modifications],(MATCH(PickedColonies!C3129,Table6[Barcode of agar-filled omnitray plate],0)+PickedColonies!J3129-1)))</f>
        <v>NA</v>
      </c>
      <c r="D3129" s="29" t="str">
        <f>IF(PickedColonies!J3129=0, "NA", INDEX(Table4[],(MATCH(PickedColonies!C3129,Table6[Barcode of agar-filled omnitray plate],0)+PickedColonies!J3129-1)))</f>
        <v>NA</v>
      </c>
      <c r="F3129" s="42" t="str">
        <f>IF(ISNUMBER(SEARCH("96-well",Import!$B$10)),Sheet1!O3128,Sheet1!P3128)</f>
        <v>H4</v>
      </c>
      <c r="I3129" s="31"/>
    </row>
    <row r="3130" spans="1:9" x14ac:dyDescent="0.25">
      <c r="A3130" s="29" t="str">
        <f>IF(PickedColonies!J3130=0, "NA",INDEX(Table5[Strain name],(MATCH(PickedColonies!C3130,Table6[Barcode of agar-filled omnitray plate],0)+PickedColonies!J3130-1)))</f>
        <v>NA</v>
      </c>
      <c r="B3130" s="29" t="str">
        <f>IF(PickedColonies!J3130=0, "NA", INDEX(Table1[Modifications],(MATCH(PickedColonies!C3130,Table6[Barcode of agar-filled omnitray plate],0)+PickedColonies!J3130-1)))</f>
        <v>NA</v>
      </c>
      <c r="D3130" s="29" t="str">
        <f>IF(PickedColonies!J3130=0, "NA", INDEX(Table4[],(MATCH(PickedColonies!C3130,Table6[Barcode of agar-filled omnitray plate],0)+PickedColonies!J3130-1)))</f>
        <v>NA</v>
      </c>
      <c r="F3130" s="42" t="str">
        <f>IF(ISNUMBER(SEARCH("96-well",Import!$B$10)),Sheet1!O3129,Sheet1!P3129)</f>
        <v>I4</v>
      </c>
      <c r="I3130" s="31"/>
    </row>
    <row r="3131" spans="1:9" x14ac:dyDescent="0.25">
      <c r="A3131" s="29" t="str">
        <f>IF(PickedColonies!J3131=0, "NA",INDEX(Table5[Strain name],(MATCH(PickedColonies!C3131,Table6[Barcode of agar-filled omnitray plate],0)+PickedColonies!J3131-1)))</f>
        <v>NA</v>
      </c>
      <c r="B3131" s="29" t="str">
        <f>IF(PickedColonies!J3131=0, "NA", INDEX(Table1[Modifications],(MATCH(PickedColonies!C3131,Table6[Barcode of agar-filled omnitray plate],0)+PickedColonies!J3131-1)))</f>
        <v>NA</v>
      </c>
      <c r="D3131" s="29" t="str">
        <f>IF(PickedColonies!J3131=0, "NA", INDEX(Table4[],(MATCH(PickedColonies!C3131,Table6[Barcode of agar-filled omnitray plate],0)+PickedColonies!J3131-1)))</f>
        <v>NA</v>
      </c>
      <c r="F3131" s="42" t="str">
        <f>IF(ISNUMBER(SEARCH("96-well",Import!$B$10)),Sheet1!O3130,Sheet1!P3130)</f>
        <v>J4</v>
      </c>
      <c r="I3131" s="31"/>
    </row>
    <row r="3132" spans="1:9" x14ac:dyDescent="0.25">
      <c r="A3132" s="29" t="str">
        <f>IF(PickedColonies!J3132=0, "NA",INDEX(Table5[Strain name],(MATCH(PickedColonies!C3132,Table6[Barcode of agar-filled omnitray plate],0)+PickedColonies!J3132-1)))</f>
        <v>NA</v>
      </c>
      <c r="B3132" s="29" t="str">
        <f>IF(PickedColonies!J3132=0, "NA", INDEX(Table1[Modifications],(MATCH(PickedColonies!C3132,Table6[Barcode of agar-filled omnitray plate],0)+PickedColonies!J3132-1)))</f>
        <v>NA</v>
      </c>
      <c r="D3132" s="29" t="str">
        <f>IF(PickedColonies!J3132=0, "NA", INDEX(Table4[],(MATCH(PickedColonies!C3132,Table6[Barcode of agar-filled omnitray plate],0)+PickedColonies!J3132-1)))</f>
        <v>NA</v>
      </c>
      <c r="F3132" s="42" t="str">
        <f>IF(ISNUMBER(SEARCH("96-well",Import!$B$10)),Sheet1!O3131,Sheet1!P3131)</f>
        <v>K4</v>
      </c>
      <c r="I3132" s="31"/>
    </row>
    <row r="3133" spans="1:9" x14ac:dyDescent="0.25">
      <c r="A3133" s="29" t="str">
        <f>IF(PickedColonies!J3133=0, "NA",INDEX(Table5[Strain name],(MATCH(PickedColonies!C3133,Table6[Barcode of agar-filled omnitray plate],0)+PickedColonies!J3133-1)))</f>
        <v>NA</v>
      </c>
      <c r="B3133" s="29" t="str">
        <f>IF(PickedColonies!J3133=0, "NA", INDEX(Table1[Modifications],(MATCH(PickedColonies!C3133,Table6[Barcode of agar-filled omnitray plate],0)+PickedColonies!J3133-1)))</f>
        <v>NA</v>
      </c>
      <c r="D3133" s="29" t="str">
        <f>IF(PickedColonies!J3133=0, "NA", INDEX(Table4[],(MATCH(PickedColonies!C3133,Table6[Barcode of agar-filled omnitray plate],0)+PickedColonies!J3133-1)))</f>
        <v>NA</v>
      </c>
      <c r="F3133" s="42" t="str">
        <f>IF(ISNUMBER(SEARCH("96-well",Import!$B$10)),Sheet1!O3132,Sheet1!P3132)</f>
        <v>L4</v>
      </c>
      <c r="I3133" s="31"/>
    </row>
    <row r="3134" spans="1:9" x14ac:dyDescent="0.25">
      <c r="A3134" s="29" t="str">
        <f>IF(PickedColonies!J3134=0, "NA",INDEX(Table5[Strain name],(MATCH(PickedColonies!C3134,Table6[Barcode of agar-filled omnitray plate],0)+PickedColonies!J3134-1)))</f>
        <v>NA</v>
      </c>
      <c r="B3134" s="29" t="str">
        <f>IF(PickedColonies!J3134=0, "NA", INDEX(Table1[Modifications],(MATCH(PickedColonies!C3134,Table6[Barcode of agar-filled omnitray plate],0)+PickedColonies!J3134-1)))</f>
        <v>NA</v>
      </c>
      <c r="D3134" s="29" t="str">
        <f>IF(PickedColonies!J3134=0, "NA", INDEX(Table4[],(MATCH(PickedColonies!C3134,Table6[Barcode of agar-filled omnitray plate],0)+PickedColonies!J3134-1)))</f>
        <v>NA</v>
      </c>
      <c r="F3134" s="42" t="str">
        <f>IF(ISNUMBER(SEARCH("96-well",Import!$B$10)),Sheet1!O3133,Sheet1!P3133)</f>
        <v>M4</v>
      </c>
      <c r="I3134" s="31"/>
    </row>
    <row r="3135" spans="1:9" x14ac:dyDescent="0.25">
      <c r="A3135" s="29" t="str">
        <f>IF(PickedColonies!J3135=0, "NA",INDEX(Table5[Strain name],(MATCH(PickedColonies!C3135,Table6[Barcode of agar-filled omnitray plate],0)+PickedColonies!J3135-1)))</f>
        <v>NA</v>
      </c>
      <c r="B3135" s="29" t="str">
        <f>IF(PickedColonies!J3135=0, "NA", INDEX(Table1[Modifications],(MATCH(PickedColonies!C3135,Table6[Barcode of agar-filled omnitray plate],0)+PickedColonies!J3135-1)))</f>
        <v>NA</v>
      </c>
      <c r="D3135" s="29" t="str">
        <f>IF(PickedColonies!J3135=0, "NA", INDEX(Table4[],(MATCH(PickedColonies!C3135,Table6[Barcode of agar-filled omnitray plate],0)+PickedColonies!J3135-1)))</f>
        <v>NA</v>
      </c>
      <c r="F3135" s="42" t="str">
        <f>IF(ISNUMBER(SEARCH("96-well",Import!$B$10)),Sheet1!O3134,Sheet1!P3134)</f>
        <v>N4</v>
      </c>
      <c r="I3135" s="31"/>
    </row>
    <row r="3136" spans="1:9" x14ac:dyDescent="0.25">
      <c r="A3136" s="29" t="str">
        <f>IF(PickedColonies!J3136=0, "NA",INDEX(Table5[Strain name],(MATCH(PickedColonies!C3136,Table6[Barcode of agar-filled omnitray plate],0)+PickedColonies!J3136-1)))</f>
        <v>NA</v>
      </c>
      <c r="B3136" s="29" t="str">
        <f>IF(PickedColonies!J3136=0, "NA", INDEX(Table1[Modifications],(MATCH(PickedColonies!C3136,Table6[Barcode of agar-filled omnitray plate],0)+PickedColonies!J3136-1)))</f>
        <v>NA</v>
      </c>
      <c r="D3136" s="29" t="str">
        <f>IF(PickedColonies!J3136=0, "NA", INDEX(Table4[],(MATCH(PickedColonies!C3136,Table6[Barcode of agar-filled omnitray plate],0)+PickedColonies!J3136-1)))</f>
        <v>NA</v>
      </c>
      <c r="F3136" s="42" t="str">
        <f>IF(ISNUMBER(SEARCH("96-well",Import!$B$10)),Sheet1!O3135,Sheet1!P3135)</f>
        <v>O4</v>
      </c>
      <c r="I3136" s="31"/>
    </row>
    <row r="3137" spans="1:9" x14ac:dyDescent="0.25">
      <c r="A3137" s="29" t="str">
        <f>IF(PickedColonies!J3137=0, "NA",INDEX(Table5[Strain name],(MATCH(PickedColonies!C3137,Table6[Barcode of agar-filled omnitray plate],0)+PickedColonies!J3137-1)))</f>
        <v>NA</v>
      </c>
      <c r="B3137" s="29" t="str">
        <f>IF(PickedColonies!J3137=0, "NA", INDEX(Table1[Modifications],(MATCH(PickedColonies!C3137,Table6[Barcode of agar-filled omnitray plate],0)+PickedColonies!J3137-1)))</f>
        <v>NA</v>
      </c>
      <c r="D3137" s="29" t="str">
        <f>IF(PickedColonies!J3137=0, "NA", INDEX(Table4[],(MATCH(PickedColonies!C3137,Table6[Barcode of agar-filled omnitray plate],0)+PickedColonies!J3137-1)))</f>
        <v>NA</v>
      </c>
      <c r="F3137" s="42" t="str">
        <f>IF(ISNUMBER(SEARCH("96-well",Import!$B$10)),Sheet1!O3136,Sheet1!P3136)</f>
        <v>P4</v>
      </c>
      <c r="I3137" s="31"/>
    </row>
    <row r="3138" spans="1:9" x14ac:dyDescent="0.25">
      <c r="A3138" s="29" t="str">
        <f>IF(PickedColonies!J3138=0, "NA",INDEX(Table5[Strain name],(MATCH(PickedColonies!C3138,Table6[Barcode of agar-filled omnitray plate],0)+PickedColonies!J3138-1)))</f>
        <v>NA</v>
      </c>
      <c r="B3138" s="29" t="str">
        <f>IF(PickedColonies!J3138=0, "NA", INDEX(Table1[Modifications],(MATCH(PickedColonies!C3138,Table6[Barcode of agar-filled omnitray plate],0)+PickedColonies!J3138-1)))</f>
        <v>NA</v>
      </c>
      <c r="D3138" s="29" t="str">
        <f>IF(PickedColonies!J3138=0, "NA", INDEX(Table4[],(MATCH(PickedColonies!C3138,Table6[Barcode of agar-filled omnitray plate],0)+PickedColonies!J3138-1)))</f>
        <v>NA</v>
      </c>
      <c r="F3138" s="42" t="str">
        <f>IF(ISNUMBER(SEARCH("96-well",Import!$B$10)),Sheet1!O3137,Sheet1!P3137)</f>
        <v>A5</v>
      </c>
      <c r="I3138" s="31"/>
    </row>
    <row r="3139" spans="1:9" x14ac:dyDescent="0.25">
      <c r="A3139" s="29" t="str">
        <f>IF(PickedColonies!J3139=0, "NA",INDEX(Table5[Strain name],(MATCH(PickedColonies!C3139,Table6[Barcode of agar-filled omnitray plate],0)+PickedColonies!J3139-1)))</f>
        <v>NA</v>
      </c>
      <c r="B3139" s="29" t="str">
        <f>IF(PickedColonies!J3139=0, "NA", INDEX(Table1[Modifications],(MATCH(PickedColonies!C3139,Table6[Barcode of agar-filled omnitray plate],0)+PickedColonies!J3139-1)))</f>
        <v>NA</v>
      </c>
      <c r="D3139" s="29" t="str">
        <f>IF(PickedColonies!J3139=0, "NA", INDEX(Table4[],(MATCH(PickedColonies!C3139,Table6[Barcode of agar-filled omnitray plate],0)+PickedColonies!J3139-1)))</f>
        <v>NA</v>
      </c>
      <c r="F3139" s="42" t="str">
        <f>IF(ISNUMBER(SEARCH("96-well",Import!$B$10)),Sheet1!O3138,Sheet1!P3138)</f>
        <v>B5</v>
      </c>
      <c r="I3139" s="31"/>
    </row>
    <row r="3140" spans="1:9" x14ac:dyDescent="0.25">
      <c r="A3140" s="29" t="str">
        <f>IF(PickedColonies!J3140=0, "NA",INDEX(Table5[Strain name],(MATCH(PickedColonies!C3140,Table6[Barcode of agar-filled omnitray plate],0)+PickedColonies!J3140-1)))</f>
        <v>NA</v>
      </c>
      <c r="B3140" s="29" t="str">
        <f>IF(PickedColonies!J3140=0, "NA", INDEX(Table1[Modifications],(MATCH(PickedColonies!C3140,Table6[Barcode of agar-filled omnitray plate],0)+PickedColonies!J3140-1)))</f>
        <v>NA</v>
      </c>
      <c r="D3140" s="29" t="str">
        <f>IF(PickedColonies!J3140=0, "NA", INDEX(Table4[],(MATCH(PickedColonies!C3140,Table6[Barcode of agar-filled omnitray plate],0)+PickedColonies!J3140-1)))</f>
        <v>NA</v>
      </c>
      <c r="F3140" s="42" t="str">
        <f>IF(ISNUMBER(SEARCH("96-well",Import!$B$10)),Sheet1!O3139,Sheet1!P3139)</f>
        <v>C5</v>
      </c>
      <c r="I3140" s="31"/>
    </row>
    <row r="3141" spans="1:9" x14ac:dyDescent="0.25">
      <c r="A3141" s="29" t="str">
        <f>IF(PickedColonies!J3141=0, "NA",INDEX(Table5[Strain name],(MATCH(PickedColonies!C3141,Table6[Barcode of agar-filled omnitray plate],0)+PickedColonies!J3141-1)))</f>
        <v>NA</v>
      </c>
      <c r="B3141" s="29" t="str">
        <f>IF(PickedColonies!J3141=0, "NA", INDEX(Table1[Modifications],(MATCH(PickedColonies!C3141,Table6[Barcode of agar-filled omnitray plate],0)+PickedColonies!J3141-1)))</f>
        <v>NA</v>
      </c>
      <c r="D3141" s="29" t="str">
        <f>IF(PickedColonies!J3141=0, "NA", INDEX(Table4[],(MATCH(PickedColonies!C3141,Table6[Barcode of agar-filled omnitray plate],0)+PickedColonies!J3141-1)))</f>
        <v>NA</v>
      </c>
      <c r="F3141" s="42" t="str">
        <f>IF(ISNUMBER(SEARCH("96-well",Import!$B$10)),Sheet1!O3140,Sheet1!P3140)</f>
        <v>D5</v>
      </c>
      <c r="I3141" s="31"/>
    </row>
    <row r="3142" spans="1:9" x14ac:dyDescent="0.25">
      <c r="A3142" s="29" t="str">
        <f>IF(PickedColonies!J3142=0, "NA",INDEX(Table5[Strain name],(MATCH(PickedColonies!C3142,Table6[Barcode of agar-filled omnitray plate],0)+PickedColonies!J3142-1)))</f>
        <v>NA</v>
      </c>
      <c r="B3142" s="29" t="str">
        <f>IF(PickedColonies!J3142=0, "NA", INDEX(Table1[Modifications],(MATCH(PickedColonies!C3142,Table6[Barcode of agar-filled omnitray plate],0)+PickedColonies!J3142-1)))</f>
        <v>NA</v>
      </c>
      <c r="D3142" s="29" t="str">
        <f>IF(PickedColonies!J3142=0, "NA", INDEX(Table4[],(MATCH(PickedColonies!C3142,Table6[Barcode of agar-filled omnitray plate],0)+PickedColonies!J3142-1)))</f>
        <v>NA</v>
      </c>
      <c r="F3142" s="42" t="str">
        <f>IF(ISNUMBER(SEARCH("96-well",Import!$B$10)),Sheet1!O3141,Sheet1!P3141)</f>
        <v>E5</v>
      </c>
      <c r="I3142" s="31"/>
    </row>
    <row r="3143" spans="1:9" x14ac:dyDescent="0.25">
      <c r="A3143" s="29" t="str">
        <f>IF(PickedColonies!J3143=0, "NA",INDEX(Table5[Strain name],(MATCH(PickedColonies!C3143,Table6[Barcode of agar-filled omnitray plate],0)+PickedColonies!J3143-1)))</f>
        <v>NA</v>
      </c>
      <c r="B3143" s="29" t="str">
        <f>IF(PickedColonies!J3143=0, "NA", INDEX(Table1[Modifications],(MATCH(PickedColonies!C3143,Table6[Barcode of agar-filled omnitray plate],0)+PickedColonies!J3143-1)))</f>
        <v>NA</v>
      </c>
      <c r="D3143" s="29" t="str">
        <f>IF(PickedColonies!J3143=0, "NA", INDEX(Table4[],(MATCH(PickedColonies!C3143,Table6[Barcode of agar-filled omnitray plate],0)+PickedColonies!J3143-1)))</f>
        <v>NA</v>
      </c>
      <c r="F3143" s="42" t="str">
        <f>IF(ISNUMBER(SEARCH("96-well",Import!$B$10)),Sheet1!O3142,Sheet1!P3142)</f>
        <v>F5</v>
      </c>
      <c r="I3143" s="31"/>
    </row>
    <row r="3144" spans="1:9" x14ac:dyDescent="0.25">
      <c r="A3144" s="29" t="str">
        <f>IF(PickedColonies!J3144=0, "NA",INDEX(Table5[Strain name],(MATCH(PickedColonies!C3144,Table6[Barcode of agar-filled omnitray plate],0)+PickedColonies!J3144-1)))</f>
        <v>NA</v>
      </c>
      <c r="B3144" s="29" t="str">
        <f>IF(PickedColonies!J3144=0, "NA", INDEX(Table1[Modifications],(MATCH(PickedColonies!C3144,Table6[Barcode of agar-filled omnitray plate],0)+PickedColonies!J3144-1)))</f>
        <v>NA</v>
      </c>
      <c r="D3144" s="29" t="str">
        <f>IF(PickedColonies!J3144=0, "NA", INDEX(Table4[],(MATCH(PickedColonies!C3144,Table6[Barcode of agar-filled omnitray plate],0)+PickedColonies!J3144-1)))</f>
        <v>NA</v>
      </c>
      <c r="F3144" s="42" t="str">
        <f>IF(ISNUMBER(SEARCH("96-well",Import!$B$10)),Sheet1!O3143,Sheet1!P3143)</f>
        <v>G5</v>
      </c>
      <c r="I3144" s="31"/>
    </row>
    <row r="3145" spans="1:9" x14ac:dyDescent="0.25">
      <c r="A3145" s="29" t="str">
        <f>IF(PickedColonies!J3145=0, "NA",INDEX(Table5[Strain name],(MATCH(PickedColonies!C3145,Table6[Barcode of agar-filled omnitray plate],0)+PickedColonies!J3145-1)))</f>
        <v>NA</v>
      </c>
      <c r="B3145" s="29" t="str">
        <f>IF(PickedColonies!J3145=0, "NA", INDEX(Table1[Modifications],(MATCH(PickedColonies!C3145,Table6[Barcode of agar-filled omnitray plate],0)+PickedColonies!J3145-1)))</f>
        <v>NA</v>
      </c>
      <c r="D3145" s="29" t="str">
        <f>IF(PickedColonies!J3145=0, "NA", INDEX(Table4[],(MATCH(PickedColonies!C3145,Table6[Barcode of agar-filled omnitray plate],0)+PickedColonies!J3145-1)))</f>
        <v>NA</v>
      </c>
      <c r="F3145" s="42" t="str">
        <f>IF(ISNUMBER(SEARCH("96-well",Import!$B$10)),Sheet1!O3144,Sheet1!P3144)</f>
        <v>H5</v>
      </c>
      <c r="I3145" s="31"/>
    </row>
    <row r="3146" spans="1:9" x14ac:dyDescent="0.25">
      <c r="A3146" s="29" t="str">
        <f>IF(PickedColonies!J3146=0, "NA",INDEX(Table5[Strain name],(MATCH(PickedColonies!C3146,Table6[Barcode of agar-filled omnitray plate],0)+PickedColonies!J3146-1)))</f>
        <v>NA</v>
      </c>
      <c r="B3146" s="29" t="str">
        <f>IF(PickedColonies!J3146=0, "NA", INDEX(Table1[Modifications],(MATCH(PickedColonies!C3146,Table6[Barcode of agar-filled omnitray plate],0)+PickedColonies!J3146-1)))</f>
        <v>NA</v>
      </c>
      <c r="D3146" s="29" t="str">
        <f>IF(PickedColonies!J3146=0, "NA", INDEX(Table4[],(MATCH(PickedColonies!C3146,Table6[Barcode of agar-filled omnitray plate],0)+PickedColonies!J3146-1)))</f>
        <v>NA</v>
      </c>
      <c r="F3146" s="42" t="str">
        <f>IF(ISNUMBER(SEARCH("96-well",Import!$B$10)),Sheet1!O3145,Sheet1!P3145)</f>
        <v>I5</v>
      </c>
      <c r="I3146" s="31"/>
    </row>
    <row r="3147" spans="1:9" x14ac:dyDescent="0.25">
      <c r="A3147" s="29" t="str">
        <f>IF(PickedColonies!J3147=0, "NA",INDEX(Table5[Strain name],(MATCH(PickedColonies!C3147,Table6[Barcode of agar-filled omnitray plate],0)+PickedColonies!J3147-1)))</f>
        <v>NA</v>
      </c>
      <c r="B3147" s="29" t="str">
        <f>IF(PickedColonies!J3147=0, "NA", INDEX(Table1[Modifications],(MATCH(PickedColonies!C3147,Table6[Barcode of agar-filled omnitray plate],0)+PickedColonies!J3147-1)))</f>
        <v>NA</v>
      </c>
      <c r="D3147" s="29" t="str">
        <f>IF(PickedColonies!J3147=0, "NA", INDEX(Table4[],(MATCH(PickedColonies!C3147,Table6[Barcode of agar-filled omnitray plate],0)+PickedColonies!J3147-1)))</f>
        <v>NA</v>
      </c>
      <c r="F3147" s="42" t="str">
        <f>IF(ISNUMBER(SEARCH("96-well",Import!$B$10)),Sheet1!O3146,Sheet1!P3146)</f>
        <v>J5</v>
      </c>
      <c r="I3147" s="31"/>
    </row>
    <row r="3148" spans="1:9" x14ac:dyDescent="0.25">
      <c r="A3148" s="29" t="str">
        <f>IF(PickedColonies!J3148=0, "NA",INDEX(Table5[Strain name],(MATCH(PickedColonies!C3148,Table6[Barcode of agar-filled omnitray plate],0)+PickedColonies!J3148-1)))</f>
        <v>NA</v>
      </c>
      <c r="B3148" s="29" t="str">
        <f>IF(PickedColonies!J3148=0, "NA", INDEX(Table1[Modifications],(MATCH(PickedColonies!C3148,Table6[Barcode of agar-filled omnitray plate],0)+PickedColonies!J3148-1)))</f>
        <v>NA</v>
      </c>
      <c r="D3148" s="29" t="str">
        <f>IF(PickedColonies!J3148=0, "NA", INDEX(Table4[],(MATCH(PickedColonies!C3148,Table6[Barcode of agar-filled omnitray plate],0)+PickedColonies!J3148-1)))</f>
        <v>NA</v>
      </c>
      <c r="F3148" s="42" t="str">
        <f>IF(ISNUMBER(SEARCH("96-well",Import!$B$10)),Sheet1!O3147,Sheet1!P3147)</f>
        <v>K5</v>
      </c>
      <c r="I3148" s="31"/>
    </row>
    <row r="3149" spans="1:9" x14ac:dyDescent="0.25">
      <c r="A3149" s="29" t="str">
        <f>IF(PickedColonies!J3149=0, "NA",INDEX(Table5[Strain name],(MATCH(PickedColonies!C3149,Table6[Barcode of agar-filled omnitray plate],0)+PickedColonies!J3149-1)))</f>
        <v>NA</v>
      </c>
      <c r="B3149" s="29" t="str">
        <f>IF(PickedColonies!J3149=0, "NA", INDEX(Table1[Modifications],(MATCH(PickedColonies!C3149,Table6[Barcode of agar-filled omnitray plate],0)+PickedColonies!J3149-1)))</f>
        <v>NA</v>
      </c>
      <c r="D3149" s="29" t="str">
        <f>IF(PickedColonies!J3149=0, "NA", INDEX(Table4[],(MATCH(PickedColonies!C3149,Table6[Barcode of agar-filled omnitray plate],0)+PickedColonies!J3149-1)))</f>
        <v>NA</v>
      </c>
      <c r="F3149" s="42" t="str">
        <f>IF(ISNUMBER(SEARCH("96-well",Import!$B$10)),Sheet1!O3148,Sheet1!P3148)</f>
        <v>L5</v>
      </c>
      <c r="I3149" s="31"/>
    </row>
    <row r="3150" spans="1:9" x14ac:dyDescent="0.25">
      <c r="A3150" s="29" t="str">
        <f>IF(PickedColonies!J3150=0, "NA",INDEX(Table5[Strain name],(MATCH(PickedColonies!C3150,Table6[Barcode of agar-filled omnitray plate],0)+PickedColonies!J3150-1)))</f>
        <v>NA</v>
      </c>
      <c r="B3150" s="29" t="str">
        <f>IF(PickedColonies!J3150=0, "NA", INDEX(Table1[Modifications],(MATCH(PickedColonies!C3150,Table6[Barcode of agar-filled omnitray plate],0)+PickedColonies!J3150-1)))</f>
        <v>NA</v>
      </c>
      <c r="D3150" s="29" t="str">
        <f>IF(PickedColonies!J3150=0, "NA", INDEX(Table4[],(MATCH(PickedColonies!C3150,Table6[Barcode of agar-filled omnitray plate],0)+PickedColonies!J3150-1)))</f>
        <v>NA</v>
      </c>
      <c r="F3150" s="42" t="str">
        <f>IF(ISNUMBER(SEARCH("96-well",Import!$B$10)),Sheet1!O3149,Sheet1!P3149)</f>
        <v>M5</v>
      </c>
      <c r="I3150" s="31"/>
    </row>
    <row r="3151" spans="1:9" x14ac:dyDescent="0.25">
      <c r="A3151" s="29" t="str">
        <f>IF(PickedColonies!J3151=0, "NA",INDEX(Table5[Strain name],(MATCH(PickedColonies!C3151,Table6[Barcode of agar-filled omnitray plate],0)+PickedColonies!J3151-1)))</f>
        <v>NA</v>
      </c>
      <c r="B3151" s="29" t="str">
        <f>IF(PickedColonies!J3151=0, "NA", INDEX(Table1[Modifications],(MATCH(PickedColonies!C3151,Table6[Barcode of agar-filled omnitray plate],0)+PickedColonies!J3151-1)))</f>
        <v>NA</v>
      </c>
      <c r="D3151" s="29" t="str">
        <f>IF(PickedColonies!J3151=0, "NA", INDEX(Table4[],(MATCH(PickedColonies!C3151,Table6[Barcode of agar-filled omnitray plate],0)+PickedColonies!J3151-1)))</f>
        <v>NA</v>
      </c>
      <c r="F3151" s="42" t="str">
        <f>IF(ISNUMBER(SEARCH("96-well",Import!$B$10)),Sheet1!O3150,Sheet1!P3150)</f>
        <v>N5</v>
      </c>
      <c r="I3151" s="31"/>
    </row>
    <row r="3152" spans="1:9" x14ac:dyDescent="0.25">
      <c r="A3152" s="29" t="str">
        <f>IF(PickedColonies!J3152=0, "NA",INDEX(Table5[Strain name],(MATCH(PickedColonies!C3152,Table6[Barcode of agar-filled omnitray plate],0)+PickedColonies!J3152-1)))</f>
        <v>NA</v>
      </c>
      <c r="B3152" s="29" t="str">
        <f>IF(PickedColonies!J3152=0, "NA", INDEX(Table1[Modifications],(MATCH(PickedColonies!C3152,Table6[Barcode of agar-filled omnitray plate],0)+PickedColonies!J3152-1)))</f>
        <v>NA</v>
      </c>
      <c r="D3152" s="29" t="str">
        <f>IF(PickedColonies!J3152=0, "NA", INDEX(Table4[],(MATCH(PickedColonies!C3152,Table6[Barcode of agar-filled omnitray plate],0)+PickedColonies!J3152-1)))</f>
        <v>NA</v>
      </c>
      <c r="F3152" s="42" t="str">
        <f>IF(ISNUMBER(SEARCH("96-well",Import!$B$10)),Sheet1!O3151,Sheet1!P3151)</f>
        <v>O5</v>
      </c>
      <c r="I3152" s="31"/>
    </row>
    <row r="3153" spans="1:9" x14ac:dyDescent="0.25">
      <c r="A3153" s="29" t="str">
        <f>IF(PickedColonies!J3153=0, "NA",INDEX(Table5[Strain name],(MATCH(PickedColonies!C3153,Table6[Barcode of agar-filled omnitray plate],0)+PickedColonies!J3153-1)))</f>
        <v>NA</v>
      </c>
      <c r="B3153" s="29" t="str">
        <f>IF(PickedColonies!J3153=0, "NA", INDEX(Table1[Modifications],(MATCH(PickedColonies!C3153,Table6[Barcode of agar-filled omnitray plate],0)+PickedColonies!J3153-1)))</f>
        <v>NA</v>
      </c>
      <c r="D3153" s="29" t="str">
        <f>IF(PickedColonies!J3153=0, "NA", INDEX(Table4[],(MATCH(PickedColonies!C3153,Table6[Barcode of agar-filled omnitray plate],0)+PickedColonies!J3153-1)))</f>
        <v>NA</v>
      </c>
      <c r="F3153" s="42" t="str">
        <f>IF(ISNUMBER(SEARCH("96-well",Import!$B$10)),Sheet1!O3152,Sheet1!P3152)</f>
        <v>P5</v>
      </c>
      <c r="I3153" s="31"/>
    </row>
    <row r="3154" spans="1:9" x14ac:dyDescent="0.25">
      <c r="A3154" s="29" t="str">
        <f>IF(PickedColonies!J3154=0, "NA",INDEX(Table5[Strain name],(MATCH(PickedColonies!C3154,Table6[Barcode of agar-filled omnitray plate],0)+PickedColonies!J3154-1)))</f>
        <v>NA</v>
      </c>
      <c r="B3154" s="29" t="str">
        <f>IF(PickedColonies!J3154=0, "NA", INDEX(Table1[Modifications],(MATCH(PickedColonies!C3154,Table6[Barcode of agar-filled omnitray plate],0)+PickedColonies!J3154-1)))</f>
        <v>NA</v>
      </c>
      <c r="D3154" s="29" t="str">
        <f>IF(PickedColonies!J3154=0, "NA", INDEX(Table4[],(MATCH(PickedColonies!C3154,Table6[Barcode of agar-filled omnitray plate],0)+PickedColonies!J3154-1)))</f>
        <v>NA</v>
      </c>
      <c r="F3154" s="42" t="str">
        <f>IF(ISNUMBER(SEARCH("96-well",Import!$B$10)),Sheet1!O3153,Sheet1!P3153)</f>
        <v>A6</v>
      </c>
      <c r="I3154" s="31"/>
    </row>
    <row r="3155" spans="1:9" x14ac:dyDescent="0.25">
      <c r="A3155" s="29" t="str">
        <f>IF(PickedColonies!J3155=0, "NA",INDEX(Table5[Strain name],(MATCH(PickedColonies!C3155,Table6[Barcode of agar-filled omnitray plate],0)+PickedColonies!J3155-1)))</f>
        <v>NA</v>
      </c>
      <c r="B3155" s="29" t="str">
        <f>IF(PickedColonies!J3155=0, "NA", INDEX(Table1[Modifications],(MATCH(PickedColonies!C3155,Table6[Barcode of agar-filled omnitray plate],0)+PickedColonies!J3155-1)))</f>
        <v>NA</v>
      </c>
      <c r="D3155" s="29" t="str">
        <f>IF(PickedColonies!J3155=0, "NA", INDEX(Table4[],(MATCH(PickedColonies!C3155,Table6[Barcode of agar-filled omnitray plate],0)+PickedColonies!J3155-1)))</f>
        <v>NA</v>
      </c>
      <c r="F3155" s="42" t="str">
        <f>IF(ISNUMBER(SEARCH("96-well",Import!$B$10)),Sheet1!O3154,Sheet1!P3154)</f>
        <v>B6</v>
      </c>
      <c r="I3155" s="31"/>
    </row>
    <row r="3156" spans="1:9" x14ac:dyDescent="0.25">
      <c r="A3156" s="29" t="str">
        <f>IF(PickedColonies!J3156=0, "NA",INDEX(Table5[Strain name],(MATCH(PickedColonies!C3156,Table6[Barcode of agar-filled omnitray plate],0)+PickedColonies!J3156-1)))</f>
        <v>NA</v>
      </c>
      <c r="B3156" s="29" t="str">
        <f>IF(PickedColonies!J3156=0, "NA", INDEX(Table1[Modifications],(MATCH(PickedColonies!C3156,Table6[Barcode of agar-filled omnitray plate],0)+PickedColonies!J3156-1)))</f>
        <v>NA</v>
      </c>
      <c r="D3156" s="29" t="str">
        <f>IF(PickedColonies!J3156=0, "NA", INDEX(Table4[],(MATCH(PickedColonies!C3156,Table6[Barcode of agar-filled omnitray plate],0)+PickedColonies!J3156-1)))</f>
        <v>NA</v>
      </c>
      <c r="F3156" s="42" t="str">
        <f>IF(ISNUMBER(SEARCH("96-well",Import!$B$10)),Sheet1!O3155,Sheet1!P3155)</f>
        <v>C6</v>
      </c>
      <c r="I3156" s="31"/>
    </row>
    <row r="3157" spans="1:9" x14ac:dyDescent="0.25">
      <c r="A3157" s="29" t="str">
        <f>IF(PickedColonies!J3157=0, "NA",INDEX(Table5[Strain name],(MATCH(PickedColonies!C3157,Table6[Barcode of agar-filled omnitray plate],0)+PickedColonies!J3157-1)))</f>
        <v>NA</v>
      </c>
      <c r="B3157" s="29" t="str">
        <f>IF(PickedColonies!J3157=0, "NA", INDEX(Table1[Modifications],(MATCH(PickedColonies!C3157,Table6[Barcode of agar-filled omnitray plate],0)+PickedColonies!J3157-1)))</f>
        <v>NA</v>
      </c>
      <c r="D3157" s="29" t="str">
        <f>IF(PickedColonies!J3157=0, "NA", INDEX(Table4[],(MATCH(PickedColonies!C3157,Table6[Barcode of agar-filled omnitray plate],0)+PickedColonies!J3157-1)))</f>
        <v>NA</v>
      </c>
      <c r="F3157" s="42" t="str">
        <f>IF(ISNUMBER(SEARCH("96-well",Import!$B$10)),Sheet1!O3156,Sheet1!P3156)</f>
        <v>D6</v>
      </c>
      <c r="I3157" s="31"/>
    </row>
    <row r="3158" spans="1:9" x14ac:dyDescent="0.25">
      <c r="A3158" s="29" t="str">
        <f>IF(PickedColonies!J3158=0, "NA",INDEX(Table5[Strain name],(MATCH(PickedColonies!C3158,Table6[Barcode of agar-filled omnitray plate],0)+PickedColonies!J3158-1)))</f>
        <v>NA</v>
      </c>
      <c r="B3158" s="29" t="str">
        <f>IF(PickedColonies!J3158=0, "NA", INDEX(Table1[Modifications],(MATCH(PickedColonies!C3158,Table6[Barcode of agar-filled omnitray plate],0)+PickedColonies!J3158-1)))</f>
        <v>NA</v>
      </c>
      <c r="D3158" s="29" t="str">
        <f>IF(PickedColonies!J3158=0, "NA", INDEX(Table4[],(MATCH(PickedColonies!C3158,Table6[Barcode of agar-filled omnitray plate],0)+PickedColonies!J3158-1)))</f>
        <v>NA</v>
      </c>
      <c r="F3158" s="42" t="str">
        <f>IF(ISNUMBER(SEARCH("96-well",Import!$B$10)),Sheet1!O3157,Sheet1!P3157)</f>
        <v>E6</v>
      </c>
      <c r="I3158" s="31"/>
    </row>
    <row r="3159" spans="1:9" x14ac:dyDescent="0.25">
      <c r="A3159" s="29" t="str">
        <f>IF(PickedColonies!J3159=0, "NA",INDEX(Table5[Strain name],(MATCH(PickedColonies!C3159,Table6[Barcode of agar-filled omnitray plate],0)+PickedColonies!J3159-1)))</f>
        <v>NA</v>
      </c>
      <c r="B3159" s="29" t="str">
        <f>IF(PickedColonies!J3159=0, "NA", INDEX(Table1[Modifications],(MATCH(PickedColonies!C3159,Table6[Barcode of agar-filled omnitray plate],0)+PickedColonies!J3159-1)))</f>
        <v>NA</v>
      </c>
      <c r="D3159" s="29" t="str">
        <f>IF(PickedColonies!J3159=0, "NA", INDEX(Table4[],(MATCH(PickedColonies!C3159,Table6[Barcode of agar-filled omnitray plate],0)+PickedColonies!J3159-1)))</f>
        <v>NA</v>
      </c>
      <c r="F3159" s="42" t="str">
        <f>IF(ISNUMBER(SEARCH("96-well",Import!$B$10)),Sheet1!O3158,Sheet1!P3158)</f>
        <v>F6</v>
      </c>
      <c r="I3159" s="31"/>
    </row>
    <row r="3160" spans="1:9" x14ac:dyDescent="0.25">
      <c r="A3160" s="29" t="str">
        <f>IF(PickedColonies!J3160=0, "NA",INDEX(Table5[Strain name],(MATCH(PickedColonies!C3160,Table6[Barcode of agar-filled omnitray plate],0)+PickedColonies!J3160-1)))</f>
        <v>NA</v>
      </c>
      <c r="B3160" s="29" t="str">
        <f>IF(PickedColonies!J3160=0, "NA", INDEX(Table1[Modifications],(MATCH(PickedColonies!C3160,Table6[Barcode of agar-filled omnitray plate],0)+PickedColonies!J3160-1)))</f>
        <v>NA</v>
      </c>
      <c r="D3160" s="29" t="str">
        <f>IF(PickedColonies!J3160=0, "NA", INDEX(Table4[],(MATCH(PickedColonies!C3160,Table6[Barcode of agar-filled omnitray plate],0)+PickedColonies!J3160-1)))</f>
        <v>NA</v>
      </c>
      <c r="F3160" s="42" t="str">
        <f>IF(ISNUMBER(SEARCH("96-well",Import!$B$10)),Sheet1!O3159,Sheet1!P3159)</f>
        <v>G6</v>
      </c>
      <c r="I3160" s="31"/>
    </row>
    <row r="3161" spans="1:9" x14ac:dyDescent="0.25">
      <c r="A3161" s="29" t="str">
        <f>IF(PickedColonies!J3161=0, "NA",INDEX(Table5[Strain name],(MATCH(PickedColonies!C3161,Table6[Barcode of agar-filled omnitray plate],0)+PickedColonies!J3161-1)))</f>
        <v>NA</v>
      </c>
      <c r="B3161" s="29" t="str">
        <f>IF(PickedColonies!J3161=0, "NA", INDEX(Table1[Modifications],(MATCH(PickedColonies!C3161,Table6[Barcode of agar-filled omnitray plate],0)+PickedColonies!J3161-1)))</f>
        <v>NA</v>
      </c>
      <c r="D3161" s="29" t="str">
        <f>IF(PickedColonies!J3161=0, "NA", INDEX(Table4[],(MATCH(PickedColonies!C3161,Table6[Barcode of agar-filled omnitray plate],0)+PickedColonies!J3161-1)))</f>
        <v>NA</v>
      </c>
      <c r="F3161" s="42" t="str">
        <f>IF(ISNUMBER(SEARCH("96-well",Import!$B$10)),Sheet1!O3160,Sheet1!P3160)</f>
        <v>H6</v>
      </c>
      <c r="I3161" s="31"/>
    </row>
    <row r="3162" spans="1:9" x14ac:dyDescent="0.25">
      <c r="A3162" s="29" t="str">
        <f>IF(PickedColonies!J3162=0, "NA",INDEX(Table5[Strain name],(MATCH(PickedColonies!C3162,Table6[Barcode of agar-filled omnitray plate],0)+PickedColonies!J3162-1)))</f>
        <v>NA</v>
      </c>
      <c r="B3162" s="29" t="str">
        <f>IF(PickedColonies!J3162=0, "NA", INDEX(Table1[Modifications],(MATCH(PickedColonies!C3162,Table6[Barcode of agar-filled omnitray plate],0)+PickedColonies!J3162-1)))</f>
        <v>NA</v>
      </c>
      <c r="D3162" s="29" t="str">
        <f>IF(PickedColonies!J3162=0, "NA", INDEX(Table4[],(MATCH(PickedColonies!C3162,Table6[Barcode of agar-filled omnitray plate],0)+PickedColonies!J3162-1)))</f>
        <v>NA</v>
      </c>
      <c r="F3162" s="42" t="str">
        <f>IF(ISNUMBER(SEARCH("96-well",Import!$B$10)),Sheet1!O3161,Sheet1!P3161)</f>
        <v>I6</v>
      </c>
      <c r="I3162" s="31"/>
    </row>
    <row r="3163" spans="1:9" x14ac:dyDescent="0.25">
      <c r="A3163" s="29" t="str">
        <f>IF(PickedColonies!J3163=0, "NA",INDEX(Table5[Strain name],(MATCH(PickedColonies!C3163,Table6[Barcode of agar-filled omnitray plate],0)+PickedColonies!J3163-1)))</f>
        <v>NA</v>
      </c>
      <c r="B3163" s="29" t="str">
        <f>IF(PickedColonies!J3163=0, "NA", INDEX(Table1[Modifications],(MATCH(PickedColonies!C3163,Table6[Barcode of agar-filled omnitray plate],0)+PickedColonies!J3163-1)))</f>
        <v>NA</v>
      </c>
      <c r="D3163" s="29" t="str">
        <f>IF(PickedColonies!J3163=0, "NA", INDEX(Table4[],(MATCH(PickedColonies!C3163,Table6[Barcode of agar-filled omnitray plate],0)+PickedColonies!J3163-1)))</f>
        <v>NA</v>
      </c>
      <c r="F3163" s="42" t="str">
        <f>IF(ISNUMBER(SEARCH("96-well",Import!$B$10)),Sheet1!O3162,Sheet1!P3162)</f>
        <v>J6</v>
      </c>
      <c r="I3163" s="31"/>
    </row>
    <row r="3164" spans="1:9" x14ac:dyDescent="0.25">
      <c r="A3164" s="29" t="str">
        <f>IF(PickedColonies!J3164=0, "NA",INDEX(Table5[Strain name],(MATCH(PickedColonies!C3164,Table6[Barcode of agar-filled omnitray plate],0)+PickedColonies!J3164-1)))</f>
        <v>NA</v>
      </c>
      <c r="B3164" s="29" t="str">
        <f>IF(PickedColonies!J3164=0, "NA", INDEX(Table1[Modifications],(MATCH(PickedColonies!C3164,Table6[Barcode of agar-filled omnitray plate],0)+PickedColonies!J3164-1)))</f>
        <v>NA</v>
      </c>
      <c r="D3164" s="29" t="str">
        <f>IF(PickedColonies!J3164=0, "NA", INDEX(Table4[],(MATCH(PickedColonies!C3164,Table6[Barcode of agar-filled omnitray plate],0)+PickedColonies!J3164-1)))</f>
        <v>NA</v>
      </c>
      <c r="F3164" s="42" t="str">
        <f>IF(ISNUMBER(SEARCH("96-well",Import!$B$10)),Sheet1!O3163,Sheet1!P3163)</f>
        <v>K6</v>
      </c>
      <c r="I3164" s="31"/>
    </row>
    <row r="3165" spans="1:9" x14ac:dyDescent="0.25">
      <c r="A3165" s="29" t="str">
        <f>IF(PickedColonies!J3165=0, "NA",INDEX(Table5[Strain name],(MATCH(PickedColonies!C3165,Table6[Barcode of agar-filled omnitray plate],0)+PickedColonies!J3165-1)))</f>
        <v>NA</v>
      </c>
      <c r="B3165" s="29" t="str">
        <f>IF(PickedColonies!J3165=0, "NA", INDEX(Table1[Modifications],(MATCH(PickedColonies!C3165,Table6[Barcode of agar-filled omnitray plate],0)+PickedColonies!J3165-1)))</f>
        <v>NA</v>
      </c>
      <c r="D3165" s="29" t="str">
        <f>IF(PickedColonies!J3165=0, "NA", INDEX(Table4[],(MATCH(PickedColonies!C3165,Table6[Barcode of agar-filled omnitray plate],0)+PickedColonies!J3165-1)))</f>
        <v>NA</v>
      </c>
      <c r="F3165" s="42" t="str">
        <f>IF(ISNUMBER(SEARCH("96-well",Import!$B$10)),Sheet1!O3164,Sheet1!P3164)</f>
        <v>L6</v>
      </c>
      <c r="I3165" s="31"/>
    </row>
    <row r="3166" spans="1:9" x14ac:dyDescent="0.25">
      <c r="A3166" s="29" t="str">
        <f>IF(PickedColonies!J3166=0, "NA",INDEX(Table5[Strain name],(MATCH(PickedColonies!C3166,Table6[Barcode of agar-filled omnitray plate],0)+PickedColonies!J3166-1)))</f>
        <v>NA</v>
      </c>
      <c r="B3166" s="29" t="str">
        <f>IF(PickedColonies!J3166=0, "NA", INDEX(Table1[Modifications],(MATCH(PickedColonies!C3166,Table6[Barcode of agar-filled omnitray plate],0)+PickedColonies!J3166-1)))</f>
        <v>NA</v>
      </c>
      <c r="D3166" s="29" t="str">
        <f>IF(PickedColonies!J3166=0, "NA", INDEX(Table4[],(MATCH(PickedColonies!C3166,Table6[Barcode of agar-filled omnitray plate],0)+PickedColonies!J3166-1)))</f>
        <v>NA</v>
      </c>
      <c r="F3166" s="42" t="str">
        <f>IF(ISNUMBER(SEARCH("96-well",Import!$B$10)),Sheet1!O3165,Sheet1!P3165)</f>
        <v>M6</v>
      </c>
      <c r="I3166" s="31"/>
    </row>
    <row r="3167" spans="1:9" x14ac:dyDescent="0.25">
      <c r="A3167" s="29" t="str">
        <f>IF(PickedColonies!J3167=0, "NA",INDEX(Table5[Strain name],(MATCH(PickedColonies!C3167,Table6[Barcode of agar-filled omnitray plate],0)+PickedColonies!J3167-1)))</f>
        <v>NA</v>
      </c>
      <c r="B3167" s="29" t="str">
        <f>IF(PickedColonies!J3167=0, "NA", INDEX(Table1[Modifications],(MATCH(PickedColonies!C3167,Table6[Barcode of agar-filled omnitray plate],0)+PickedColonies!J3167-1)))</f>
        <v>NA</v>
      </c>
      <c r="D3167" s="29" t="str">
        <f>IF(PickedColonies!J3167=0, "NA", INDEX(Table4[],(MATCH(PickedColonies!C3167,Table6[Barcode of agar-filled omnitray plate],0)+PickedColonies!J3167-1)))</f>
        <v>NA</v>
      </c>
      <c r="F3167" s="42" t="str">
        <f>IF(ISNUMBER(SEARCH("96-well",Import!$B$10)),Sheet1!O3166,Sheet1!P3166)</f>
        <v>N6</v>
      </c>
      <c r="I3167" s="31"/>
    </row>
    <row r="3168" spans="1:9" x14ac:dyDescent="0.25">
      <c r="A3168" s="29" t="str">
        <f>IF(PickedColonies!J3168=0, "NA",INDEX(Table5[Strain name],(MATCH(PickedColonies!C3168,Table6[Barcode of agar-filled omnitray plate],0)+PickedColonies!J3168-1)))</f>
        <v>NA</v>
      </c>
      <c r="B3168" s="29" t="str">
        <f>IF(PickedColonies!J3168=0, "NA", INDEX(Table1[Modifications],(MATCH(PickedColonies!C3168,Table6[Barcode of agar-filled omnitray plate],0)+PickedColonies!J3168-1)))</f>
        <v>NA</v>
      </c>
      <c r="D3168" s="29" t="str">
        <f>IF(PickedColonies!J3168=0, "NA", INDEX(Table4[],(MATCH(PickedColonies!C3168,Table6[Barcode of agar-filled omnitray plate],0)+PickedColonies!J3168-1)))</f>
        <v>NA</v>
      </c>
      <c r="F3168" s="42" t="str">
        <f>IF(ISNUMBER(SEARCH("96-well",Import!$B$10)),Sheet1!O3167,Sheet1!P3167)</f>
        <v>O6</v>
      </c>
      <c r="I3168" s="31"/>
    </row>
    <row r="3169" spans="1:9" x14ac:dyDescent="0.25">
      <c r="A3169" s="29" t="str">
        <f>IF(PickedColonies!J3169=0, "NA",INDEX(Table5[Strain name],(MATCH(PickedColonies!C3169,Table6[Barcode of agar-filled omnitray plate],0)+PickedColonies!J3169-1)))</f>
        <v>NA</v>
      </c>
      <c r="B3169" s="29" t="str">
        <f>IF(PickedColonies!J3169=0, "NA", INDEX(Table1[Modifications],(MATCH(PickedColonies!C3169,Table6[Barcode of agar-filled omnitray plate],0)+PickedColonies!J3169-1)))</f>
        <v>NA</v>
      </c>
      <c r="D3169" s="29" t="str">
        <f>IF(PickedColonies!J3169=0, "NA", INDEX(Table4[],(MATCH(PickedColonies!C3169,Table6[Barcode of agar-filled omnitray plate],0)+PickedColonies!J3169-1)))</f>
        <v>NA</v>
      </c>
      <c r="F3169" s="42" t="str">
        <f>IF(ISNUMBER(SEARCH("96-well",Import!$B$10)),Sheet1!O3168,Sheet1!P3168)</f>
        <v>P6</v>
      </c>
      <c r="I3169" s="31"/>
    </row>
    <row r="3170" spans="1:9" x14ac:dyDescent="0.25">
      <c r="A3170" s="29" t="str">
        <f>IF(PickedColonies!J3170=0, "NA",INDEX(Table5[Strain name],(MATCH(PickedColonies!C3170,Table6[Barcode of agar-filled omnitray plate],0)+PickedColonies!J3170-1)))</f>
        <v>NA</v>
      </c>
      <c r="B3170" s="29" t="str">
        <f>IF(PickedColonies!J3170=0, "NA", INDEX(Table1[Modifications],(MATCH(PickedColonies!C3170,Table6[Barcode of agar-filled omnitray plate],0)+PickedColonies!J3170-1)))</f>
        <v>NA</v>
      </c>
      <c r="D3170" s="29" t="str">
        <f>IF(PickedColonies!J3170=0, "NA", INDEX(Table4[],(MATCH(PickedColonies!C3170,Table6[Barcode of agar-filled omnitray plate],0)+PickedColonies!J3170-1)))</f>
        <v>NA</v>
      </c>
      <c r="F3170" s="42" t="str">
        <f>IF(ISNUMBER(SEARCH("96-well",Import!$B$10)),Sheet1!O3169,Sheet1!P3169)</f>
        <v>A7</v>
      </c>
      <c r="I3170" s="31"/>
    </row>
    <row r="3171" spans="1:9" x14ac:dyDescent="0.25">
      <c r="A3171" s="29" t="str">
        <f>IF(PickedColonies!J3171=0, "NA",INDEX(Table5[Strain name],(MATCH(PickedColonies!C3171,Table6[Barcode of agar-filled omnitray plate],0)+PickedColonies!J3171-1)))</f>
        <v>NA</v>
      </c>
      <c r="B3171" s="29" t="str">
        <f>IF(PickedColonies!J3171=0, "NA", INDEX(Table1[Modifications],(MATCH(PickedColonies!C3171,Table6[Barcode of agar-filled omnitray plate],0)+PickedColonies!J3171-1)))</f>
        <v>NA</v>
      </c>
      <c r="D3171" s="29" t="str">
        <f>IF(PickedColonies!J3171=0, "NA", INDEX(Table4[],(MATCH(PickedColonies!C3171,Table6[Barcode of agar-filled omnitray plate],0)+PickedColonies!J3171-1)))</f>
        <v>NA</v>
      </c>
      <c r="F3171" s="42" t="str">
        <f>IF(ISNUMBER(SEARCH("96-well",Import!$B$10)),Sheet1!O3170,Sheet1!P3170)</f>
        <v>B7</v>
      </c>
      <c r="I3171" s="31"/>
    </row>
    <row r="3172" spans="1:9" x14ac:dyDescent="0.25">
      <c r="A3172" s="29" t="str">
        <f>IF(PickedColonies!J3172=0, "NA",INDEX(Table5[Strain name],(MATCH(PickedColonies!C3172,Table6[Barcode of agar-filled omnitray plate],0)+PickedColonies!J3172-1)))</f>
        <v>NA</v>
      </c>
      <c r="B3172" s="29" t="str">
        <f>IF(PickedColonies!J3172=0, "NA", INDEX(Table1[Modifications],(MATCH(PickedColonies!C3172,Table6[Barcode of agar-filled omnitray plate],0)+PickedColonies!J3172-1)))</f>
        <v>NA</v>
      </c>
      <c r="D3172" s="29" t="str">
        <f>IF(PickedColonies!J3172=0, "NA", INDEX(Table4[],(MATCH(PickedColonies!C3172,Table6[Barcode of agar-filled omnitray plate],0)+PickedColonies!J3172-1)))</f>
        <v>NA</v>
      </c>
      <c r="F3172" s="42" t="str">
        <f>IF(ISNUMBER(SEARCH("96-well",Import!$B$10)),Sheet1!O3171,Sheet1!P3171)</f>
        <v>C7</v>
      </c>
      <c r="I3172" s="31"/>
    </row>
    <row r="3173" spans="1:9" x14ac:dyDescent="0.25">
      <c r="A3173" s="29" t="str">
        <f>IF(PickedColonies!J3173=0, "NA",INDEX(Table5[Strain name],(MATCH(PickedColonies!C3173,Table6[Barcode of agar-filled omnitray plate],0)+PickedColonies!J3173-1)))</f>
        <v>NA</v>
      </c>
      <c r="B3173" s="29" t="str">
        <f>IF(PickedColonies!J3173=0, "NA", INDEX(Table1[Modifications],(MATCH(PickedColonies!C3173,Table6[Barcode of agar-filled omnitray plate],0)+PickedColonies!J3173-1)))</f>
        <v>NA</v>
      </c>
      <c r="D3173" s="29" t="str">
        <f>IF(PickedColonies!J3173=0, "NA", INDEX(Table4[],(MATCH(PickedColonies!C3173,Table6[Barcode of agar-filled omnitray plate],0)+PickedColonies!J3173-1)))</f>
        <v>NA</v>
      </c>
      <c r="F3173" s="42" t="str">
        <f>IF(ISNUMBER(SEARCH("96-well",Import!$B$10)),Sheet1!O3172,Sheet1!P3172)</f>
        <v>D7</v>
      </c>
      <c r="I3173" s="31"/>
    </row>
    <row r="3174" spans="1:9" x14ac:dyDescent="0.25">
      <c r="A3174" s="29" t="str">
        <f>IF(PickedColonies!J3174=0, "NA",INDEX(Table5[Strain name],(MATCH(PickedColonies!C3174,Table6[Barcode of agar-filled omnitray plate],0)+PickedColonies!J3174-1)))</f>
        <v>NA</v>
      </c>
      <c r="B3174" s="29" t="str">
        <f>IF(PickedColonies!J3174=0, "NA", INDEX(Table1[Modifications],(MATCH(PickedColonies!C3174,Table6[Barcode of agar-filled omnitray plate],0)+PickedColonies!J3174-1)))</f>
        <v>NA</v>
      </c>
      <c r="D3174" s="29" t="str">
        <f>IF(PickedColonies!J3174=0, "NA", INDEX(Table4[],(MATCH(PickedColonies!C3174,Table6[Barcode of agar-filled omnitray plate],0)+PickedColonies!J3174-1)))</f>
        <v>NA</v>
      </c>
      <c r="F3174" s="42" t="str">
        <f>IF(ISNUMBER(SEARCH("96-well",Import!$B$10)),Sheet1!O3173,Sheet1!P3173)</f>
        <v>E7</v>
      </c>
      <c r="I3174" s="31"/>
    </row>
    <row r="3175" spans="1:9" x14ac:dyDescent="0.25">
      <c r="A3175" s="29" t="str">
        <f>IF(PickedColonies!J3175=0, "NA",INDEX(Table5[Strain name],(MATCH(PickedColonies!C3175,Table6[Barcode of agar-filled omnitray plate],0)+PickedColonies!J3175-1)))</f>
        <v>NA</v>
      </c>
      <c r="B3175" s="29" t="str">
        <f>IF(PickedColonies!J3175=0, "NA", INDEX(Table1[Modifications],(MATCH(PickedColonies!C3175,Table6[Barcode of agar-filled omnitray plate],0)+PickedColonies!J3175-1)))</f>
        <v>NA</v>
      </c>
      <c r="D3175" s="29" t="str">
        <f>IF(PickedColonies!J3175=0, "NA", INDEX(Table4[],(MATCH(PickedColonies!C3175,Table6[Barcode of agar-filled omnitray plate],0)+PickedColonies!J3175-1)))</f>
        <v>NA</v>
      </c>
      <c r="F3175" s="42" t="str">
        <f>IF(ISNUMBER(SEARCH("96-well",Import!$B$10)),Sheet1!O3174,Sheet1!P3174)</f>
        <v>F7</v>
      </c>
      <c r="I3175" s="31"/>
    </row>
    <row r="3176" spans="1:9" x14ac:dyDescent="0.25">
      <c r="A3176" s="29" t="str">
        <f>IF(PickedColonies!J3176=0, "NA",INDEX(Table5[Strain name],(MATCH(PickedColonies!C3176,Table6[Barcode of agar-filled omnitray plate],0)+PickedColonies!J3176-1)))</f>
        <v>NA</v>
      </c>
      <c r="B3176" s="29" t="str">
        <f>IF(PickedColonies!J3176=0, "NA", INDEX(Table1[Modifications],(MATCH(PickedColonies!C3176,Table6[Barcode of agar-filled omnitray plate],0)+PickedColonies!J3176-1)))</f>
        <v>NA</v>
      </c>
      <c r="D3176" s="29" t="str">
        <f>IF(PickedColonies!J3176=0, "NA", INDEX(Table4[],(MATCH(PickedColonies!C3176,Table6[Barcode of agar-filled omnitray plate],0)+PickedColonies!J3176-1)))</f>
        <v>NA</v>
      </c>
      <c r="F3176" s="42" t="str">
        <f>IF(ISNUMBER(SEARCH("96-well",Import!$B$10)),Sheet1!O3175,Sheet1!P3175)</f>
        <v>G7</v>
      </c>
      <c r="I3176" s="31"/>
    </row>
    <row r="3177" spans="1:9" x14ac:dyDescent="0.25">
      <c r="A3177" s="29" t="str">
        <f>IF(PickedColonies!J3177=0, "NA",INDEX(Table5[Strain name],(MATCH(PickedColonies!C3177,Table6[Barcode of agar-filled omnitray plate],0)+PickedColonies!J3177-1)))</f>
        <v>NA</v>
      </c>
      <c r="B3177" s="29" t="str">
        <f>IF(PickedColonies!J3177=0, "NA", INDEX(Table1[Modifications],(MATCH(PickedColonies!C3177,Table6[Barcode of agar-filled omnitray plate],0)+PickedColonies!J3177-1)))</f>
        <v>NA</v>
      </c>
      <c r="D3177" s="29" t="str">
        <f>IF(PickedColonies!J3177=0, "NA", INDEX(Table4[],(MATCH(PickedColonies!C3177,Table6[Barcode of agar-filled omnitray plate],0)+PickedColonies!J3177-1)))</f>
        <v>NA</v>
      </c>
      <c r="F3177" s="42" t="str">
        <f>IF(ISNUMBER(SEARCH("96-well",Import!$B$10)),Sheet1!O3176,Sheet1!P3176)</f>
        <v>H7</v>
      </c>
      <c r="I3177" s="31"/>
    </row>
    <row r="3178" spans="1:9" x14ac:dyDescent="0.25">
      <c r="A3178" s="29" t="str">
        <f>IF(PickedColonies!J3178=0, "NA",INDEX(Table5[Strain name],(MATCH(PickedColonies!C3178,Table6[Barcode of agar-filled omnitray plate],0)+PickedColonies!J3178-1)))</f>
        <v>NA</v>
      </c>
      <c r="B3178" s="29" t="str">
        <f>IF(PickedColonies!J3178=0, "NA", INDEX(Table1[Modifications],(MATCH(PickedColonies!C3178,Table6[Barcode of agar-filled omnitray plate],0)+PickedColonies!J3178-1)))</f>
        <v>NA</v>
      </c>
      <c r="D3178" s="29" t="str">
        <f>IF(PickedColonies!J3178=0, "NA", INDEX(Table4[],(MATCH(PickedColonies!C3178,Table6[Barcode of agar-filled omnitray plate],0)+PickedColonies!J3178-1)))</f>
        <v>NA</v>
      </c>
      <c r="F3178" s="42" t="str">
        <f>IF(ISNUMBER(SEARCH("96-well",Import!$B$10)),Sheet1!O3177,Sheet1!P3177)</f>
        <v>I7</v>
      </c>
      <c r="I3178" s="31"/>
    </row>
    <row r="3179" spans="1:9" x14ac:dyDescent="0.25">
      <c r="A3179" s="29" t="str">
        <f>IF(PickedColonies!J3179=0, "NA",INDEX(Table5[Strain name],(MATCH(PickedColonies!C3179,Table6[Barcode of agar-filled omnitray plate],0)+PickedColonies!J3179-1)))</f>
        <v>NA</v>
      </c>
      <c r="B3179" s="29" t="str">
        <f>IF(PickedColonies!J3179=0, "NA", INDEX(Table1[Modifications],(MATCH(PickedColonies!C3179,Table6[Barcode of agar-filled omnitray plate],0)+PickedColonies!J3179-1)))</f>
        <v>NA</v>
      </c>
      <c r="D3179" s="29" t="str">
        <f>IF(PickedColonies!J3179=0, "NA", INDEX(Table4[],(MATCH(PickedColonies!C3179,Table6[Barcode of agar-filled omnitray plate],0)+PickedColonies!J3179-1)))</f>
        <v>NA</v>
      </c>
      <c r="F3179" s="42" t="str">
        <f>IF(ISNUMBER(SEARCH("96-well",Import!$B$10)),Sheet1!O3178,Sheet1!P3178)</f>
        <v>J7</v>
      </c>
      <c r="I3179" s="31"/>
    </row>
    <row r="3180" spans="1:9" x14ac:dyDescent="0.25">
      <c r="A3180" s="29" t="str">
        <f>IF(PickedColonies!J3180=0, "NA",INDEX(Table5[Strain name],(MATCH(PickedColonies!C3180,Table6[Barcode of agar-filled omnitray plate],0)+PickedColonies!J3180-1)))</f>
        <v>NA</v>
      </c>
      <c r="B3180" s="29" t="str">
        <f>IF(PickedColonies!J3180=0, "NA", INDEX(Table1[Modifications],(MATCH(PickedColonies!C3180,Table6[Barcode of agar-filled omnitray plate],0)+PickedColonies!J3180-1)))</f>
        <v>NA</v>
      </c>
      <c r="D3180" s="29" t="str">
        <f>IF(PickedColonies!J3180=0, "NA", INDEX(Table4[],(MATCH(PickedColonies!C3180,Table6[Barcode of agar-filled omnitray plate],0)+PickedColonies!J3180-1)))</f>
        <v>NA</v>
      </c>
      <c r="F3180" s="42" t="str">
        <f>IF(ISNUMBER(SEARCH("96-well",Import!$B$10)),Sheet1!O3179,Sheet1!P3179)</f>
        <v>K7</v>
      </c>
      <c r="I3180" s="31"/>
    </row>
    <row r="3181" spans="1:9" x14ac:dyDescent="0.25">
      <c r="A3181" s="29" t="str">
        <f>IF(PickedColonies!J3181=0, "NA",INDEX(Table5[Strain name],(MATCH(PickedColonies!C3181,Table6[Barcode of agar-filled omnitray plate],0)+PickedColonies!J3181-1)))</f>
        <v>NA</v>
      </c>
      <c r="B3181" s="29" t="str">
        <f>IF(PickedColonies!J3181=0, "NA", INDEX(Table1[Modifications],(MATCH(PickedColonies!C3181,Table6[Barcode of agar-filled omnitray plate],0)+PickedColonies!J3181-1)))</f>
        <v>NA</v>
      </c>
      <c r="D3181" s="29" t="str">
        <f>IF(PickedColonies!J3181=0, "NA", INDEX(Table4[],(MATCH(PickedColonies!C3181,Table6[Barcode of agar-filled omnitray plate],0)+PickedColonies!J3181-1)))</f>
        <v>NA</v>
      </c>
      <c r="F3181" s="42" t="str">
        <f>IF(ISNUMBER(SEARCH("96-well",Import!$B$10)),Sheet1!O3180,Sheet1!P3180)</f>
        <v>L7</v>
      </c>
      <c r="I3181" s="31"/>
    </row>
    <row r="3182" spans="1:9" x14ac:dyDescent="0.25">
      <c r="A3182" s="29" t="str">
        <f>IF(PickedColonies!J3182=0, "NA",INDEX(Table5[Strain name],(MATCH(PickedColonies!C3182,Table6[Barcode of agar-filled omnitray plate],0)+PickedColonies!J3182-1)))</f>
        <v>NA</v>
      </c>
      <c r="B3182" s="29" t="str">
        <f>IF(PickedColonies!J3182=0, "NA", INDEX(Table1[Modifications],(MATCH(PickedColonies!C3182,Table6[Barcode of agar-filled omnitray plate],0)+PickedColonies!J3182-1)))</f>
        <v>NA</v>
      </c>
      <c r="D3182" s="29" t="str">
        <f>IF(PickedColonies!J3182=0, "NA", INDEX(Table4[],(MATCH(PickedColonies!C3182,Table6[Barcode of agar-filled omnitray plate],0)+PickedColonies!J3182-1)))</f>
        <v>NA</v>
      </c>
      <c r="F3182" s="42" t="str">
        <f>IF(ISNUMBER(SEARCH("96-well",Import!$B$10)),Sheet1!O3181,Sheet1!P3181)</f>
        <v>M7</v>
      </c>
      <c r="I3182" s="31"/>
    </row>
    <row r="3183" spans="1:9" x14ac:dyDescent="0.25">
      <c r="A3183" s="29" t="str">
        <f>IF(PickedColonies!J3183=0, "NA",INDEX(Table5[Strain name],(MATCH(PickedColonies!C3183,Table6[Barcode of agar-filled omnitray plate],0)+PickedColonies!J3183-1)))</f>
        <v>NA</v>
      </c>
      <c r="B3183" s="29" t="str">
        <f>IF(PickedColonies!J3183=0, "NA", INDEX(Table1[Modifications],(MATCH(PickedColonies!C3183,Table6[Barcode of agar-filled omnitray plate],0)+PickedColonies!J3183-1)))</f>
        <v>NA</v>
      </c>
      <c r="D3183" s="29" t="str">
        <f>IF(PickedColonies!J3183=0, "NA", INDEX(Table4[],(MATCH(PickedColonies!C3183,Table6[Barcode of agar-filled omnitray plate],0)+PickedColonies!J3183-1)))</f>
        <v>NA</v>
      </c>
      <c r="F3183" s="42" t="str">
        <f>IF(ISNUMBER(SEARCH("96-well",Import!$B$10)),Sheet1!O3182,Sheet1!P3182)</f>
        <v>N7</v>
      </c>
      <c r="I3183" s="31"/>
    </row>
    <row r="3184" spans="1:9" x14ac:dyDescent="0.25">
      <c r="A3184" s="29" t="str">
        <f>IF(PickedColonies!J3184=0, "NA",INDEX(Table5[Strain name],(MATCH(PickedColonies!C3184,Table6[Barcode of agar-filled omnitray plate],0)+PickedColonies!J3184-1)))</f>
        <v>NA</v>
      </c>
      <c r="B3184" s="29" t="str">
        <f>IF(PickedColonies!J3184=0, "NA", INDEX(Table1[Modifications],(MATCH(PickedColonies!C3184,Table6[Barcode of agar-filled omnitray plate],0)+PickedColonies!J3184-1)))</f>
        <v>NA</v>
      </c>
      <c r="D3184" s="29" t="str">
        <f>IF(PickedColonies!J3184=0, "NA", INDEX(Table4[],(MATCH(PickedColonies!C3184,Table6[Barcode of agar-filled omnitray plate],0)+PickedColonies!J3184-1)))</f>
        <v>NA</v>
      </c>
      <c r="F3184" s="42" t="str">
        <f>IF(ISNUMBER(SEARCH("96-well",Import!$B$10)),Sheet1!O3183,Sheet1!P3183)</f>
        <v>O7</v>
      </c>
      <c r="I3184" s="31"/>
    </row>
    <row r="3185" spans="1:9" x14ac:dyDescent="0.25">
      <c r="A3185" s="29" t="str">
        <f>IF(PickedColonies!J3185=0, "NA",INDEX(Table5[Strain name],(MATCH(PickedColonies!C3185,Table6[Barcode of agar-filled omnitray plate],0)+PickedColonies!J3185-1)))</f>
        <v>NA</v>
      </c>
      <c r="B3185" s="29" t="str">
        <f>IF(PickedColonies!J3185=0, "NA", INDEX(Table1[Modifications],(MATCH(PickedColonies!C3185,Table6[Barcode of agar-filled omnitray plate],0)+PickedColonies!J3185-1)))</f>
        <v>NA</v>
      </c>
      <c r="D3185" s="29" t="str">
        <f>IF(PickedColonies!J3185=0, "NA", INDEX(Table4[],(MATCH(PickedColonies!C3185,Table6[Barcode of agar-filled omnitray plate],0)+PickedColonies!J3185-1)))</f>
        <v>NA</v>
      </c>
      <c r="F3185" s="42" t="str">
        <f>IF(ISNUMBER(SEARCH("96-well",Import!$B$10)),Sheet1!O3184,Sheet1!P3184)</f>
        <v>P7</v>
      </c>
      <c r="I3185" s="31"/>
    </row>
    <row r="3186" spans="1:9" x14ac:dyDescent="0.25">
      <c r="A3186" s="29" t="str">
        <f>IF(PickedColonies!J3186=0, "NA",INDEX(Table5[Strain name],(MATCH(PickedColonies!C3186,Table6[Barcode of agar-filled omnitray plate],0)+PickedColonies!J3186-1)))</f>
        <v>NA</v>
      </c>
      <c r="B3186" s="29" t="str">
        <f>IF(PickedColonies!J3186=0, "NA", INDEX(Table1[Modifications],(MATCH(PickedColonies!C3186,Table6[Barcode of agar-filled omnitray plate],0)+PickedColonies!J3186-1)))</f>
        <v>NA</v>
      </c>
      <c r="D3186" s="29" t="str">
        <f>IF(PickedColonies!J3186=0, "NA", INDEX(Table4[],(MATCH(PickedColonies!C3186,Table6[Barcode of agar-filled omnitray plate],0)+PickedColonies!J3186-1)))</f>
        <v>NA</v>
      </c>
      <c r="F3186" s="42" t="str">
        <f>IF(ISNUMBER(SEARCH("96-well",Import!$B$10)),Sheet1!O3185,Sheet1!P3185)</f>
        <v>A8</v>
      </c>
      <c r="I3186" s="31"/>
    </row>
    <row r="3187" spans="1:9" x14ac:dyDescent="0.25">
      <c r="A3187" s="29" t="str">
        <f>IF(PickedColonies!J3187=0, "NA",INDEX(Table5[Strain name],(MATCH(PickedColonies!C3187,Table6[Barcode of agar-filled omnitray plate],0)+PickedColonies!J3187-1)))</f>
        <v>NA</v>
      </c>
      <c r="B3187" s="29" t="str">
        <f>IF(PickedColonies!J3187=0, "NA", INDEX(Table1[Modifications],(MATCH(PickedColonies!C3187,Table6[Barcode of agar-filled omnitray plate],0)+PickedColonies!J3187-1)))</f>
        <v>NA</v>
      </c>
      <c r="D3187" s="29" t="str">
        <f>IF(PickedColonies!J3187=0, "NA", INDEX(Table4[],(MATCH(PickedColonies!C3187,Table6[Barcode of agar-filled omnitray plate],0)+PickedColonies!J3187-1)))</f>
        <v>NA</v>
      </c>
      <c r="F3187" s="42" t="str">
        <f>IF(ISNUMBER(SEARCH("96-well",Import!$B$10)),Sheet1!O3186,Sheet1!P3186)</f>
        <v>B8</v>
      </c>
      <c r="I3187" s="31"/>
    </row>
    <row r="3188" spans="1:9" x14ac:dyDescent="0.25">
      <c r="A3188" s="29" t="str">
        <f>IF(PickedColonies!J3188=0, "NA",INDEX(Table5[Strain name],(MATCH(PickedColonies!C3188,Table6[Barcode of agar-filled omnitray plate],0)+PickedColonies!J3188-1)))</f>
        <v>NA</v>
      </c>
      <c r="B3188" s="29" t="str">
        <f>IF(PickedColonies!J3188=0, "NA", INDEX(Table1[Modifications],(MATCH(PickedColonies!C3188,Table6[Barcode of agar-filled omnitray plate],0)+PickedColonies!J3188-1)))</f>
        <v>NA</v>
      </c>
      <c r="D3188" s="29" t="str">
        <f>IF(PickedColonies!J3188=0, "NA", INDEX(Table4[],(MATCH(PickedColonies!C3188,Table6[Barcode of agar-filled omnitray plate],0)+PickedColonies!J3188-1)))</f>
        <v>NA</v>
      </c>
      <c r="F3188" s="42" t="str">
        <f>IF(ISNUMBER(SEARCH("96-well",Import!$B$10)),Sheet1!O3187,Sheet1!P3187)</f>
        <v>C8</v>
      </c>
      <c r="I3188" s="31"/>
    </row>
    <row r="3189" spans="1:9" x14ac:dyDescent="0.25">
      <c r="A3189" s="29" t="str">
        <f>IF(PickedColonies!J3189=0, "NA",INDEX(Table5[Strain name],(MATCH(PickedColonies!C3189,Table6[Barcode of agar-filled omnitray plate],0)+PickedColonies!J3189-1)))</f>
        <v>NA</v>
      </c>
      <c r="B3189" s="29" t="str">
        <f>IF(PickedColonies!J3189=0, "NA", INDEX(Table1[Modifications],(MATCH(PickedColonies!C3189,Table6[Barcode of agar-filled omnitray plate],0)+PickedColonies!J3189-1)))</f>
        <v>NA</v>
      </c>
      <c r="D3189" s="29" t="str">
        <f>IF(PickedColonies!J3189=0, "NA", INDEX(Table4[],(MATCH(PickedColonies!C3189,Table6[Barcode of agar-filled omnitray plate],0)+PickedColonies!J3189-1)))</f>
        <v>NA</v>
      </c>
      <c r="F3189" s="42" t="str">
        <f>IF(ISNUMBER(SEARCH("96-well",Import!$B$10)),Sheet1!O3188,Sheet1!P3188)</f>
        <v>D8</v>
      </c>
      <c r="I3189" s="31"/>
    </row>
    <row r="3190" spans="1:9" x14ac:dyDescent="0.25">
      <c r="A3190" s="29" t="str">
        <f>IF(PickedColonies!J3190=0, "NA",INDEX(Table5[Strain name],(MATCH(PickedColonies!C3190,Table6[Barcode of agar-filled omnitray plate],0)+PickedColonies!J3190-1)))</f>
        <v>NA</v>
      </c>
      <c r="B3190" s="29" t="str">
        <f>IF(PickedColonies!J3190=0, "NA", INDEX(Table1[Modifications],(MATCH(PickedColonies!C3190,Table6[Barcode of agar-filled omnitray plate],0)+PickedColonies!J3190-1)))</f>
        <v>NA</v>
      </c>
      <c r="D3190" s="29" t="str">
        <f>IF(PickedColonies!J3190=0, "NA", INDEX(Table4[],(MATCH(PickedColonies!C3190,Table6[Barcode of agar-filled omnitray plate],0)+PickedColonies!J3190-1)))</f>
        <v>NA</v>
      </c>
      <c r="F3190" s="42" t="str">
        <f>IF(ISNUMBER(SEARCH("96-well",Import!$B$10)),Sheet1!O3189,Sheet1!P3189)</f>
        <v>E8</v>
      </c>
      <c r="I3190" s="31"/>
    </row>
    <row r="3191" spans="1:9" x14ac:dyDescent="0.25">
      <c r="A3191" s="29" t="str">
        <f>IF(PickedColonies!J3191=0, "NA",INDEX(Table5[Strain name],(MATCH(PickedColonies!C3191,Table6[Barcode of agar-filled omnitray plate],0)+PickedColonies!J3191-1)))</f>
        <v>NA</v>
      </c>
      <c r="B3191" s="29" t="str">
        <f>IF(PickedColonies!J3191=0, "NA", INDEX(Table1[Modifications],(MATCH(PickedColonies!C3191,Table6[Barcode of agar-filled omnitray plate],0)+PickedColonies!J3191-1)))</f>
        <v>NA</v>
      </c>
      <c r="D3191" s="29" t="str">
        <f>IF(PickedColonies!J3191=0, "NA", INDEX(Table4[],(MATCH(PickedColonies!C3191,Table6[Barcode of agar-filled omnitray plate],0)+PickedColonies!J3191-1)))</f>
        <v>NA</v>
      </c>
      <c r="F3191" s="42" t="str">
        <f>IF(ISNUMBER(SEARCH("96-well",Import!$B$10)),Sheet1!O3190,Sheet1!P3190)</f>
        <v>F8</v>
      </c>
      <c r="I3191" s="31"/>
    </row>
    <row r="3192" spans="1:9" x14ac:dyDescent="0.25">
      <c r="A3192" s="29" t="str">
        <f>IF(PickedColonies!J3192=0, "NA",INDEX(Table5[Strain name],(MATCH(PickedColonies!C3192,Table6[Barcode of agar-filled omnitray plate],0)+PickedColonies!J3192-1)))</f>
        <v>NA</v>
      </c>
      <c r="B3192" s="29" t="str">
        <f>IF(PickedColonies!J3192=0, "NA", INDEX(Table1[Modifications],(MATCH(PickedColonies!C3192,Table6[Barcode of agar-filled omnitray plate],0)+PickedColonies!J3192-1)))</f>
        <v>NA</v>
      </c>
      <c r="D3192" s="29" t="str">
        <f>IF(PickedColonies!J3192=0, "NA", INDEX(Table4[],(MATCH(PickedColonies!C3192,Table6[Barcode of agar-filled omnitray plate],0)+PickedColonies!J3192-1)))</f>
        <v>NA</v>
      </c>
      <c r="F3192" s="42" t="str">
        <f>IF(ISNUMBER(SEARCH("96-well",Import!$B$10)),Sheet1!O3191,Sheet1!P3191)</f>
        <v>G8</v>
      </c>
      <c r="I3192" s="31"/>
    </row>
    <row r="3193" spans="1:9" x14ac:dyDescent="0.25">
      <c r="A3193" s="29" t="str">
        <f>IF(PickedColonies!J3193=0, "NA",INDEX(Table5[Strain name],(MATCH(PickedColonies!C3193,Table6[Barcode of agar-filled omnitray plate],0)+PickedColonies!J3193-1)))</f>
        <v>NA</v>
      </c>
      <c r="B3193" s="29" t="str">
        <f>IF(PickedColonies!J3193=0, "NA", INDEX(Table1[Modifications],(MATCH(PickedColonies!C3193,Table6[Barcode of agar-filled omnitray plate],0)+PickedColonies!J3193-1)))</f>
        <v>NA</v>
      </c>
      <c r="D3193" s="29" t="str">
        <f>IF(PickedColonies!J3193=0, "NA", INDEX(Table4[],(MATCH(PickedColonies!C3193,Table6[Barcode of agar-filled omnitray plate],0)+PickedColonies!J3193-1)))</f>
        <v>NA</v>
      </c>
      <c r="F3193" s="42" t="str">
        <f>IF(ISNUMBER(SEARCH("96-well",Import!$B$10)),Sheet1!O3192,Sheet1!P3192)</f>
        <v>H8</v>
      </c>
      <c r="I3193" s="31"/>
    </row>
    <row r="3194" spans="1:9" x14ac:dyDescent="0.25">
      <c r="A3194" s="29" t="str">
        <f>IF(PickedColonies!J3194=0, "NA",INDEX(Table5[Strain name],(MATCH(PickedColonies!C3194,Table6[Barcode of agar-filled omnitray plate],0)+PickedColonies!J3194-1)))</f>
        <v>NA</v>
      </c>
      <c r="B3194" s="29" t="str">
        <f>IF(PickedColonies!J3194=0, "NA", INDEX(Table1[Modifications],(MATCH(PickedColonies!C3194,Table6[Barcode of agar-filled omnitray plate],0)+PickedColonies!J3194-1)))</f>
        <v>NA</v>
      </c>
      <c r="D3194" s="29" t="str">
        <f>IF(PickedColonies!J3194=0, "NA", INDEX(Table4[],(MATCH(PickedColonies!C3194,Table6[Barcode of agar-filled omnitray plate],0)+PickedColonies!J3194-1)))</f>
        <v>NA</v>
      </c>
      <c r="F3194" s="42" t="str">
        <f>IF(ISNUMBER(SEARCH("96-well",Import!$B$10)),Sheet1!O3193,Sheet1!P3193)</f>
        <v>I8</v>
      </c>
      <c r="I3194" s="31"/>
    </row>
    <row r="3195" spans="1:9" x14ac:dyDescent="0.25">
      <c r="A3195" s="29" t="str">
        <f>IF(PickedColonies!J3195=0, "NA",INDEX(Table5[Strain name],(MATCH(PickedColonies!C3195,Table6[Barcode of agar-filled omnitray plate],0)+PickedColonies!J3195-1)))</f>
        <v>NA</v>
      </c>
      <c r="B3195" s="29" t="str">
        <f>IF(PickedColonies!J3195=0, "NA", INDEX(Table1[Modifications],(MATCH(PickedColonies!C3195,Table6[Barcode of agar-filled omnitray plate],0)+PickedColonies!J3195-1)))</f>
        <v>NA</v>
      </c>
      <c r="D3195" s="29" t="str">
        <f>IF(PickedColonies!J3195=0, "NA", INDEX(Table4[],(MATCH(PickedColonies!C3195,Table6[Barcode of agar-filled omnitray plate],0)+PickedColonies!J3195-1)))</f>
        <v>NA</v>
      </c>
      <c r="F3195" s="42" t="str">
        <f>IF(ISNUMBER(SEARCH("96-well",Import!$B$10)),Sheet1!O3194,Sheet1!P3194)</f>
        <v>J8</v>
      </c>
      <c r="I3195" s="31"/>
    </row>
    <row r="3196" spans="1:9" x14ac:dyDescent="0.25">
      <c r="A3196" s="29" t="str">
        <f>IF(PickedColonies!J3196=0, "NA",INDEX(Table5[Strain name],(MATCH(PickedColonies!C3196,Table6[Barcode of agar-filled omnitray plate],0)+PickedColonies!J3196-1)))</f>
        <v>NA</v>
      </c>
      <c r="B3196" s="29" t="str">
        <f>IF(PickedColonies!J3196=0, "NA", INDEX(Table1[Modifications],(MATCH(PickedColonies!C3196,Table6[Barcode of agar-filled omnitray plate],0)+PickedColonies!J3196-1)))</f>
        <v>NA</v>
      </c>
      <c r="D3196" s="29" t="str">
        <f>IF(PickedColonies!J3196=0, "NA", INDEX(Table4[],(MATCH(PickedColonies!C3196,Table6[Barcode of agar-filled omnitray plate],0)+PickedColonies!J3196-1)))</f>
        <v>NA</v>
      </c>
      <c r="F3196" s="42" t="str">
        <f>IF(ISNUMBER(SEARCH("96-well",Import!$B$10)),Sheet1!O3195,Sheet1!P3195)</f>
        <v>K8</v>
      </c>
      <c r="I3196" s="31"/>
    </row>
    <row r="3197" spans="1:9" x14ac:dyDescent="0.25">
      <c r="A3197" s="29" t="str">
        <f>IF(PickedColonies!J3197=0, "NA",INDEX(Table5[Strain name],(MATCH(PickedColonies!C3197,Table6[Barcode of agar-filled omnitray plate],0)+PickedColonies!J3197-1)))</f>
        <v>NA</v>
      </c>
      <c r="B3197" s="29" t="str">
        <f>IF(PickedColonies!J3197=0, "NA", INDEX(Table1[Modifications],(MATCH(PickedColonies!C3197,Table6[Barcode of agar-filled omnitray plate],0)+PickedColonies!J3197-1)))</f>
        <v>NA</v>
      </c>
      <c r="D3197" s="29" t="str">
        <f>IF(PickedColonies!J3197=0, "NA", INDEX(Table4[],(MATCH(PickedColonies!C3197,Table6[Barcode of agar-filled omnitray plate],0)+PickedColonies!J3197-1)))</f>
        <v>NA</v>
      </c>
      <c r="F3197" s="42" t="str">
        <f>IF(ISNUMBER(SEARCH("96-well",Import!$B$10)),Sheet1!O3196,Sheet1!P3196)</f>
        <v>L8</v>
      </c>
      <c r="I3197" s="31"/>
    </row>
    <row r="3198" spans="1:9" x14ac:dyDescent="0.25">
      <c r="A3198" s="29" t="str">
        <f>IF(PickedColonies!J3198=0, "NA",INDEX(Table5[Strain name],(MATCH(PickedColonies!C3198,Table6[Barcode of agar-filled omnitray plate],0)+PickedColonies!J3198-1)))</f>
        <v>NA</v>
      </c>
      <c r="B3198" s="29" t="str">
        <f>IF(PickedColonies!J3198=0, "NA", INDEX(Table1[Modifications],(MATCH(PickedColonies!C3198,Table6[Barcode of agar-filled omnitray plate],0)+PickedColonies!J3198-1)))</f>
        <v>NA</v>
      </c>
      <c r="D3198" s="29" t="str">
        <f>IF(PickedColonies!J3198=0, "NA", INDEX(Table4[],(MATCH(PickedColonies!C3198,Table6[Barcode of agar-filled omnitray plate],0)+PickedColonies!J3198-1)))</f>
        <v>NA</v>
      </c>
      <c r="F3198" s="42" t="str">
        <f>IF(ISNUMBER(SEARCH("96-well",Import!$B$10)),Sheet1!O3197,Sheet1!P3197)</f>
        <v>M8</v>
      </c>
      <c r="I3198" s="31"/>
    </row>
    <row r="3199" spans="1:9" x14ac:dyDescent="0.25">
      <c r="A3199" s="29" t="str">
        <f>IF(PickedColonies!J3199=0, "NA",INDEX(Table5[Strain name],(MATCH(PickedColonies!C3199,Table6[Barcode of agar-filled omnitray plate],0)+PickedColonies!J3199-1)))</f>
        <v>NA</v>
      </c>
      <c r="B3199" s="29" t="str">
        <f>IF(PickedColonies!J3199=0, "NA", INDEX(Table1[Modifications],(MATCH(PickedColonies!C3199,Table6[Barcode of agar-filled omnitray plate],0)+PickedColonies!J3199-1)))</f>
        <v>NA</v>
      </c>
      <c r="D3199" s="29" t="str">
        <f>IF(PickedColonies!J3199=0, "NA", INDEX(Table4[],(MATCH(PickedColonies!C3199,Table6[Barcode of agar-filled omnitray plate],0)+PickedColonies!J3199-1)))</f>
        <v>NA</v>
      </c>
      <c r="F3199" s="42" t="str">
        <f>IF(ISNUMBER(SEARCH("96-well",Import!$B$10)),Sheet1!O3198,Sheet1!P3198)</f>
        <v>N8</v>
      </c>
      <c r="I3199" s="31"/>
    </row>
    <row r="3200" spans="1:9" x14ac:dyDescent="0.25">
      <c r="A3200" s="29" t="str">
        <f>IF(PickedColonies!J3200=0, "NA",INDEX(Table5[Strain name],(MATCH(PickedColonies!C3200,Table6[Barcode of agar-filled omnitray plate],0)+PickedColonies!J3200-1)))</f>
        <v>NA</v>
      </c>
      <c r="B3200" s="29" t="str">
        <f>IF(PickedColonies!J3200=0, "NA", INDEX(Table1[Modifications],(MATCH(PickedColonies!C3200,Table6[Barcode of agar-filled omnitray plate],0)+PickedColonies!J3200-1)))</f>
        <v>NA</v>
      </c>
      <c r="D3200" s="29" t="str">
        <f>IF(PickedColonies!J3200=0, "NA", INDEX(Table4[],(MATCH(PickedColonies!C3200,Table6[Barcode of agar-filled omnitray plate],0)+PickedColonies!J3200-1)))</f>
        <v>NA</v>
      </c>
      <c r="F3200" s="42" t="str">
        <f>IF(ISNUMBER(SEARCH("96-well",Import!$B$10)),Sheet1!O3199,Sheet1!P3199)</f>
        <v>O8</v>
      </c>
      <c r="I3200" s="31"/>
    </row>
    <row r="3201" spans="1:9" x14ac:dyDescent="0.25">
      <c r="A3201" s="29" t="str">
        <f>IF(PickedColonies!J3201=0, "NA",INDEX(Table5[Strain name],(MATCH(PickedColonies!C3201,Table6[Barcode of agar-filled omnitray plate],0)+PickedColonies!J3201-1)))</f>
        <v>NA</v>
      </c>
      <c r="B3201" s="29" t="str">
        <f>IF(PickedColonies!J3201=0, "NA", INDEX(Table1[Modifications],(MATCH(PickedColonies!C3201,Table6[Barcode of agar-filled omnitray plate],0)+PickedColonies!J3201-1)))</f>
        <v>NA</v>
      </c>
      <c r="D3201" s="29" t="str">
        <f>IF(PickedColonies!J3201=0, "NA", INDEX(Table4[],(MATCH(PickedColonies!C3201,Table6[Barcode of agar-filled omnitray plate],0)+PickedColonies!J3201-1)))</f>
        <v>NA</v>
      </c>
      <c r="F3201" s="42" t="str">
        <f>IF(ISNUMBER(SEARCH("96-well",Import!$B$10)),Sheet1!O3200,Sheet1!P3200)</f>
        <v>P8</v>
      </c>
      <c r="I3201" s="31"/>
    </row>
    <row r="3202" spans="1:9" x14ac:dyDescent="0.25">
      <c r="A3202" s="29" t="str">
        <f>IF(PickedColonies!J3202=0, "NA",INDEX(Table5[Strain name],(MATCH(PickedColonies!C3202,Table6[Barcode of agar-filled omnitray plate],0)+PickedColonies!J3202-1)))</f>
        <v>NA</v>
      </c>
      <c r="B3202" s="29" t="str">
        <f>IF(PickedColonies!J3202=0, "NA", INDEX(Table1[Modifications],(MATCH(PickedColonies!C3202,Table6[Barcode of agar-filled omnitray plate],0)+PickedColonies!J3202-1)))</f>
        <v>NA</v>
      </c>
      <c r="D3202" s="29" t="str">
        <f>IF(PickedColonies!J3202=0, "NA", INDEX(Table4[],(MATCH(PickedColonies!C3202,Table6[Barcode of agar-filled omnitray plate],0)+PickedColonies!J3202-1)))</f>
        <v>NA</v>
      </c>
      <c r="F3202" s="42" t="str">
        <f>IF(ISNUMBER(SEARCH("96-well",Import!$B$10)),Sheet1!O3201,Sheet1!P3201)</f>
        <v>A9</v>
      </c>
      <c r="I3202" s="31"/>
    </row>
    <row r="3203" spans="1:9" x14ac:dyDescent="0.25">
      <c r="A3203" s="29" t="str">
        <f>IF(PickedColonies!J3203=0, "NA",INDEX(Table5[Strain name],(MATCH(PickedColonies!C3203,Table6[Barcode of agar-filled omnitray plate],0)+PickedColonies!J3203-1)))</f>
        <v>NA</v>
      </c>
      <c r="B3203" s="29" t="str">
        <f>IF(PickedColonies!J3203=0, "NA", INDEX(Table1[Modifications],(MATCH(PickedColonies!C3203,Table6[Barcode of agar-filled omnitray plate],0)+PickedColonies!J3203-1)))</f>
        <v>NA</v>
      </c>
      <c r="D3203" s="29" t="str">
        <f>IF(PickedColonies!J3203=0, "NA", INDEX(Table4[],(MATCH(PickedColonies!C3203,Table6[Barcode of agar-filled omnitray plate],0)+PickedColonies!J3203-1)))</f>
        <v>NA</v>
      </c>
      <c r="F3203" s="42" t="str">
        <f>IF(ISNUMBER(SEARCH("96-well",Import!$B$10)),Sheet1!O3202,Sheet1!P3202)</f>
        <v>B9</v>
      </c>
      <c r="I3203" s="31"/>
    </row>
    <row r="3204" spans="1:9" x14ac:dyDescent="0.25">
      <c r="A3204" s="29" t="str">
        <f>IF(PickedColonies!J3204=0, "NA",INDEX(Table5[Strain name],(MATCH(PickedColonies!C3204,Table6[Barcode of agar-filled omnitray plate],0)+PickedColonies!J3204-1)))</f>
        <v>NA</v>
      </c>
      <c r="B3204" s="29" t="str">
        <f>IF(PickedColonies!J3204=0, "NA", INDEX(Table1[Modifications],(MATCH(PickedColonies!C3204,Table6[Barcode of agar-filled omnitray plate],0)+PickedColonies!J3204-1)))</f>
        <v>NA</v>
      </c>
      <c r="D3204" s="29" t="str">
        <f>IF(PickedColonies!J3204=0, "NA", INDEX(Table4[],(MATCH(PickedColonies!C3204,Table6[Barcode of agar-filled omnitray plate],0)+PickedColonies!J3204-1)))</f>
        <v>NA</v>
      </c>
      <c r="F3204" s="42" t="str">
        <f>IF(ISNUMBER(SEARCH("96-well",Import!$B$10)),Sheet1!O3203,Sheet1!P3203)</f>
        <v>C9</v>
      </c>
      <c r="I3204" s="31"/>
    </row>
    <row r="3205" spans="1:9" x14ac:dyDescent="0.25">
      <c r="A3205" s="29" t="str">
        <f>IF(PickedColonies!J3205=0, "NA",INDEX(Table5[Strain name],(MATCH(PickedColonies!C3205,Table6[Barcode of agar-filled omnitray plate],0)+PickedColonies!J3205-1)))</f>
        <v>NA</v>
      </c>
      <c r="B3205" s="29" t="str">
        <f>IF(PickedColonies!J3205=0, "NA", INDEX(Table1[Modifications],(MATCH(PickedColonies!C3205,Table6[Barcode of agar-filled omnitray plate],0)+PickedColonies!J3205-1)))</f>
        <v>NA</v>
      </c>
      <c r="D3205" s="29" t="str">
        <f>IF(PickedColonies!J3205=0, "NA", INDEX(Table4[],(MATCH(PickedColonies!C3205,Table6[Barcode of agar-filled omnitray plate],0)+PickedColonies!J3205-1)))</f>
        <v>NA</v>
      </c>
      <c r="F3205" s="42" t="str">
        <f>IF(ISNUMBER(SEARCH("96-well",Import!$B$10)),Sheet1!O3204,Sheet1!P3204)</f>
        <v>D9</v>
      </c>
      <c r="I3205" s="31"/>
    </row>
    <row r="3206" spans="1:9" x14ac:dyDescent="0.25">
      <c r="A3206" s="29" t="str">
        <f>IF(PickedColonies!J3206=0, "NA",INDEX(Table5[Strain name],(MATCH(PickedColonies!C3206,Table6[Barcode of agar-filled omnitray plate],0)+PickedColonies!J3206-1)))</f>
        <v>NA</v>
      </c>
      <c r="B3206" s="29" t="str">
        <f>IF(PickedColonies!J3206=0, "NA", INDEX(Table1[Modifications],(MATCH(PickedColonies!C3206,Table6[Barcode of agar-filled omnitray plate],0)+PickedColonies!J3206-1)))</f>
        <v>NA</v>
      </c>
      <c r="D3206" s="29" t="str">
        <f>IF(PickedColonies!J3206=0, "NA", INDEX(Table4[],(MATCH(PickedColonies!C3206,Table6[Barcode of agar-filled omnitray plate],0)+PickedColonies!J3206-1)))</f>
        <v>NA</v>
      </c>
      <c r="F3206" s="42" t="str">
        <f>IF(ISNUMBER(SEARCH("96-well",Import!$B$10)),Sheet1!O3205,Sheet1!P3205)</f>
        <v>E9</v>
      </c>
      <c r="I3206" s="31"/>
    </row>
    <row r="3207" spans="1:9" x14ac:dyDescent="0.25">
      <c r="A3207" s="29" t="str">
        <f>IF(PickedColonies!J3207=0, "NA",INDEX(Table5[Strain name],(MATCH(PickedColonies!C3207,Table6[Barcode of agar-filled omnitray plate],0)+PickedColonies!J3207-1)))</f>
        <v>NA</v>
      </c>
      <c r="B3207" s="29" t="str">
        <f>IF(PickedColonies!J3207=0, "NA", INDEX(Table1[Modifications],(MATCH(PickedColonies!C3207,Table6[Barcode of agar-filled omnitray plate],0)+PickedColonies!J3207-1)))</f>
        <v>NA</v>
      </c>
      <c r="D3207" s="29" t="str">
        <f>IF(PickedColonies!J3207=0, "NA", INDEX(Table4[],(MATCH(PickedColonies!C3207,Table6[Barcode of agar-filled omnitray plate],0)+PickedColonies!J3207-1)))</f>
        <v>NA</v>
      </c>
      <c r="F3207" s="42" t="str">
        <f>IF(ISNUMBER(SEARCH("96-well",Import!$B$10)),Sheet1!O3206,Sheet1!P3206)</f>
        <v>F9</v>
      </c>
      <c r="I3207" s="31"/>
    </row>
    <row r="3208" spans="1:9" x14ac:dyDescent="0.25">
      <c r="A3208" s="29" t="str">
        <f>IF(PickedColonies!J3208=0, "NA",INDEX(Table5[Strain name],(MATCH(PickedColonies!C3208,Table6[Barcode of agar-filled omnitray plate],0)+PickedColonies!J3208-1)))</f>
        <v>NA</v>
      </c>
      <c r="B3208" s="29" t="str">
        <f>IF(PickedColonies!J3208=0, "NA", INDEX(Table1[Modifications],(MATCH(PickedColonies!C3208,Table6[Barcode of agar-filled omnitray plate],0)+PickedColonies!J3208-1)))</f>
        <v>NA</v>
      </c>
      <c r="D3208" s="29" t="str">
        <f>IF(PickedColonies!J3208=0, "NA", INDEX(Table4[],(MATCH(PickedColonies!C3208,Table6[Barcode of agar-filled omnitray plate],0)+PickedColonies!J3208-1)))</f>
        <v>NA</v>
      </c>
      <c r="F3208" s="42" t="str">
        <f>IF(ISNUMBER(SEARCH("96-well",Import!$B$10)),Sheet1!O3207,Sheet1!P3207)</f>
        <v>G9</v>
      </c>
      <c r="I3208" s="31"/>
    </row>
    <row r="3209" spans="1:9" x14ac:dyDescent="0.25">
      <c r="A3209" s="29" t="str">
        <f>IF(PickedColonies!J3209=0, "NA",INDEX(Table5[Strain name],(MATCH(PickedColonies!C3209,Table6[Barcode of agar-filled omnitray plate],0)+PickedColonies!J3209-1)))</f>
        <v>NA</v>
      </c>
      <c r="B3209" s="29" t="str">
        <f>IF(PickedColonies!J3209=0, "NA", INDEX(Table1[Modifications],(MATCH(PickedColonies!C3209,Table6[Barcode of agar-filled omnitray plate],0)+PickedColonies!J3209-1)))</f>
        <v>NA</v>
      </c>
      <c r="D3209" s="29" t="str">
        <f>IF(PickedColonies!J3209=0, "NA", INDEX(Table4[],(MATCH(PickedColonies!C3209,Table6[Barcode of agar-filled omnitray plate],0)+PickedColonies!J3209-1)))</f>
        <v>NA</v>
      </c>
      <c r="F3209" s="42" t="str">
        <f>IF(ISNUMBER(SEARCH("96-well",Import!$B$10)),Sheet1!O3208,Sheet1!P3208)</f>
        <v>H9</v>
      </c>
      <c r="I3209" s="31"/>
    </row>
    <row r="3210" spans="1:9" x14ac:dyDescent="0.25">
      <c r="A3210" s="29" t="str">
        <f>IF(PickedColonies!J3210=0, "NA",INDEX(Table5[Strain name],(MATCH(PickedColonies!C3210,Table6[Barcode of agar-filled omnitray plate],0)+PickedColonies!J3210-1)))</f>
        <v>NA</v>
      </c>
      <c r="B3210" s="29" t="str">
        <f>IF(PickedColonies!J3210=0, "NA", INDEX(Table1[Modifications],(MATCH(PickedColonies!C3210,Table6[Barcode of agar-filled omnitray plate],0)+PickedColonies!J3210-1)))</f>
        <v>NA</v>
      </c>
      <c r="D3210" s="29" t="str">
        <f>IF(PickedColonies!J3210=0, "NA", INDEX(Table4[],(MATCH(PickedColonies!C3210,Table6[Barcode of agar-filled omnitray plate],0)+PickedColonies!J3210-1)))</f>
        <v>NA</v>
      </c>
      <c r="F3210" s="42" t="str">
        <f>IF(ISNUMBER(SEARCH("96-well",Import!$B$10)),Sheet1!O3209,Sheet1!P3209)</f>
        <v>I9</v>
      </c>
      <c r="I3210" s="31"/>
    </row>
    <row r="3211" spans="1:9" x14ac:dyDescent="0.25">
      <c r="A3211" s="29" t="str">
        <f>IF(PickedColonies!J3211=0, "NA",INDEX(Table5[Strain name],(MATCH(PickedColonies!C3211,Table6[Barcode of agar-filled omnitray plate],0)+PickedColonies!J3211-1)))</f>
        <v>NA</v>
      </c>
      <c r="B3211" s="29" t="str">
        <f>IF(PickedColonies!J3211=0, "NA", INDEX(Table1[Modifications],(MATCH(PickedColonies!C3211,Table6[Barcode of agar-filled omnitray plate],0)+PickedColonies!J3211-1)))</f>
        <v>NA</v>
      </c>
      <c r="D3211" s="29" t="str">
        <f>IF(PickedColonies!J3211=0, "NA", INDEX(Table4[],(MATCH(PickedColonies!C3211,Table6[Barcode of agar-filled omnitray plate],0)+PickedColonies!J3211-1)))</f>
        <v>NA</v>
      </c>
      <c r="F3211" s="42" t="str">
        <f>IF(ISNUMBER(SEARCH("96-well",Import!$B$10)),Sheet1!O3210,Sheet1!P3210)</f>
        <v>J9</v>
      </c>
      <c r="I3211" s="31"/>
    </row>
    <row r="3212" spans="1:9" x14ac:dyDescent="0.25">
      <c r="A3212" s="29" t="str">
        <f>IF(PickedColonies!J3212=0, "NA",INDEX(Table5[Strain name],(MATCH(PickedColonies!C3212,Table6[Barcode of agar-filled omnitray plate],0)+PickedColonies!J3212-1)))</f>
        <v>NA</v>
      </c>
      <c r="B3212" s="29" t="str">
        <f>IF(PickedColonies!J3212=0, "NA", INDEX(Table1[Modifications],(MATCH(PickedColonies!C3212,Table6[Barcode of agar-filled omnitray plate],0)+PickedColonies!J3212-1)))</f>
        <v>NA</v>
      </c>
      <c r="D3212" s="29" t="str">
        <f>IF(PickedColonies!J3212=0, "NA", INDEX(Table4[],(MATCH(PickedColonies!C3212,Table6[Barcode of agar-filled omnitray plate],0)+PickedColonies!J3212-1)))</f>
        <v>NA</v>
      </c>
      <c r="F3212" s="42" t="str">
        <f>IF(ISNUMBER(SEARCH("96-well",Import!$B$10)),Sheet1!O3211,Sheet1!P3211)</f>
        <v>K9</v>
      </c>
      <c r="I3212" s="31"/>
    </row>
    <row r="3213" spans="1:9" x14ac:dyDescent="0.25">
      <c r="A3213" s="29" t="str">
        <f>IF(PickedColonies!J3213=0, "NA",INDEX(Table5[Strain name],(MATCH(PickedColonies!C3213,Table6[Barcode of agar-filled omnitray plate],0)+PickedColonies!J3213-1)))</f>
        <v>NA</v>
      </c>
      <c r="B3213" s="29" t="str">
        <f>IF(PickedColonies!J3213=0, "NA", INDEX(Table1[Modifications],(MATCH(PickedColonies!C3213,Table6[Barcode of agar-filled omnitray plate],0)+PickedColonies!J3213-1)))</f>
        <v>NA</v>
      </c>
      <c r="D3213" s="29" t="str">
        <f>IF(PickedColonies!J3213=0, "NA", INDEX(Table4[],(MATCH(PickedColonies!C3213,Table6[Barcode of agar-filled omnitray plate],0)+PickedColonies!J3213-1)))</f>
        <v>NA</v>
      </c>
      <c r="F3213" s="42" t="str">
        <f>IF(ISNUMBER(SEARCH("96-well",Import!$B$10)),Sheet1!O3212,Sheet1!P3212)</f>
        <v>L9</v>
      </c>
      <c r="I3213" s="31"/>
    </row>
    <row r="3214" spans="1:9" x14ac:dyDescent="0.25">
      <c r="A3214" s="29" t="str">
        <f>IF(PickedColonies!J3214=0, "NA",INDEX(Table5[Strain name],(MATCH(PickedColonies!C3214,Table6[Barcode of agar-filled omnitray plate],0)+PickedColonies!J3214-1)))</f>
        <v>NA</v>
      </c>
      <c r="B3214" s="29" t="str">
        <f>IF(PickedColonies!J3214=0, "NA", INDEX(Table1[Modifications],(MATCH(PickedColonies!C3214,Table6[Barcode of agar-filled omnitray plate],0)+PickedColonies!J3214-1)))</f>
        <v>NA</v>
      </c>
      <c r="D3214" s="29" t="str">
        <f>IF(PickedColonies!J3214=0, "NA", INDEX(Table4[],(MATCH(PickedColonies!C3214,Table6[Barcode of agar-filled omnitray plate],0)+PickedColonies!J3214-1)))</f>
        <v>NA</v>
      </c>
      <c r="F3214" s="42" t="str">
        <f>IF(ISNUMBER(SEARCH("96-well",Import!$B$10)),Sheet1!O3213,Sheet1!P3213)</f>
        <v>M9</v>
      </c>
      <c r="I3214" s="31"/>
    </row>
    <row r="3215" spans="1:9" x14ac:dyDescent="0.25">
      <c r="A3215" s="29" t="str">
        <f>IF(PickedColonies!J3215=0, "NA",INDEX(Table5[Strain name],(MATCH(PickedColonies!C3215,Table6[Barcode of agar-filled omnitray plate],0)+PickedColonies!J3215-1)))</f>
        <v>NA</v>
      </c>
      <c r="B3215" s="29" t="str">
        <f>IF(PickedColonies!J3215=0, "NA", INDEX(Table1[Modifications],(MATCH(PickedColonies!C3215,Table6[Barcode of agar-filled omnitray plate],0)+PickedColonies!J3215-1)))</f>
        <v>NA</v>
      </c>
      <c r="D3215" s="29" t="str">
        <f>IF(PickedColonies!J3215=0, "NA", INDEX(Table4[],(MATCH(PickedColonies!C3215,Table6[Barcode of agar-filled omnitray plate],0)+PickedColonies!J3215-1)))</f>
        <v>NA</v>
      </c>
      <c r="F3215" s="42" t="str">
        <f>IF(ISNUMBER(SEARCH("96-well",Import!$B$10)),Sheet1!O3214,Sheet1!P3214)</f>
        <v>N9</v>
      </c>
      <c r="I3215" s="31"/>
    </row>
    <row r="3216" spans="1:9" x14ac:dyDescent="0.25">
      <c r="A3216" s="29" t="str">
        <f>IF(PickedColonies!J3216=0, "NA",INDEX(Table5[Strain name],(MATCH(PickedColonies!C3216,Table6[Barcode of agar-filled omnitray plate],0)+PickedColonies!J3216-1)))</f>
        <v>NA</v>
      </c>
      <c r="B3216" s="29" t="str">
        <f>IF(PickedColonies!J3216=0, "NA", INDEX(Table1[Modifications],(MATCH(PickedColonies!C3216,Table6[Barcode of agar-filled omnitray plate],0)+PickedColonies!J3216-1)))</f>
        <v>NA</v>
      </c>
      <c r="D3216" s="29" t="str">
        <f>IF(PickedColonies!J3216=0, "NA", INDEX(Table4[],(MATCH(PickedColonies!C3216,Table6[Barcode of agar-filled omnitray plate],0)+PickedColonies!J3216-1)))</f>
        <v>NA</v>
      </c>
      <c r="F3216" s="42" t="str">
        <f>IF(ISNUMBER(SEARCH("96-well",Import!$B$10)),Sheet1!O3215,Sheet1!P3215)</f>
        <v>O9</v>
      </c>
      <c r="I3216" s="31"/>
    </row>
    <row r="3217" spans="1:9" x14ac:dyDescent="0.25">
      <c r="A3217" s="29" t="str">
        <f>IF(PickedColonies!J3217=0, "NA",INDEX(Table5[Strain name],(MATCH(PickedColonies!C3217,Table6[Barcode of agar-filled omnitray plate],0)+PickedColonies!J3217-1)))</f>
        <v>NA</v>
      </c>
      <c r="B3217" s="29" t="str">
        <f>IF(PickedColonies!J3217=0, "NA", INDEX(Table1[Modifications],(MATCH(PickedColonies!C3217,Table6[Barcode of agar-filled omnitray plate],0)+PickedColonies!J3217-1)))</f>
        <v>NA</v>
      </c>
      <c r="D3217" s="29" t="str">
        <f>IF(PickedColonies!J3217=0, "NA", INDEX(Table4[],(MATCH(PickedColonies!C3217,Table6[Barcode of agar-filled omnitray plate],0)+PickedColonies!J3217-1)))</f>
        <v>NA</v>
      </c>
      <c r="F3217" s="42" t="str">
        <f>IF(ISNUMBER(SEARCH("96-well",Import!$B$10)),Sheet1!O3216,Sheet1!P3216)</f>
        <v>P9</v>
      </c>
      <c r="I3217" s="31"/>
    </row>
    <row r="3218" spans="1:9" x14ac:dyDescent="0.25">
      <c r="A3218" s="29" t="str">
        <f>IF(PickedColonies!J3218=0, "NA",INDEX(Table5[Strain name],(MATCH(PickedColonies!C3218,Table6[Barcode of agar-filled omnitray plate],0)+PickedColonies!J3218-1)))</f>
        <v>NA</v>
      </c>
      <c r="B3218" s="29" t="str">
        <f>IF(PickedColonies!J3218=0, "NA", INDEX(Table1[Modifications],(MATCH(PickedColonies!C3218,Table6[Barcode of agar-filled omnitray plate],0)+PickedColonies!J3218-1)))</f>
        <v>NA</v>
      </c>
      <c r="D3218" s="29" t="str">
        <f>IF(PickedColonies!J3218=0, "NA", INDEX(Table4[],(MATCH(PickedColonies!C3218,Table6[Barcode of agar-filled omnitray plate],0)+PickedColonies!J3218-1)))</f>
        <v>NA</v>
      </c>
      <c r="F3218" s="42" t="str">
        <f>IF(ISNUMBER(SEARCH("96-well",Import!$B$10)),Sheet1!O3217,Sheet1!P3217)</f>
        <v>A10</v>
      </c>
      <c r="I3218" s="31"/>
    </row>
    <row r="3219" spans="1:9" x14ac:dyDescent="0.25">
      <c r="A3219" s="29" t="str">
        <f>IF(PickedColonies!J3219=0, "NA",INDEX(Table5[Strain name],(MATCH(PickedColonies!C3219,Table6[Barcode of agar-filled omnitray plate],0)+PickedColonies!J3219-1)))</f>
        <v>NA</v>
      </c>
      <c r="B3219" s="29" t="str">
        <f>IF(PickedColonies!J3219=0, "NA", INDEX(Table1[Modifications],(MATCH(PickedColonies!C3219,Table6[Barcode of agar-filled omnitray plate],0)+PickedColonies!J3219-1)))</f>
        <v>NA</v>
      </c>
      <c r="D3219" s="29" t="str">
        <f>IF(PickedColonies!J3219=0, "NA", INDEX(Table4[],(MATCH(PickedColonies!C3219,Table6[Barcode of agar-filled omnitray plate],0)+PickedColonies!J3219-1)))</f>
        <v>NA</v>
      </c>
      <c r="F3219" s="42" t="str">
        <f>IF(ISNUMBER(SEARCH("96-well",Import!$B$10)),Sheet1!O3218,Sheet1!P3218)</f>
        <v>B10</v>
      </c>
      <c r="I3219" s="31"/>
    </row>
    <row r="3220" spans="1:9" x14ac:dyDescent="0.25">
      <c r="A3220" s="29" t="str">
        <f>IF(PickedColonies!J3220=0, "NA",INDEX(Table5[Strain name],(MATCH(PickedColonies!C3220,Table6[Barcode of agar-filled omnitray plate],0)+PickedColonies!J3220-1)))</f>
        <v>NA</v>
      </c>
      <c r="B3220" s="29" t="str">
        <f>IF(PickedColonies!J3220=0, "NA", INDEX(Table1[Modifications],(MATCH(PickedColonies!C3220,Table6[Barcode of agar-filled omnitray plate],0)+PickedColonies!J3220-1)))</f>
        <v>NA</v>
      </c>
      <c r="D3220" s="29" t="str">
        <f>IF(PickedColonies!J3220=0, "NA", INDEX(Table4[],(MATCH(PickedColonies!C3220,Table6[Barcode of agar-filled omnitray plate],0)+PickedColonies!J3220-1)))</f>
        <v>NA</v>
      </c>
      <c r="F3220" s="42" t="str">
        <f>IF(ISNUMBER(SEARCH("96-well",Import!$B$10)),Sheet1!O3219,Sheet1!P3219)</f>
        <v>C10</v>
      </c>
      <c r="I3220" s="31"/>
    </row>
    <row r="3221" spans="1:9" x14ac:dyDescent="0.25">
      <c r="A3221" s="29" t="str">
        <f>IF(PickedColonies!J3221=0, "NA",INDEX(Table5[Strain name],(MATCH(PickedColonies!C3221,Table6[Barcode of agar-filled omnitray plate],0)+PickedColonies!J3221-1)))</f>
        <v>NA</v>
      </c>
      <c r="B3221" s="29" t="str">
        <f>IF(PickedColonies!J3221=0, "NA", INDEX(Table1[Modifications],(MATCH(PickedColonies!C3221,Table6[Barcode of agar-filled omnitray plate],0)+PickedColonies!J3221-1)))</f>
        <v>NA</v>
      </c>
      <c r="D3221" s="29" t="str">
        <f>IF(PickedColonies!J3221=0, "NA", INDEX(Table4[],(MATCH(PickedColonies!C3221,Table6[Barcode of agar-filled omnitray plate],0)+PickedColonies!J3221-1)))</f>
        <v>NA</v>
      </c>
      <c r="F3221" s="42" t="str">
        <f>IF(ISNUMBER(SEARCH("96-well",Import!$B$10)),Sheet1!O3220,Sheet1!P3220)</f>
        <v>D10</v>
      </c>
      <c r="I3221" s="31"/>
    </row>
    <row r="3222" spans="1:9" x14ac:dyDescent="0.25">
      <c r="A3222" s="29" t="str">
        <f>IF(PickedColonies!J3222=0, "NA",INDEX(Table5[Strain name],(MATCH(PickedColonies!C3222,Table6[Barcode of agar-filled omnitray plate],0)+PickedColonies!J3222-1)))</f>
        <v>NA</v>
      </c>
      <c r="B3222" s="29" t="str">
        <f>IF(PickedColonies!J3222=0, "NA", INDEX(Table1[Modifications],(MATCH(PickedColonies!C3222,Table6[Barcode of agar-filled omnitray plate],0)+PickedColonies!J3222-1)))</f>
        <v>NA</v>
      </c>
      <c r="D3222" s="29" t="str">
        <f>IF(PickedColonies!J3222=0, "NA", INDEX(Table4[],(MATCH(PickedColonies!C3222,Table6[Barcode of agar-filled omnitray plate],0)+PickedColonies!J3222-1)))</f>
        <v>NA</v>
      </c>
      <c r="F3222" s="42" t="str">
        <f>IF(ISNUMBER(SEARCH("96-well",Import!$B$10)),Sheet1!O3221,Sheet1!P3221)</f>
        <v>E10</v>
      </c>
      <c r="I3222" s="31"/>
    </row>
    <row r="3223" spans="1:9" x14ac:dyDescent="0.25">
      <c r="A3223" s="29" t="str">
        <f>IF(PickedColonies!J3223=0, "NA",INDEX(Table5[Strain name],(MATCH(PickedColonies!C3223,Table6[Barcode of agar-filled omnitray plate],0)+PickedColonies!J3223-1)))</f>
        <v>NA</v>
      </c>
      <c r="B3223" s="29" t="str">
        <f>IF(PickedColonies!J3223=0, "NA", INDEX(Table1[Modifications],(MATCH(PickedColonies!C3223,Table6[Barcode of agar-filled omnitray plate],0)+PickedColonies!J3223-1)))</f>
        <v>NA</v>
      </c>
      <c r="D3223" s="29" t="str">
        <f>IF(PickedColonies!J3223=0, "NA", INDEX(Table4[],(MATCH(PickedColonies!C3223,Table6[Barcode of agar-filled omnitray plate],0)+PickedColonies!J3223-1)))</f>
        <v>NA</v>
      </c>
      <c r="F3223" s="42" t="str">
        <f>IF(ISNUMBER(SEARCH("96-well",Import!$B$10)),Sheet1!O3222,Sheet1!P3222)</f>
        <v>F10</v>
      </c>
      <c r="I3223" s="31"/>
    </row>
    <row r="3224" spans="1:9" x14ac:dyDescent="0.25">
      <c r="A3224" s="29" t="str">
        <f>IF(PickedColonies!J3224=0, "NA",INDEX(Table5[Strain name],(MATCH(PickedColonies!C3224,Table6[Barcode of agar-filled omnitray plate],0)+PickedColonies!J3224-1)))</f>
        <v>NA</v>
      </c>
      <c r="B3224" s="29" t="str">
        <f>IF(PickedColonies!J3224=0, "NA", INDEX(Table1[Modifications],(MATCH(PickedColonies!C3224,Table6[Barcode of agar-filled omnitray plate],0)+PickedColonies!J3224-1)))</f>
        <v>NA</v>
      </c>
      <c r="D3224" s="29" t="str">
        <f>IF(PickedColonies!J3224=0, "NA", INDEX(Table4[],(MATCH(PickedColonies!C3224,Table6[Barcode of agar-filled omnitray plate],0)+PickedColonies!J3224-1)))</f>
        <v>NA</v>
      </c>
      <c r="F3224" s="42" t="str">
        <f>IF(ISNUMBER(SEARCH("96-well",Import!$B$10)),Sheet1!O3223,Sheet1!P3223)</f>
        <v>G10</v>
      </c>
      <c r="I3224" s="31"/>
    </row>
    <row r="3225" spans="1:9" x14ac:dyDescent="0.25">
      <c r="A3225" s="29" t="str">
        <f>IF(PickedColonies!J3225=0, "NA",INDEX(Table5[Strain name],(MATCH(PickedColonies!C3225,Table6[Barcode of agar-filled omnitray plate],0)+PickedColonies!J3225-1)))</f>
        <v>NA</v>
      </c>
      <c r="B3225" s="29" t="str">
        <f>IF(PickedColonies!J3225=0, "NA", INDEX(Table1[Modifications],(MATCH(PickedColonies!C3225,Table6[Barcode of agar-filled omnitray plate],0)+PickedColonies!J3225-1)))</f>
        <v>NA</v>
      </c>
      <c r="D3225" s="29" t="str">
        <f>IF(PickedColonies!J3225=0, "NA", INDEX(Table4[],(MATCH(PickedColonies!C3225,Table6[Barcode of agar-filled omnitray plate],0)+PickedColonies!J3225-1)))</f>
        <v>NA</v>
      </c>
      <c r="F3225" s="42" t="str">
        <f>IF(ISNUMBER(SEARCH("96-well",Import!$B$10)),Sheet1!O3224,Sheet1!P3224)</f>
        <v>H10</v>
      </c>
      <c r="I3225" s="31"/>
    </row>
    <row r="3226" spans="1:9" x14ac:dyDescent="0.25">
      <c r="A3226" s="29" t="str">
        <f>IF(PickedColonies!J3226=0, "NA",INDEX(Table5[Strain name],(MATCH(PickedColonies!C3226,Table6[Barcode of agar-filled omnitray plate],0)+PickedColonies!J3226-1)))</f>
        <v>NA</v>
      </c>
      <c r="B3226" s="29" t="str">
        <f>IF(PickedColonies!J3226=0, "NA", INDEX(Table1[Modifications],(MATCH(PickedColonies!C3226,Table6[Barcode of agar-filled omnitray plate],0)+PickedColonies!J3226-1)))</f>
        <v>NA</v>
      </c>
      <c r="D3226" s="29" t="str">
        <f>IF(PickedColonies!J3226=0, "NA", INDEX(Table4[],(MATCH(PickedColonies!C3226,Table6[Barcode of agar-filled omnitray plate],0)+PickedColonies!J3226-1)))</f>
        <v>NA</v>
      </c>
      <c r="F3226" s="42" t="str">
        <f>IF(ISNUMBER(SEARCH("96-well",Import!$B$10)),Sheet1!O3225,Sheet1!P3225)</f>
        <v>I10</v>
      </c>
      <c r="I3226" s="31"/>
    </row>
    <row r="3227" spans="1:9" x14ac:dyDescent="0.25">
      <c r="A3227" s="29" t="str">
        <f>IF(PickedColonies!J3227=0, "NA",INDEX(Table5[Strain name],(MATCH(PickedColonies!C3227,Table6[Barcode of agar-filled omnitray plate],0)+PickedColonies!J3227-1)))</f>
        <v>NA</v>
      </c>
      <c r="B3227" s="29" t="str">
        <f>IF(PickedColonies!J3227=0, "NA", INDEX(Table1[Modifications],(MATCH(PickedColonies!C3227,Table6[Barcode of agar-filled omnitray plate],0)+PickedColonies!J3227-1)))</f>
        <v>NA</v>
      </c>
      <c r="D3227" s="29" t="str">
        <f>IF(PickedColonies!J3227=0, "NA", INDEX(Table4[],(MATCH(PickedColonies!C3227,Table6[Barcode of agar-filled omnitray plate],0)+PickedColonies!J3227-1)))</f>
        <v>NA</v>
      </c>
      <c r="F3227" s="42" t="str">
        <f>IF(ISNUMBER(SEARCH("96-well",Import!$B$10)),Sheet1!O3226,Sheet1!P3226)</f>
        <v>J10</v>
      </c>
      <c r="I3227" s="31"/>
    </row>
    <row r="3228" spans="1:9" x14ac:dyDescent="0.25">
      <c r="A3228" s="29" t="str">
        <f>IF(PickedColonies!J3228=0, "NA",INDEX(Table5[Strain name],(MATCH(PickedColonies!C3228,Table6[Barcode of agar-filled omnitray plate],0)+PickedColonies!J3228-1)))</f>
        <v>NA</v>
      </c>
      <c r="B3228" s="29" t="str">
        <f>IF(PickedColonies!J3228=0, "NA", INDEX(Table1[Modifications],(MATCH(PickedColonies!C3228,Table6[Barcode of agar-filled omnitray plate],0)+PickedColonies!J3228-1)))</f>
        <v>NA</v>
      </c>
      <c r="D3228" s="29" t="str">
        <f>IF(PickedColonies!J3228=0, "NA", INDEX(Table4[],(MATCH(PickedColonies!C3228,Table6[Barcode of agar-filled omnitray plate],0)+PickedColonies!J3228-1)))</f>
        <v>NA</v>
      </c>
      <c r="F3228" s="42" t="str">
        <f>IF(ISNUMBER(SEARCH("96-well",Import!$B$10)),Sheet1!O3227,Sheet1!P3227)</f>
        <v>K10</v>
      </c>
      <c r="I3228" s="31"/>
    </row>
    <row r="3229" spans="1:9" x14ac:dyDescent="0.25">
      <c r="A3229" s="29" t="str">
        <f>IF(PickedColonies!J3229=0, "NA",INDEX(Table5[Strain name],(MATCH(PickedColonies!C3229,Table6[Barcode of agar-filled omnitray plate],0)+PickedColonies!J3229-1)))</f>
        <v>NA</v>
      </c>
      <c r="B3229" s="29" t="str">
        <f>IF(PickedColonies!J3229=0, "NA", INDEX(Table1[Modifications],(MATCH(PickedColonies!C3229,Table6[Barcode of agar-filled omnitray plate],0)+PickedColonies!J3229-1)))</f>
        <v>NA</v>
      </c>
      <c r="D3229" s="29" t="str">
        <f>IF(PickedColonies!J3229=0, "NA", INDEX(Table4[],(MATCH(PickedColonies!C3229,Table6[Barcode of agar-filled omnitray plate],0)+PickedColonies!J3229-1)))</f>
        <v>NA</v>
      </c>
      <c r="F3229" s="42" t="str">
        <f>IF(ISNUMBER(SEARCH("96-well",Import!$B$10)),Sheet1!O3228,Sheet1!P3228)</f>
        <v>L10</v>
      </c>
      <c r="I3229" s="31"/>
    </row>
    <row r="3230" spans="1:9" x14ac:dyDescent="0.25">
      <c r="A3230" s="29" t="str">
        <f>IF(PickedColonies!J3230=0, "NA",INDEX(Table5[Strain name],(MATCH(PickedColonies!C3230,Table6[Barcode of agar-filled omnitray plate],0)+PickedColonies!J3230-1)))</f>
        <v>NA</v>
      </c>
      <c r="B3230" s="29" t="str">
        <f>IF(PickedColonies!J3230=0, "NA", INDEX(Table1[Modifications],(MATCH(PickedColonies!C3230,Table6[Barcode of agar-filled omnitray plate],0)+PickedColonies!J3230-1)))</f>
        <v>NA</v>
      </c>
      <c r="D3230" s="29" t="str">
        <f>IF(PickedColonies!J3230=0, "NA", INDEX(Table4[],(MATCH(PickedColonies!C3230,Table6[Barcode of agar-filled omnitray plate],0)+PickedColonies!J3230-1)))</f>
        <v>NA</v>
      </c>
      <c r="F3230" s="42" t="str">
        <f>IF(ISNUMBER(SEARCH("96-well",Import!$B$10)),Sheet1!O3229,Sheet1!P3229)</f>
        <v>M10</v>
      </c>
      <c r="I3230" s="31"/>
    </row>
    <row r="3231" spans="1:9" x14ac:dyDescent="0.25">
      <c r="A3231" s="29" t="str">
        <f>IF(PickedColonies!J3231=0, "NA",INDEX(Table5[Strain name],(MATCH(PickedColonies!C3231,Table6[Barcode of agar-filled omnitray plate],0)+PickedColonies!J3231-1)))</f>
        <v>NA</v>
      </c>
      <c r="B3231" s="29" t="str">
        <f>IF(PickedColonies!J3231=0, "NA", INDEX(Table1[Modifications],(MATCH(PickedColonies!C3231,Table6[Barcode of agar-filled omnitray plate],0)+PickedColonies!J3231-1)))</f>
        <v>NA</v>
      </c>
      <c r="D3231" s="29" t="str">
        <f>IF(PickedColonies!J3231=0, "NA", INDEX(Table4[],(MATCH(PickedColonies!C3231,Table6[Barcode of agar-filled omnitray plate],0)+PickedColonies!J3231-1)))</f>
        <v>NA</v>
      </c>
      <c r="F3231" s="42" t="str">
        <f>IF(ISNUMBER(SEARCH("96-well",Import!$B$10)),Sheet1!O3230,Sheet1!P3230)</f>
        <v>N10</v>
      </c>
      <c r="I3231" s="31"/>
    </row>
    <row r="3232" spans="1:9" x14ac:dyDescent="0.25">
      <c r="A3232" s="29" t="str">
        <f>IF(PickedColonies!J3232=0, "NA",INDEX(Table5[Strain name],(MATCH(PickedColonies!C3232,Table6[Barcode of agar-filled omnitray plate],0)+PickedColonies!J3232-1)))</f>
        <v>NA</v>
      </c>
      <c r="B3232" s="29" t="str">
        <f>IF(PickedColonies!J3232=0, "NA", INDEX(Table1[Modifications],(MATCH(PickedColonies!C3232,Table6[Barcode of agar-filled omnitray plate],0)+PickedColonies!J3232-1)))</f>
        <v>NA</v>
      </c>
      <c r="D3232" s="29" t="str">
        <f>IF(PickedColonies!J3232=0, "NA", INDEX(Table4[],(MATCH(PickedColonies!C3232,Table6[Barcode of agar-filled omnitray plate],0)+PickedColonies!J3232-1)))</f>
        <v>NA</v>
      </c>
      <c r="F3232" s="42" t="str">
        <f>IF(ISNUMBER(SEARCH("96-well",Import!$B$10)),Sheet1!O3231,Sheet1!P3231)</f>
        <v>O10</v>
      </c>
      <c r="I3232" s="31"/>
    </row>
    <row r="3233" spans="1:9" x14ac:dyDescent="0.25">
      <c r="A3233" s="29" t="str">
        <f>IF(PickedColonies!J3233=0, "NA",INDEX(Table5[Strain name],(MATCH(PickedColonies!C3233,Table6[Barcode of agar-filled omnitray plate],0)+PickedColonies!J3233-1)))</f>
        <v>NA</v>
      </c>
      <c r="B3233" s="29" t="str">
        <f>IF(PickedColonies!J3233=0, "NA", INDEX(Table1[Modifications],(MATCH(PickedColonies!C3233,Table6[Barcode of agar-filled omnitray plate],0)+PickedColonies!J3233-1)))</f>
        <v>NA</v>
      </c>
      <c r="D3233" s="29" t="str">
        <f>IF(PickedColonies!J3233=0, "NA", INDEX(Table4[],(MATCH(PickedColonies!C3233,Table6[Barcode of agar-filled omnitray plate],0)+PickedColonies!J3233-1)))</f>
        <v>NA</v>
      </c>
      <c r="F3233" s="42" t="str">
        <f>IF(ISNUMBER(SEARCH("96-well",Import!$B$10)),Sheet1!O3232,Sheet1!P3232)</f>
        <v>P10</v>
      </c>
      <c r="I3233" s="31"/>
    </row>
    <row r="3234" spans="1:9" x14ac:dyDescent="0.25">
      <c r="A3234" s="29" t="str">
        <f>IF(PickedColonies!J3234=0, "NA",INDEX(Table5[Strain name],(MATCH(PickedColonies!C3234,Table6[Barcode of agar-filled omnitray plate],0)+PickedColonies!J3234-1)))</f>
        <v>NA</v>
      </c>
      <c r="B3234" s="29" t="str">
        <f>IF(PickedColonies!J3234=0, "NA", INDEX(Table1[Modifications],(MATCH(PickedColonies!C3234,Table6[Barcode of agar-filled omnitray plate],0)+PickedColonies!J3234-1)))</f>
        <v>NA</v>
      </c>
      <c r="D3234" s="29" t="str">
        <f>IF(PickedColonies!J3234=0, "NA", INDEX(Table4[],(MATCH(PickedColonies!C3234,Table6[Barcode of agar-filled omnitray plate],0)+PickedColonies!J3234-1)))</f>
        <v>NA</v>
      </c>
      <c r="F3234" s="42" t="str">
        <f>IF(ISNUMBER(SEARCH("96-well",Import!$B$10)),Sheet1!O3233,Sheet1!P3233)</f>
        <v>A11</v>
      </c>
      <c r="I3234" s="31"/>
    </row>
    <row r="3235" spans="1:9" x14ac:dyDescent="0.25">
      <c r="A3235" s="29" t="str">
        <f>IF(PickedColonies!J3235=0, "NA",INDEX(Table5[Strain name],(MATCH(PickedColonies!C3235,Table6[Barcode of agar-filled omnitray plate],0)+PickedColonies!J3235-1)))</f>
        <v>NA</v>
      </c>
      <c r="B3235" s="29" t="str">
        <f>IF(PickedColonies!J3235=0, "NA", INDEX(Table1[Modifications],(MATCH(PickedColonies!C3235,Table6[Barcode of agar-filled omnitray plate],0)+PickedColonies!J3235-1)))</f>
        <v>NA</v>
      </c>
      <c r="D3235" s="29" t="str">
        <f>IF(PickedColonies!J3235=0, "NA", INDEX(Table4[],(MATCH(PickedColonies!C3235,Table6[Barcode of agar-filled omnitray plate],0)+PickedColonies!J3235-1)))</f>
        <v>NA</v>
      </c>
      <c r="F3235" s="42" t="str">
        <f>IF(ISNUMBER(SEARCH("96-well",Import!$B$10)),Sheet1!O3234,Sheet1!P3234)</f>
        <v>B11</v>
      </c>
      <c r="I3235" s="31"/>
    </row>
    <row r="3236" spans="1:9" x14ac:dyDescent="0.25">
      <c r="A3236" s="29" t="str">
        <f>IF(PickedColonies!J3236=0, "NA",INDEX(Table5[Strain name],(MATCH(PickedColonies!C3236,Table6[Barcode of agar-filled omnitray plate],0)+PickedColonies!J3236-1)))</f>
        <v>NA</v>
      </c>
      <c r="B3236" s="29" t="str">
        <f>IF(PickedColonies!J3236=0, "NA", INDEX(Table1[Modifications],(MATCH(PickedColonies!C3236,Table6[Barcode of agar-filled omnitray plate],0)+PickedColonies!J3236-1)))</f>
        <v>NA</v>
      </c>
      <c r="D3236" s="29" t="str">
        <f>IF(PickedColonies!J3236=0, "NA", INDEX(Table4[],(MATCH(PickedColonies!C3236,Table6[Barcode of agar-filled omnitray plate],0)+PickedColonies!J3236-1)))</f>
        <v>NA</v>
      </c>
      <c r="F3236" s="42" t="str">
        <f>IF(ISNUMBER(SEARCH("96-well",Import!$B$10)),Sheet1!O3235,Sheet1!P3235)</f>
        <v>C11</v>
      </c>
      <c r="I3236" s="31"/>
    </row>
    <row r="3237" spans="1:9" x14ac:dyDescent="0.25">
      <c r="A3237" s="29" t="str">
        <f>IF(PickedColonies!J3237=0, "NA",INDEX(Table5[Strain name],(MATCH(PickedColonies!C3237,Table6[Barcode of agar-filled omnitray plate],0)+PickedColonies!J3237-1)))</f>
        <v>NA</v>
      </c>
      <c r="B3237" s="29" t="str">
        <f>IF(PickedColonies!J3237=0, "NA", INDEX(Table1[Modifications],(MATCH(PickedColonies!C3237,Table6[Barcode of agar-filled omnitray plate],0)+PickedColonies!J3237-1)))</f>
        <v>NA</v>
      </c>
      <c r="D3237" s="29" t="str">
        <f>IF(PickedColonies!J3237=0, "NA", INDEX(Table4[],(MATCH(PickedColonies!C3237,Table6[Barcode of agar-filled omnitray plate],0)+PickedColonies!J3237-1)))</f>
        <v>NA</v>
      </c>
      <c r="F3237" s="42" t="str">
        <f>IF(ISNUMBER(SEARCH("96-well",Import!$B$10)),Sheet1!O3236,Sheet1!P3236)</f>
        <v>D11</v>
      </c>
      <c r="I3237" s="31"/>
    </row>
    <row r="3238" spans="1:9" x14ac:dyDescent="0.25">
      <c r="A3238" s="29" t="str">
        <f>IF(PickedColonies!J3238=0, "NA",INDEX(Table5[Strain name],(MATCH(PickedColonies!C3238,Table6[Barcode of agar-filled omnitray plate],0)+PickedColonies!J3238-1)))</f>
        <v>NA</v>
      </c>
      <c r="B3238" s="29" t="str">
        <f>IF(PickedColonies!J3238=0, "NA", INDEX(Table1[Modifications],(MATCH(PickedColonies!C3238,Table6[Barcode of agar-filled omnitray plate],0)+PickedColonies!J3238-1)))</f>
        <v>NA</v>
      </c>
      <c r="D3238" s="29" t="str">
        <f>IF(PickedColonies!J3238=0, "NA", INDEX(Table4[],(MATCH(PickedColonies!C3238,Table6[Barcode of agar-filled omnitray plate],0)+PickedColonies!J3238-1)))</f>
        <v>NA</v>
      </c>
      <c r="F3238" s="42" t="str">
        <f>IF(ISNUMBER(SEARCH("96-well",Import!$B$10)),Sheet1!O3237,Sheet1!P3237)</f>
        <v>E11</v>
      </c>
      <c r="I3238" s="31"/>
    </row>
    <row r="3239" spans="1:9" x14ac:dyDescent="0.25">
      <c r="A3239" s="29" t="str">
        <f>IF(PickedColonies!J3239=0, "NA",INDEX(Table5[Strain name],(MATCH(PickedColonies!C3239,Table6[Barcode of agar-filled omnitray plate],0)+PickedColonies!J3239-1)))</f>
        <v>NA</v>
      </c>
      <c r="B3239" s="29" t="str">
        <f>IF(PickedColonies!J3239=0, "NA", INDEX(Table1[Modifications],(MATCH(PickedColonies!C3239,Table6[Barcode of agar-filled omnitray plate],0)+PickedColonies!J3239-1)))</f>
        <v>NA</v>
      </c>
      <c r="D3239" s="29" t="str">
        <f>IF(PickedColonies!J3239=0, "NA", INDEX(Table4[],(MATCH(PickedColonies!C3239,Table6[Barcode of agar-filled omnitray plate],0)+PickedColonies!J3239-1)))</f>
        <v>NA</v>
      </c>
      <c r="F3239" s="42" t="str">
        <f>IF(ISNUMBER(SEARCH("96-well",Import!$B$10)),Sheet1!O3238,Sheet1!P3238)</f>
        <v>F11</v>
      </c>
      <c r="I3239" s="31"/>
    </row>
    <row r="3240" spans="1:9" x14ac:dyDescent="0.25">
      <c r="A3240" s="29" t="str">
        <f>IF(PickedColonies!J3240=0, "NA",INDEX(Table5[Strain name],(MATCH(PickedColonies!C3240,Table6[Barcode of agar-filled omnitray plate],0)+PickedColonies!J3240-1)))</f>
        <v>NA</v>
      </c>
      <c r="B3240" s="29" t="str">
        <f>IF(PickedColonies!J3240=0, "NA", INDEX(Table1[Modifications],(MATCH(PickedColonies!C3240,Table6[Barcode of agar-filled omnitray plate],0)+PickedColonies!J3240-1)))</f>
        <v>NA</v>
      </c>
      <c r="D3240" s="29" t="str">
        <f>IF(PickedColonies!J3240=0, "NA", INDEX(Table4[],(MATCH(PickedColonies!C3240,Table6[Barcode of agar-filled omnitray plate],0)+PickedColonies!J3240-1)))</f>
        <v>NA</v>
      </c>
      <c r="F3240" s="42" t="str">
        <f>IF(ISNUMBER(SEARCH("96-well",Import!$B$10)),Sheet1!O3239,Sheet1!P3239)</f>
        <v>G11</v>
      </c>
      <c r="I3240" s="31"/>
    </row>
    <row r="3241" spans="1:9" x14ac:dyDescent="0.25">
      <c r="A3241" s="29" t="str">
        <f>IF(PickedColonies!J3241=0, "NA",INDEX(Table5[Strain name],(MATCH(PickedColonies!C3241,Table6[Barcode of agar-filled omnitray plate],0)+PickedColonies!J3241-1)))</f>
        <v>NA</v>
      </c>
      <c r="B3241" s="29" t="str">
        <f>IF(PickedColonies!J3241=0, "NA", INDEX(Table1[Modifications],(MATCH(PickedColonies!C3241,Table6[Barcode of agar-filled omnitray plate],0)+PickedColonies!J3241-1)))</f>
        <v>NA</v>
      </c>
      <c r="D3241" s="29" t="str">
        <f>IF(PickedColonies!J3241=0, "NA", INDEX(Table4[],(MATCH(PickedColonies!C3241,Table6[Barcode of agar-filled omnitray plate],0)+PickedColonies!J3241-1)))</f>
        <v>NA</v>
      </c>
      <c r="F3241" s="42" t="str">
        <f>IF(ISNUMBER(SEARCH("96-well",Import!$B$10)),Sheet1!O3240,Sheet1!P3240)</f>
        <v>H11</v>
      </c>
      <c r="I3241" s="31"/>
    </row>
    <row r="3242" spans="1:9" x14ac:dyDescent="0.25">
      <c r="A3242" s="29" t="str">
        <f>IF(PickedColonies!J3242=0, "NA",INDEX(Table5[Strain name],(MATCH(PickedColonies!C3242,Table6[Barcode of agar-filled omnitray plate],0)+PickedColonies!J3242-1)))</f>
        <v>NA</v>
      </c>
      <c r="B3242" s="29" t="str">
        <f>IF(PickedColonies!J3242=0, "NA", INDEX(Table1[Modifications],(MATCH(PickedColonies!C3242,Table6[Barcode of agar-filled omnitray plate],0)+PickedColonies!J3242-1)))</f>
        <v>NA</v>
      </c>
      <c r="D3242" s="29" t="str">
        <f>IF(PickedColonies!J3242=0, "NA", INDEX(Table4[],(MATCH(PickedColonies!C3242,Table6[Barcode of agar-filled omnitray plate],0)+PickedColonies!J3242-1)))</f>
        <v>NA</v>
      </c>
      <c r="F3242" s="42" t="str">
        <f>IF(ISNUMBER(SEARCH("96-well",Import!$B$10)),Sheet1!O3241,Sheet1!P3241)</f>
        <v>I11</v>
      </c>
      <c r="I3242" s="31"/>
    </row>
    <row r="3243" spans="1:9" x14ac:dyDescent="0.25">
      <c r="A3243" s="29" t="str">
        <f>IF(PickedColonies!J3243=0, "NA",INDEX(Table5[Strain name],(MATCH(PickedColonies!C3243,Table6[Barcode of agar-filled omnitray plate],0)+PickedColonies!J3243-1)))</f>
        <v>NA</v>
      </c>
      <c r="B3243" s="29" t="str">
        <f>IF(PickedColonies!J3243=0, "NA", INDEX(Table1[Modifications],(MATCH(PickedColonies!C3243,Table6[Barcode of agar-filled omnitray plate],0)+PickedColonies!J3243-1)))</f>
        <v>NA</v>
      </c>
      <c r="D3243" s="29" t="str">
        <f>IF(PickedColonies!J3243=0, "NA", INDEX(Table4[],(MATCH(PickedColonies!C3243,Table6[Barcode of agar-filled omnitray plate],0)+PickedColonies!J3243-1)))</f>
        <v>NA</v>
      </c>
      <c r="F3243" s="42" t="str">
        <f>IF(ISNUMBER(SEARCH("96-well",Import!$B$10)),Sheet1!O3242,Sheet1!P3242)</f>
        <v>J11</v>
      </c>
      <c r="I3243" s="31"/>
    </row>
    <row r="3244" spans="1:9" x14ac:dyDescent="0.25">
      <c r="A3244" s="29" t="str">
        <f>IF(PickedColonies!J3244=0, "NA",INDEX(Table5[Strain name],(MATCH(PickedColonies!C3244,Table6[Barcode of agar-filled omnitray plate],0)+PickedColonies!J3244-1)))</f>
        <v>NA</v>
      </c>
      <c r="B3244" s="29" t="str">
        <f>IF(PickedColonies!J3244=0, "NA", INDEX(Table1[Modifications],(MATCH(PickedColonies!C3244,Table6[Barcode of agar-filled omnitray plate],0)+PickedColonies!J3244-1)))</f>
        <v>NA</v>
      </c>
      <c r="D3244" s="29" t="str">
        <f>IF(PickedColonies!J3244=0, "NA", INDEX(Table4[],(MATCH(PickedColonies!C3244,Table6[Barcode of agar-filled omnitray plate],0)+PickedColonies!J3244-1)))</f>
        <v>NA</v>
      </c>
      <c r="F3244" s="42" t="str">
        <f>IF(ISNUMBER(SEARCH("96-well",Import!$B$10)),Sheet1!O3243,Sheet1!P3243)</f>
        <v>K11</v>
      </c>
      <c r="I3244" s="31"/>
    </row>
    <row r="3245" spans="1:9" x14ac:dyDescent="0.25">
      <c r="A3245" s="29" t="str">
        <f>IF(PickedColonies!J3245=0, "NA",INDEX(Table5[Strain name],(MATCH(PickedColonies!C3245,Table6[Barcode of agar-filled omnitray plate],0)+PickedColonies!J3245-1)))</f>
        <v>NA</v>
      </c>
      <c r="B3245" s="29" t="str">
        <f>IF(PickedColonies!J3245=0, "NA", INDEX(Table1[Modifications],(MATCH(PickedColonies!C3245,Table6[Barcode of agar-filled omnitray plate],0)+PickedColonies!J3245-1)))</f>
        <v>NA</v>
      </c>
      <c r="D3245" s="29" t="str">
        <f>IF(PickedColonies!J3245=0, "NA", INDEX(Table4[],(MATCH(PickedColonies!C3245,Table6[Barcode of agar-filled omnitray plate],0)+PickedColonies!J3245-1)))</f>
        <v>NA</v>
      </c>
      <c r="F3245" s="42" t="str">
        <f>IF(ISNUMBER(SEARCH("96-well",Import!$B$10)),Sheet1!O3244,Sheet1!P3244)</f>
        <v>L11</v>
      </c>
      <c r="I3245" s="31"/>
    </row>
    <row r="3246" spans="1:9" x14ac:dyDescent="0.25">
      <c r="A3246" s="29" t="str">
        <f>IF(PickedColonies!J3246=0, "NA",INDEX(Table5[Strain name],(MATCH(PickedColonies!C3246,Table6[Barcode of agar-filled omnitray plate],0)+PickedColonies!J3246-1)))</f>
        <v>NA</v>
      </c>
      <c r="B3246" s="29" t="str">
        <f>IF(PickedColonies!J3246=0, "NA", INDEX(Table1[Modifications],(MATCH(PickedColonies!C3246,Table6[Barcode of agar-filled omnitray plate],0)+PickedColonies!J3246-1)))</f>
        <v>NA</v>
      </c>
      <c r="D3246" s="29" t="str">
        <f>IF(PickedColonies!J3246=0, "NA", INDEX(Table4[],(MATCH(PickedColonies!C3246,Table6[Barcode of agar-filled omnitray plate],0)+PickedColonies!J3246-1)))</f>
        <v>NA</v>
      </c>
      <c r="F3246" s="42" t="str">
        <f>IF(ISNUMBER(SEARCH("96-well",Import!$B$10)),Sheet1!O3245,Sheet1!P3245)</f>
        <v>M11</v>
      </c>
      <c r="I3246" s="31"/>
    </row>
    <row r="3247" spans="1:9" x14ac:dyDescent="0.25">
      <c r="A3247" s="29" t="str">
        <f>IF(PickedColonies!J3247=0, "NA",INDEX(Table5[Strain name],(MATCH(PickedColonies!C3247,Table6[Barcode of agar-filled omnitray plate],0)+PickedColonies!J3247-1)))</f>
        <v>NA</v>
      </c>
      <c r="B3247" s="29" t="str">
        <f>IF(PickedColonies!J3247=0, "NA", INDEX(Table1[Modifications],(MATCH(PickedColonies!C3247,Table6[Barcode of agar-filled omnitray plate],0)+PickedColonies!J3247-1)))</f>
        <v>NA</v>
      </c>
      <c r="D3247" s="29" t="str">
        <f>IF(PickedColonies!J3247=0, "NA", INDEX(Table4[],(MATCH(PickedColonies!C3247,Table6[Barcode of agar-filled omnitray plate],0)+PickedColonies!J3247-1)))</f>
        <v>NA</v>
      </c>
      <c r="F3247" s="42" t="str">
        <f>IF(ISNUMBER(SEARCH("96-well",Import!$B$10)),Sheet1!O3246,Sheet1!P3246)</f>
        <v>N11</v>
      </c>
      <c r="I3247" s="31"/>
    </row>
    <row r="3248" spans="1:9" x14ac:dyDescent="0.25">
      <c r="A3248" s="29" t="str">
        <f>IF(PickedColonies!J3248=0, "NA",INDEX(Table5[Strain name],(MATCH(PickedColonies!C3248,Table6[Barcode of agar-filled omnitray plate],0)+PickedColonies!J3248-1)))</f>
        <v>NA</v>
      </c>
      <c r="B3248" s="29" t="str">
        <f>IF(PickedColonies!J3248=0, "NA", INDEX(Table1[Modifications],(MATCH(PickedColonies!C3248,Table6[Barcode of agar-filled omnitray plate],0)+PickedColonies!J3248-1)))</f>
        <v>NA</v>
      </c>
      <c r="D3248" s="29" t="str">
        <f>IF(PickedColonies!J3248=0, "NA", INDEX(Table4[],(MATCH(PickedColonies!C3248,Table6[Barcode of agar-filled omnitray plate],0)+PickedColonies!J3248-1)))</f>
        <v>NA</v>
      </c>
      <c r="F3248" s="42" t="str">
        <f>IF(ISNUMBER(SEARCH("96-well",Import!$B$10)),Sheet1!O3247,Sheet1!P3247)</f>
        <v>O11</v>
      </c>
      <c r="I3248" s="31"/>
    </row>
    <row r="3249" spans="1:9" x14ac:dyDescent="0.25">
      <c r="A3249" s="29" t="str">
        <f>IF(PickedColonies!J3249=0, "NA",INDEX(Table5[Strain name],(MATCH(PickedColonies!C3249,Table6[Barcode of agar-filled omnitray plate],0)+PickedColonies!J3249-1)))</f>
        <v>NA</v>
      </c>
      <c r="B3249" s="29" t="str">
        <f>IF(PickedColonies!J3249=0, "NA", INDEX(Table1[Modifications],(MATCH(PickedColonies!C3249,Table6[Barcode of agar-filled omnitray plate],0)+PickedColonies!J3249-1)))</f>
        <v>NA</v>
      </c>
      <c r="D3249" s="29" t="str">
        <f>IF(PickedColonies!J3249=0, "NA", INDEX(Table4[],(MATCH(PickedColonies!C3249,Table6[Barcode of agar-filled omnitray plate],0)+PickedColonies!J3249-1)))</f>
        <v>NA</v>
      </c>
      <c r="F3249" s="42" t="str">
        <f>IF(ISNUMBER(SEARCH("96-well",Import!$B$10)),Sheet1!O3248,Sheet1!P3248)</f>
        <v>P11</v>
      </c>
      <c r="I3249" s="31"/>
    </row>
    <row r="3250" spans="1:9" x14ac:dyDescent="0.25">
      <c r="A3250" s="29" t="str">
        <f>IF(PickedColonies!J3250=0, "NA",INDEX(Table5[Strain name],(MATCH(PickedColonies!C3250,Table6[Barcode of agar-filled omnitray plate],0)+PickedColonies!J3250-1)))</f>
        <v>NA</v>
      </c>
      <c r="B3250" s="29" t="str">
        <f>IF(PickedColonies!J3250=0, "NA", INDEX(Table1[Modifications],(MATCH(PickedColonies!C3250,Table6[Barcode of agar-filled omnitray plate],0)+PickedColonies!J3250-1)))</f>
        <v>NA</v>
      </c>
      <c r="D3250" s="29" t="str">
        <f>IF(PickedColonies!J3250=0, "NA", INDEX(Table4[],(MATCH(PickedColonies!C3250,Table6[Barcode of agar-filled omnitray plate],0)+PickedColonies!J3250-1)))</f>
        <v>NA</v>
      </c>
      <c r="F3250" s="42" t="str">
        <f>IF(ISNUMBER(SEARCH("96-well",Import!$B$10)),Sheet1!O3249,Sheet1!P3249)</f>
        <v>A12</v>
      </c>
      <c r="I3250" s="31"/>
    </row>
    <row r="3251" spans="1:9" x14ac:dyDescent="0.25">
      <c r="A3251" s="29" t="str">
        <f>IF(PickedColonies!J3251=0, "NA",INDEX(Table5[Strain name],(MATCH(PickedColonies!C3251,Table6[Barcode of agar-filled omnitray plate],0)+PickedColonies!J3251-1)))</f>
        <v>NA</v>
      </c>
      <c r="B3251" s="29" t="str">
        <f>IF(PickedColonies!J3251=0, "NA", INDEX(Table1[Modifications],(MATCH(PickedColonies!C3251,Table6[Barcode of agar-filled omnitray plate],0)+PickedColonies!J3251-1)))</f>
        <v>NA</v>
      </c>
      <c r="D3251" s="29" t="str">
        <f>IF(PickedColonies!J3251=0, "NA", INDEX(Table4[],(MATCH(PickedColonies!C3251,Table6[Barcode of agar-filled omnitray plate],0)+PickedColonies!J3251-1)))</f>
        <v>NA</v>
      </c>
      <c r="F3251" s="42" t="str">
        <f>IF(ISNUMBER(SEARCH("96-well",Import!$B$10)),Sheet1!O3250,Sheet1!P3250)</f>
        <v>B12</v>
      </c>
      <c r="I3251" s="31"/>
    </row>
    <row r="3252" spans="1:9" x14ac:dyDescent="0.25">
      <c r="A3252" s="29" t="str">
        <f>IF(PickedColonies!J3252=0, "NA",INDEX(Table5[Strain name],(MATCH(PickedColonies!C3252,Table6[Barcode of agar-filled omnitray plate],0)+PickedColonies!J3252-1)))</f>
        <v>NA</v>
      </c>
      <c r="B3252" s="29" t="str">
        <f>IF(PickedColonies!J3252=0, "NA", INDEX(Table1[Modifications],(MATCH(PickedColonies!C3252,Table6[Barcode of agar-filled omnitray plate],0)+PickedColonies!J3252-1)))</f>
        <v>NA</v>
      </c>
      <c r="D3252" s="29" t="str">
        <f>IF(PickedColonies!J3252=0, "NA", INDEX(Table4[],(MATCH(PickedColonies!C3252,Table6[Barcode of agar-filled omnitray plate],0)+PickedColonies!J3252-1)))</f>
        <v>NA</v>
      </c>
      <c r="F3252" s="42" t="str">
        <f>IF(ISNUMBER(SEARCH("96-well",Import!$B$10)),Sheet1!O3251,Sheet1!P3251)</f>
        <v>C12</v>
      </c>
      <c r="I3252" s="31"/>
    </row>
    <row r="3253" spans="1:9" x14ac:dyDescent="0.25">
      <c r="A3253" s="29" t="str">
        <f>IF(PickedColonies!J3253=0, "NA",INDEX(Table5[Strain name],(MATCH(PickedColonies!C3253,Table6[Barcode of agar-filled omnitray plate],0)+PickedColonies!J3253-1)))</f>
        <v>NA</v>
      </c>
      <c r="B3253" s="29" t="str">
        <f>IF(PickedColonies!J3253=0, "NA", INDEX(Table1[Modifications],(MATCH(PickedColonies!C3253,Table6[Barcode of agar-filled omnitray plate],0)+PickedColonies!J3253-1)))</f>
        <v>NA</v>
      </c>
      <c r="D3253" s="29" t="str">
        <f>IF(PickedColonies!J3253=0, "NA", INDEX(Table4[],(MATCH(PickedColonies!C3253,Table6[Barcode of agar-filled omnitray plate],0)+PickedColonies!J3253-1)))</f>
        <v>NA</v>
      </c>
      <c r="F3253" s="42" t="str">
        <f>IF(ISNUMBER(SEARCH("96-well",Import!$B$10)),Sheet1!O3252,Sheet1!P3252)</f>
        <v>D12</v>
      </c>
      <c r="I3253" s="31"/>
    </row>
    <row r="3254" spans="1:9" x14ac:dyDescent="0.25">
      <c r="A3254" s="29" t="str">
        <f>IF(PickedColonies!J3254=0, "NA",INDEX(Table5[Strain name],(MATCH(PickedColonies!C3254,Table6[Barcode of agar-filled omnitray plate],0)+PickedColonies!J3254-1)))</f>
        <v>NA</v>
      </c>
      <c r="B3254" s="29" t="str">
        <f>IF(PickedColonies!J3254=0, "NA", INDEX(Table1[Modifications],(MATCH(PickedColonies!C3254,Table6[Barcode of agar-filled omnitray plate],0)+PickedColonies!J3254-1)))</f>
        <v>NA</v>
      </c>
      <c r="D3254" s="29" t="str">
        <f>IF(PickedColonies!J3254=0, "NA", INDEX(Table4[],(MATCH(PickedColonies!C3254,Table6[Barcode of agar-filled omnitray plate],0)+PickedColonies!J3254-1)))</f>
        <v>NA</v>
      </c>
      <c r="F3254" s="42" t="str">
        <f>IF(ISNUMBER(SEARCH("96-well",Import!$B$10)),Sheet1!O3253,Sheet1!P3253)</f>
        <v>E12</v>
      </c>
      <c r="I3254" s="31"/>
    </row>
    <row r="3255" spans="1:9" x14ac:dyDescent="0.25">
      <c r="A3255" s="29" t="str">
        <f>IF(PickedColonies!J3255=0, "NA",INDEX(Table5[Strain name],(MATCH(PickedColonies!C3255,Table6[Barcode of agar-filled omnitray plate],0)+PickedColonies!J3255-1)))</f>
        <v>NA</v>
      </c>
      <c r="B3255" s="29" t="str">
        <f>IF(PickedColonies!J3255=0, "NA", INDEX(Table1[Modifications],(MATCH(PickedColonies!C3255,Table6[Barcode of agar-filled omnitray plate],0)+PickedColonies!J3255-1)))</f>
        <v>NA</v>
      </c>
      <c r="D3255" s="29" t="str">
        <f>IF(PickedColonies!J3255=0, "NA", INDEX(Table4[],(MATCH(PickedColonies!C3255,Table6[Barcode of agar-filled omnitray plate],0)+PickedColonies!J3255-1)))</f>
        <v>NA</v>
      </c>
      <c r="F3255" s="42" t="str">
        <f>IF(ISNUMBER(SEARCH("96-well",Import!$B$10)),Sheet1!O3254,Sheet1!P3254)</f>
        <v>F12</v>
      </c>
      <c r="I3255" s="31"/>
    </row>
    <row r="3256" spans="1:9" x14ac:dyDescent="0.25">
      <c r="A3256" s="29" t="str">
        <f>IF(PickedColonies!J3256=0, "NA",INDEX(Table5[Strain name],(MATCH(PickedColonies!C3256,Table6[Barcode of agar-filled omnitray plate],0)+PickedColonies!J3256-1)))</f>
        <v>NA</v>
      </c>
      <c r="B3256" s="29" t="str">
        <f>IF(PickedColonies!J3256=0, "NA", INDEX(Table1[Modifications],(MATCH(PickedColonies!C3256,Table6[Barcode of agar-filled omnitray plate],0)+PickedColonies!J3256-1)))</f>
        <v>NA</v>
      </c>
      <c r="D3256" s="29" t="str">
        <f>IF(PickedColonies!J3256=0, "NA", INDEX(Table4[],(MATCH(PickedColonies!C3256,Table6[Barcode of agar-filled omnitray plate],0)+PickedColonies!J3256-1)))</f>
        <v>NA</v>
      </c>
      <c r="F3256" s="42" t="str">
        <f>IF(ISNUMBER(SEARCH("96-well",Import!$B$10)),Sheet1!O3255,Sheet1!P3255)</f>
        <v>G12</v>
      </c>
      <c r="I3256" s="31"/>
    </row>
    <row r="3257" spans="1:9" x14ac:dyDescent="0.25">
      <c r="A3257" s="29" t="str">
        <f>IF(PickedColonies!J3257=0, "NA",INDEX(Table5[Strain name],(MATCH(PickedColonies!C3257,Table6[Barcode of agar-filled omnitray plate],0)+PickedColonies!J3257-1)))</f>
        <v>NA</v>
      </c>
      <c r="B3257" s="29" t="str">
        <f>IF(PickedColonies!J3257=0, "NA", INDEX(Table1[Modifications],(MATCH(PickedColonies!C3257,Table6[Barcode of agar-filled omnitray plate],0)+PickedColonies!J3257-1)))</f>
        <v>NA</v>
      </c>
      <c r="D3257" s="29" t="str">
        <f>IF(PickedColonies!J3257=0, "NA", INDEX(Table4[],(MATCH(PickedColonies!C3257,Table6[Barcode of agar-filled omnitray plate],0)+PickedColonies!J3257-1)))</f>
        <v>NA</v>
      </c>
      <c r="F3257" s="42" t="str">
        <f>IF(ISNUMBER(SEARCH("96-well",Import!$B$10)),Sheet1!O3256,Sheet1!P3256)</f>
        <v>H12</v>
      </c>
      <c r="I3257" s="31"/>
    </row>
    <row r="3258" spans="1:9" x14ac:dyDescent="0.25">
      <c r="A3258" s="29" t="str">
        <f>IF(PickedColonies!J3258=0, "NA",INDEX(Table5[Strain name],(MATCH(PickedColonies!C3258,Table6[Barcode of agar-filled omnitray plate],0)+PickedColonies!J3258-1)))</f>
        <v>NA</v>
      </c>
      <c r="B3258" s="29" t="str">
        <f>IF(PickedColonies!J3258=0, "NA", INDEX(Table1[Modifications],(MATCH(PickedColonies!C3258,Table6[Barcode of agar-filled omnitray plate],0)+PickedColonies!J3258-1)))</f>
        <v>NA</v>
      </c>
      <c r="D3258" s="29" t="str">
        <f>IF(PickedColonies!J3258=0, "NA", INDEX(Table4[],(MATCH(PickedColonies!C3258,Table6[Barcode of agar-filled omnitray plate],0)+PickedColonies!J3258-1)))</f>
        <v>NA</v>
      </c>
      <c r="F3258" s="42" t="str">
        <f>IF(ISNUMBER(SEARCH("96-well",Import!$B$10)),Sheet1!O3257,Sheet1!P3257)</f>
        <v>I12</v>
      </c>
      <c r="I3258" s="31"/>
    </row>
    <row r="3259" spans="1:9" x14ac:dyDescent="0.25">
      <c r="A3259" s="29" t="str">
        <f>IF(PickedColonies!J3259=0, "NA",INDEX(Table5[Strain name],(MATCH(PickedColonies!C3259,Table6[Barcode of agar-filled omnitray plate],0)+PickedColonies!J3259-1)))</f>
        <v>NA</v>
      </c>
      <c r="B3259" s="29" t="str">
        <f>IF(PickedColonies!J3259=0, "NA", INDEX(Table1[Modifications],(MATCH(PickedColonies!C3259,Table6[Barcode of agar-filled omnitray plate],0)+PickedColonies!J3259-1)))</f>
        <v>NA</v>
      </c>
      <c r="D3259" s="29" t="str">
        <f>IF(PickedColonies!J3259=0, "NA", INDEX(Table4[],(MATCH(PickedColonies!C3259,Table6[Barcode of agar-filled omnitray plate],0)+PickedColonies!J3259-1)))</f>
        <v>NA</v>
      </c>
      <c r="F3259" s="42" t="str">
        <f>IF(ISNUMBER(SEARCH("96-well",Import!$B$10)),Sheet1!O3258,Sheet1!P3258)</f>
        <v>J12</v>
      </c>
      <c r="I3259" s="31"/>
    </row>
    <row r="3260" spans="1:9" x14ac:dyDescent="0.25">
      <c r="A3260" s="29" t="str">
        <f>IF(PickedColonies!J3260=0, "NA",INDEX(Table5[Strain name],(MATCH(PickedColonies!C3260,Table6[Barcode of agar-filled omnitray plate],0)+PickedColonies!J3260-1)))</f>
        <v>NA</v>
      </c>
      <c r="B3260" s="29" t="str">
        <f>IF(PickedColonies!J3260=0, "NA", INDEX(Table1[Modifications],(MATCH(PickedColonies!C3260,Table6[Barcode of agar-filled omnitray plate],0)+PickedColonies!J3260-1)))</f>
        <v>NA</v>
      </c>
      <c r="D3260" s="29" t="str">
        <f>IF(PickedColonies!J3260=0, "NA", INDEX(Table4[],(MATCH(PickedColonies!C3260,Table6[Barcode of agar-filled omnitray plate],0)+PickedColonies!J3260-1)))</f>
        <v>NA</v>
      </c>
      <c r="F3260" s="42" t="str">
        <f>IF(ISNUMBER(SEARCH("96-well",Import!$B$10)),Sheet1!O3259,Sheet1!P3259)</f>
        <v>K12</v>
      </c>
      <c r="I3260" s="31"/>
    </row>
    <row r="3261" spans="1:9" x14ac:dyDescent="0.25">
      <c r="A3261" s="29" t="str">
        <f>IF(PickedColonies!J3261=0, "NA",INDEX(Table5[Strain name],(MATCH(PickedColonies!C3261,Table6[Barcode of agar-filled omnitray plate],0)+PickedColonies!J3261-1)))</f>
        <v>NA</v>
      </c>
      <c r="B3261" s="29" t="str">
        <f>IF(PickedColonies!J3261=0, "NA", INDEX(Table1[Modifications],(MATCH(PickedColonies!C3261,Table6[Barcode of agar-filled omnitray plate],0)+PickedColonies!J3261-1)))</f>
        <v>NA</v>
      </c>
      <c r="D3261" s="29" t="str">
        <f>IF(PickedColonies!J3261=0, "NA", INDEX(Table4[],(MATCH(PickedColonies!C3261,Table6[Barcode of agar-filled omnitray plate],0)+PickedColonies!J3261-1)))</f>
        <v>NA</v>
      </c>
      <c r="F3261" s="42" t="str">
        <f>IF(ISNUMBER(SEARCH("96-well",Import!$B$10)),Sheet1!O3260,Sheet1!P3260)</f>
        <v>L12</v>
      </c>
      <c r="I3261" s="31"/>
    </row>
    <row r="3262" spans="1:9" x14ac:dyDescent="0.25">
      <c r="A3262" s="29" t="str">
        <f>IF(PickedColonies!J3262=0, "NA",INDEX(Table5[Strain name],(MATCH(PickedColonies!C3262,Table6[Barcode of agar-filled omnitray plate],0)+PickedColonies!J3262-1)))</f>
        <v>NA</v>
      </c>
      <c r="B3262" s="29" t="str">
        <f>IF(PickedColonies!J3262=0, "NA", INDEX(Table1[Modifications],(MATCH(PickedColonies!C3262,Table6[Barcode of agar-filled omnitray plate],0)+PickedColonies!J3262-1)))</f>
        <v>NA</v>
      </c>
      <c r="D3262" s="29" t="str">
        <f>IF(PickedColonies!J3262=0, "NA", INDEX(Table4[],(MATCH(PickedColonies!C3262,Table6[Barcode of agar-filled omnitray plate],0)+PickedColonies!J3262-1)))</f>
        <v>NA</v>
      </c>
      <c r="F3262" s="42" t="str">
        <f>IF(ISNUMBER(SEARCH("96-well",Import!$B$10)),Sheet1!O3261,Sheet1!P3261)</f>
        <v>M12</v>
      </c>
      <c r="I3262" s="31"/>
    </row>
    <row r="3263" spans="1:9" x14ac:dyDescent="0.25">
      <c r="A3263" s="29" t="str">
        <f>IF(PickedColonies!J3263=0, "NA",INDEX(Table5[Strain name],(MATCH(PickedColonies!C3263,Table6[Barcode of agar-filled omnitray plate],0)+PickedColonies!J3263-1)))</f>
        <v>NA</v>
      </c>
      <c r="B3263" s="29" t="str">
        <f>IF(PickedColonies!J3263=0, "NA", INDEX(Table1[Modifications],(MATCH(PickedColonies!C3263,Table6[Barcode of agar-filled omnitray plate],0)+PickedColonies!J3263-1)))</f>
        <v>NA</v>
      </c>
      <c r="D3263" s="29" t="str">
        <f>IF(PickedColonies!J3263=0, "NA", INDEX(Table4[],(MATCH(PickedColonies!C3263,Table6[Barcode of agar-filled omnitray plate],0)+PickedColonies!J3263-1)))</f>
        <v>NA</v>
      </c>
      <c r="F3263" s="42" t="str">
        <f>IF(ISNUMBER(SEARCH("96-well",Import!$B$10)),Sheet1!O3262,Sheet1!P3262)</f>
        <v>N12</v>
      </c>
      <c r="I3263" s="31"/>
    </row>
    <row r="3264" spans="1:9" x14ac:dyDescent="0.25">
      <c r="A3264" s="29" t="str">
        <f>IF(PickedColonies!J3264=0, "NA",INDEX(Table5[Strain name],(MATCH(PickedColonies!C3264,Table6[Barcode of agar-filled omnitray plate],0)+PickedColonies!J3264-1)))</f>
        <v>NA</v>
      </c>
      <c r="B3264" s="29" t="str">
        <f>IF(PickedColonies!J3264=0, "NA", INDEX(Table1[Modifications],(MATCH(PickedColonies!C3264,Table6[Barcode of agar-filled omnitray plate],0)+PickedColonies!J3264-1)))</f>
        <v>NA</v>
      </c>
      <c r="D3264" s="29" t="str">
        <f>IF(PickedColonies!J3264=0, "NA", INDEX(Table4[],(MATCH(PickedColonies!C3264,Table6[Barcode of agar-filled omnitray plate],0)+PickedColonies!J3264-1)))</f>
        <v>NA</v>
      </c>
      <c r="F3264" s="42" t="str">
        <f>IF(ISNUMBER(SEARCH("96-well",Import!$B$10)),Sheet1!O3263,Sheet1!P3263)</f>
        <v>O12</v>
      </c>
      <c r="I3264" s="31"/>
    </row>
    <row r="3265" spans="1:9" x14ac:dyDescent="0.25">
      <c r="A3265" s="29" t="str">
        <f>IF(PickedColonies!J3265=0, "NA",INDEX(Table5[Strain name],(MATCH(PickedColonies!C3265,Table6[Barcode of agar-filled omnitray plate],0)+PickedColonies!J3265-1)))</f>
        <v>NA</v>
      </c>
      <c r="B3265" s="29" t="str">
        <f>IF(PickedColonies!J3265=0, "NA", INDEX(Table1[Modifications],(MATCH(PickedColonies!C3265,Table6[Barcode of agar-filled omnitray plate],0)+PickedColonies!J3265-1)))</f>
        <v>NA</v>
      </c>
      <c r="D3265" s="29" t="str">
        <f>IF(PickedColonies!J3265=0, "NA", INDEX(Table4[],(MATCH(PickedColonies!C3265,Table6[Barcode of agar-filled omnitray plate],0)+PickedColonies!J3265-1)))</f>
        <v>NA</v>
      </c>
      <c r="F3265" s="42" t="str">
        <f>IF(ISNUMBER(SEARCH("96-well",Import!$B$10)),Sheet1!O3264,Sheet1!P3264)</f>
        <v>P12</v>
      </c>
      <c r="I3265" s="31"/>
    </row>
    <row r="3266" spans="1:9" x14ac:dyDescent="0.25">
      <c r="A3266" s="29" t="str">
        <f>IF(PickedColonies!J3266=0, "NA",INDEX(Table5[Strain name],(MATCH(PickedColonies!C3266,Table6[Barcode of agar-filled omnitray plate],0)+PickedColonies!J3266-1)))</f>
        <v>NA</v>
      </c>
      <c r="B3266" s="29" t="str">
        <f>IF(PickedColonies!J3266=0, "NA", INDEX(Table1[Modifications],(MATCH(PickedColonies!C3266,Table6[Barcode of agar-filled omnitray plate],0)+PickedColonies!J3266-1)))</f>
        <v>NA</v>
      </c>
      <c r="D3266" s="29" t="str">
        <f>IF(PickedColonies!J3266=0, "NA", INDEX(Table4[],(MATCH(PickedColonies!C3266,Table6[Barcode of agar-filled omnitray plate],0)+PickedColonies!J3266-1)))</f>
        <v>NA</v>
      </c>
      <c r="F3266" s="42" t="str">
        <f>IF(ISNUMBER(SEARCH("96-well",Import!$B$10)),Sheet1!O3265,Sheet1!P3265)</f>
        <v>A13</v>
      </c>
      <c r="I3266" s="31"/>
    </row>
    <row r="3267" spans="1:9" x14ac:dyDescent="0.25">
      <c r="A3267" s="29" t="str">
        <f>IF(PickedColonies!J3267=0, "NA",INDEX(Table5[Strain name],(MATCH(PickedColonies!C3267,Table6[Barcode of agar-filled omnitray plate],0)+PickedColonies!J3267-1)))</f>
        <v>NA</v>
      </c>
      <c r="B3267" s="29" t="str">
        <f>IF(PickedColonies!J3267=0, "NA", INDEX(Table1[Modifications],(MATCH(PickedColonies!C3267,Table6[Barcode of agar-filled omnitray plate],0)+PickedColonies!J3267-1)))</f>
        <v>NA</v>
      </c>
      <c r="D3267" s="29" t="str">
        <f>IF(PickedColonies!J3267=0, "NA", INDEX(Table4[],(MATCH(PickedColonies!C3267,Table6[Barcode of agar-filled omnitray plate],0)+PickedColonies!J3267-1)))</f>
        <v>NA</v>
      </c>
      <c r="F3267" s="42" t="str">
        <f>IF(ISNUMBER(SEARCH("96-well",Import!$B$10)),Sheet1!O3266,Sheet1!P3266)</f>
        <v>B13</v>
      </c>
      <c r="I3267" s="31"/>
    </row>
    <row r="3268" spans="1:9" x14ac:dyDescent="0.25">
      <c r="A3268" s="29" t="str">
        <f>IF(PickedColonies!J3268=0, "NA",INDEX(Table5[Strain name],(MATCH(PickedColonies!C3268,Table6[Barcode of agar-filled omnitray plate],0)+PickedColonies!J3268-1)))</f>
        <v>NA</v>
      </c>
      <c r="B3268" s="29" t="str">
        <f>IF(PickedColonies!J3268=0, "NA", INDEX(Table1[Modifications],(MATCH(PickedColonies!C3268,Table6[Barcode of agar-filled omnitray plate],0)+PickedColonies!J3268-1)))</f>
        <v>NA</v>
      </c>
      <c r="D3268" s="29" t="str">
        <f>IF(PickedColonies!J3268=0, "NA", INDEX(Table4[],(MATCH(PickedColonies!C3268,Table6[Barcode of agar-filled omnitray plate],0)+PickedColonies!J3268-1)))</f>
        <v>NA</v>
      </c>
      <c r="F3268" s="42" t="str">
        <f>IF(ISNUMBER(SEARCH("96-well",Import!$B$10)),Sheet1!O3267,Sheet1!P3267)</f>
        <v>C13</v>
      </c>
      <c r="I3268" s="31"/>
    </row>
    <row r="3269" spans="1:9" x14ac:dyDescent="0.25">
      <c r="A3269" s="29" t="str">
        <f>IF(PickedColonies!J3269=0, "NA",INDEX(Table5[Strain name],(MATCH(PickedColonies!C3269,Table6[Barcode of agar-filled omnitray plate],0)+PickedColonies!J3269-1)))</f>
        <v>NA</v>
      </c>
      <c r="B3269" s="29" t="str">
        <f>IF(PickedColonies!J3269=0, "NA", INDEX(Table1[Modifications],(MATCH(PickedColonies!C3269,Table6[Barcode of agar-filled omnitray plate],0)+PickedColonies!J3269-1)))</f>
        <v>NA</v>
      </c>
      <c r="D3269" s="29" t="str">
        <f>IF(PickedColonies!J3269=0, "NA", INDEX(Table4[],(MATCH(PickedColonies!C3269,Table6[Barcode of agar-filled omnitray plate],0)+PickedColonies!J3269-1)))</f>
        <v>NA</v>
      </c>
      <c r="F3269" s="42" t="str">
        <f>IF(ISNUMBER(SEARCH("96-well",Import!$B$10)),Sheet1!O3268,Sheet1!P3268)</f>
        <v>D13</v>
      </c>
      <c r="I3269" s="31"/>
    </row>
    <row r="3270" spans="1:9" x14ac:dyDescent="0.25">
      <c r="A3270" s="29" t="str">
        <f>IF(PickedColonies!J3270=0, "NA",INDEX(Table5[Strain name],(MATCH(PickedColonies!C3270,Table6[Barcode of agar-filled omnitray plate],0)+PickedColonies!J3270-1)))</f>
        <v>NA</v>
      </c>
      <c r="B3270" s="29" t="str">
        <f>IF(PickedColonies!J3270=0, "NA", INDEX(Table1[Modifications],(MATCH(PickedColonies!C3270,Table6[Barcode of agar-filled omnitray plate],0)+PickedColonies!J3270-1)))</f>
        <v>NA</v>
      </c>
      <c r="D3270" s="29" t="str">
        <f>IF(PickedColonies!J3270=0, "NA", INDEX(Table4[],(MATCH(PickedColonies!C3270,Table6[Barcode of agar-filled omnitray plate],0)+PickedColonies!J3270-1)))</f>
        <v>NA</v>
      </c>
      <c r="F3270" s="42" t="str">
        <f>IF(ISNUMBER(SEARCH("96-well",Import!$B$10)),Sheet1!O3269,Sheet1!P3269)</f>
        <v>E13</v>
      </c>
      <c r="I3270" s="31"/>
    </row>
    <row r="3271" spans="1:9" x14ac:dyDescent="0.25">
      <c r="A3271" s="29" t="str">
        <f>IF(PickedColonies!J3271=0, "NA",INDEX(Table5[Strain name],(MATCH(PickedColonies!C3271,Table6[Barcode of agar-filled omnitray plate],0)+PickedColonies!J3271-1)))</f>
        <v>NA</v>
      </c>
      <c r="B3271" s="29" t="str">
        <f>IF(PickedColonies!J3271=0, "NA", INDEX(Table1[Modifications],(MATCH(PickedColonies!C3271,Table6[Barcode of agar-filled omnitray plate],0)+PickedColonies!J3271-1)))</f>
        <v>NA</v>
      </c>
      <c r="D3271" s="29" t="str">
        <f>IF(PickedColonies!J3271=0, "NA", INDEX(Table4[],(MATCH(PickedColonies!C3271,Table6[Barcode of agar-filled omnitray plate],0)+PickedColonies!J3271-1)))</f>
        <v>NA</v>
      </c>
      <c r="F3271" s="42" t="str">
        <f>IF(ISNUMBER(SEARCH("96-well",Import!$B$10)),Sheet1!O3270,Sheet1!P3270)</f>
        <v>F13</v>
      </c>
      <c r="I3271" s="31"/>
    </row>
    <row r="3272" spans="1:9" x14ac:dyDescent="0.25">
      <c r="A3272" s="29" t="str">
        <f>IF(PickedColonies!J3272=0, "NA",INDEX(Table5[Strain name],(MATCH(PickedColonies!C3272,Table6[Barcode of agar-filled omnitray plate],0)+PickedColonies!J3272-1)))</f>
        <v>NA</v>
      </c>
      <c r="B3272" s="29" t="str">
        <f>IF(PickedColonies!J3272=0, "NA", INDEX(Table1[Modifications],(MATCH(PickedColonies!C3272,Table6[Barcode of agar-filled omnitray plate],0)+PickedColonies!J3272-1)))</f>
        <v>NA</v>
      </c>
      <c r="D3272" s="29" t="str">
        <f>IF(PickedColonies!J3272=0, "NA", INDEX(Table4[],(MATCH(PickedColonies!C3272,Table6[Barcode of agar-filled omnitray plate],0)+PickedColonies!J3272-1)))</f>
        <v>NA</v>
      </c>
      <c r="F3272" s="42" t="str">
        <f>IF(ISNUMBER(SEARCH("96-well",Import!$B$10)),Sheet1!O3271,Sheet1!P3271)</f>
        <v>G13</v>
      </c>
      <c r="I3272" s="31"/>
    </row>
    <row r="3273" spans="1:9" x14ac:dyDescent="0.25">
      <c r="A3273" s="29" t="str">
        <f>IF(PickedColonies!J3273=0, "NA",INDEX(Table5[Strain name],(MATCH(PickedColonies!C3273,Table6[Barcode of agar-filled omnitray plate],0)+PickedColonies!J3273-1)))</f>
        <v>NA</v>
      </c>
      <c r="B3273" s="29" t="str">
        <f>IF(PickedColonies!J3273=0, "NA", INDEX(Table1[Modifications],(MATCH(PickedColonies!C3273,Table6[Barcode of agar-filled omnitray plate],0)+PickedColonies!J3273-1)))</f>
        <v>NA</v>
      </c>
      <c r="D3273" s="29" t="str">
        <f>IF(PickedColonies!J3273=0, "NA", INDEX(Table4[],(MATCH(PickedColonies!C3273,Table6[Barcode of agar-filled omnitray plate],0)+PickedColonies!J3273-1)))</f>
        <v>NA</v>
      </c>
      <c r="F3273" s="42" t="str">
        <f>IF(ISNUMBER(SEARCH("96-well",Import!$B$10)),Sheet1!O3272,Sheet1!P3272)</f>
        <v>H13</v>
      </c>
      <c r="I3273" s="31"/>
    </row>
    <row r="3274" spans="1:9" x14ac:dyDescent="0.25">
      <c r="A3274" s="29" t="str">
        <f>IF(PickedColonies!J3274=0, "NA",INDEX(Table5[Strain name],(MATCH(PickedColonies!C3274,Table6[Barcode of agar-filled omnitray plate],0)+PickedColonies!J3274-1)))</f>
        <v>NA</v>
      </c>
      <c r="B3274" s="29" t="str">
        <f>IF(PickedColonies!J3274=0, "NA", INDEX(Table1[Modifications],(MATCH(PickedColonies!C3274,Table6[Barcode of agar-filled omnitray plate],0)+PickedColonies!J3274-1)))</f>
        <v>NA</v>
      </c>
      <c r="D3274" s="29" t="str">
        <f>IF(PickedColonies!J3274=0, "NA", INDEX(Table4[],(MATCH(PickedColonies!C3274,Table6[Barcode of agar-filled omnitray plate],0)+PickedColonies!J3274-1)))</f>
        <v>NA</v>
      </c>
      <c r="F3274" s="42" t="str">
        <f>IF(ISNUMBER(SEARCH("96-well",Import!$B$10)),Sheet1!O3273,Sheet1!P3273)</f>
        <v>I13</v>
      </c>
      <c r="I3274" s="31"/>
    </row>
    <row r="3275" spans="1:9" x14ac:dyDescent="0.25">
      <c r="A3275" s="29" t="str">
        <f>IF(PickedColonies!J3275=0, "NA",INDEX(Table5[Strain name],(MATCH(PickedColonies!C3275,Table6[Barcode of agar-filled omnitray plate],0)+PickedColonies!J3275-1)))</f>
        <v>NA</v>
      </c>
      <c r="B3275" s="29" t="str">
        <f>IF(PickedColonies!J3275=0, "NA", INDEX(Table1[Modifications],(MATCH(PickedColonies!C3275,Table6[Barcode of agar-filled omnitray plate],0)+PickedColonies!J3275-1)))</f>
        <v>NA</v>
      </c>
      <c r="D3275" s="29" t="str">
        <f>IF(PickedColonies!J3275=0, "NA", INDEX(Table4[],(MATCH(PickedColonies!C3275,Table6[Barcode of agar-filled omnitray plate],0)+PickedColonies!J3275-1)))</f>
        <v>NA</v>
      </c>
      <c r="F3275" s="42" t="str">
        <f>IF(ISNUMBER(SEARCH("96-well",Import!$B$10)),Sheet1!O3274,Sheet1!P3274)</f>
        <v>J13</v>
      </c>
      <c r="I3275" s="31"/>
    </row>
    <row r="3276" spans="1:9" x14ac:dyDescent="0.25">
      <c r="A3276" s="29" t="str">
        <f>IF(PickedColonies!J3276=0, "NA",INDEX(Table5[Strain name],(MATCH(PickedColonies!C3276,Table6[Barcode of agar-filled omnitray plate],0)+PickedColonies!J3276-1)))</f>
        <v>NA</v>
      </c>
      <c r="B3276" s="29" t="str">
        <f>IF(PickedColonies!J3276=0, "NA", INDEX(Table1[Modifications],(MATCH(PickedColonies!C3276,Table6[Barcode of agar-filled omnitray plate],0)+PickedColonies!J3276-1)))</f>
        <v>NA</v>
      </c>
      <c r="D3276" s="29" t="str">
        <f>IF(PickedColonies!J3276=0, "NA", INDEX(Table4[],(MATCH(PickedColonies!C3276,Table6[Barcode of agar-filled omnitray plate],0)+PickedColonies!J3276-1)))</f>
        <v>NA</v>
      </c>
      <c r="F3276" s="42" t="str">
        <f>IF(ISNUMBER(SEARCH("96-well",Import!$B$10)),Sheet1!O3275,Sheet1!P3275)</f>
        <v>K13</v>
      </c>
      <c r="I3276" s="31"/>
    </row>
    <row r="3277" spans="1:9" x14ac:dyDescent="0.25">
      <c r="A3277" s="29" t="str">
        <f>IF(PickedColonies!J3277=0, "NA",INDEX(Table5[Strain name],(MATCH(PickedColonies!C3277,Table6[Barcode of agar-filled omnitray plate],0)+PickedColonies!J3277-1)))</f>
        <v>NA</v>
      </c>
      <c r="B3277" s="29" t="str">
        <f>IF(PickedColonies!J3277=0, "NA", INDEX(Table1[Modifications],(MATCH(PickedColonies!C3277,Table6[Barcode of agar-filled omnitray plate],0)+PickedColonies!J3277-1)))</f>
        <v>NA</v>
      </c>
      <c r="D3277" s="29" t="str">
        <f>IF(PickedColonies!J3277=0, "NA", INDEX(Table4[],(MATCH(PickedColonies!C3277,Table6[Barcode of agar-filled omnitray plate],0)+PickedColonies!J3277-1)))</f>
        <v>NA</v>
      </c>
      <c r="F3277" s="42" t="str">
        <f>IF(ISNUMBER(SEARCH("96-well",Import!$B$10)),Sheet1!O3276,Sheet1!P3276)</f>
        <v>L13</v>
      </c>
      <c r="I3277" s="31"/>
    </row>
    <row r="3278" spans="1:9" x14ac:dyDescent="0.25">
      <c r="A3278" s="29" t="str">
        <f>IF(PickedColonies!J3278=0, "NA",INDEX(Table5[Strain name],(MATCH(PickedColonies!C3278,Table6[Barcode of agar-filled omnitray plate],0)+PickedColonies!J3278-1)))</f>
        <v>NA</v>
      </c>
      <c r="B3278" s="29" t="str">
        <f>IF(PickedColonies!J3278=0, "NA", INDEX(Table1[Modifications],(MATCH(PickedColonies!C3278,Table6[Barcode of agar-filled omnitray plate],0)+PickedColonies!J3278-1)))</f>
        <v>NA</v>
      </c>
      <c r="D3278" s="29" t="str">
        <f>IF(PickedColonies!J3278=0, "NA", INDEX(Table4[],(MATCH(PickedColonies!C3278,Table6[Barcode of agar-filled omnitray plate],0)+PickedColonies!J3278-1)))</f>
        <v>NA</v>
      </c>
      <c r="F3278" s="42" t="str">
        <f>IF(ISNUMBER(SEARCH("96-well",Import!$B$10)),Sheet1!O3277,Sheet1!P3277)</f>
        <v>M13</v>
      </c>
      <c r="I3278" s="31"/>
    </row>
    <row r="3279" spans="1:9" x14ac:dyDescent="0.25">
      <c r="A3279" s="29" t="str">
        <f>IF(PickedColonies!J3279=0, "NA",INDEX(Table5[Strain name],(MATCH(PickedColonies!C3279,Table6[Barcode of agar-filled omnitray plate],0)+PickedColonies!J3279-1)))</f>
        <v>NA</v>
      </c>
      <c r="B3279" s="29" t="str">
        <f>IF(PickedColonies!J3279=0, "NA", INDEX(Table1[Modifications],(MATCH(PickedColonies!C3279,Table6[Barcode of agar-filled omnitray plate],0)+PickedColonies!J3279-1)))</f>
        <v>NA</v>
      </c>
      <c r="D3279" s="29" t="str">
        <f>IF(PickedColonies!J3279=0, "NA", INDEX(Table4[],(MATCH(PickedColonies!C3279,Table6[Barcode of agar-filled omnitray plate],0)+PickedColonies!J3279-1)))</f>
        <v>NA</v>
      </c>
      <c r="F3279" s="42" t="str">
        <f>IF(ISNUMBER(SEARCH("96-well",Import!$B$10)),Sheet1!O3278,Sheet1!P3278)</f>
        <v>N13</v>
      </c>
      <c r="I3279" s="31"/>
    </row>
    <row r="3280" spans="1:9" x14ac:dyDescent="0.25">
      <c r="A3280" s="29" t="str">
        <f>IF(PickedColonies!J3280=0, "NA",INDEX(Table5[Strain name],(MATCH(PickedColonies!C3280,Table6[Barcode of agar-filled omnitray plate],0)+PickedColonies!J3280-1)))</f>
        <v>NA</v>
      </c>
      <c r="B3280" s="29" t="str">
        <f>IF(PickedColonies!J3280=0, "NA", INDEX(Table1[Modifications],(MATCH(PickedColonies!C3280,Table6[Barcode of agar-filled omnitray plate],0)+PickedColonies!J3280-1)))</f>
        <v>NA</v>
      </c>
      <c r="D3280" s="29" t="str">
        <f>IF(PickedColonies!J3280=0, "NA", INDEX(Table4[],(MATCH(PickedColonies!C3280,Table6[Barcode of agar-filled omnitray plate],0)+PickedColonies!J3280-1)))</f>
        <v>NA</v>
      </c>
      <c r="F3280" s="42" t="str">
        <f>IF(ISNUMBER(SEARCH("96-well",Import!$B$10)),Sheet1!O3279,Sheet1!P3279)</f>
        <v>O13</v>
      </c>
      <c r="I3280" s="31"/>
    </row>
    <row r="3281" spans="1:9" x14ac:dyDescent="0.25">
      <c r="A3281" s="29" t="str">
        <f>IF(PickedColonies!J3281=0, "NA",INDEX(Table5[Strain name],(MATCH(PickedColonies!C3281,Table6[Barcode of agar-filled omnitray plate],0)+PickedColonies!J3281-1)))</f>
        <v>NA</v>
      </c>
      <c r="B3281" s="29" t="str">
        <f>IF(PickedColonies!J3281=0, "NA", INDEX(Table1[Modifications],(MATCH(PickedColonies!C3281,Table6[Barcode of agar-filled omnitray plate],0)+PickedColonies!J3281-1)))</f>
        <v>NA</v>
      </c>
      <c r="D3281" s="29" t="str">
        <f>IF(PickedColonies!J3281=0, "NA", INDEX(Table4[],(MATCH(PickedColonies!C3281,Table6[Barcode of agar-filled omnitray plate],0)+PickedColonies!J3281-1)))</f>
        <v>NA</v>
      </c>
      <c r="F3281" s="42" t="str">
        <f>IF(ISNUMBER(SEARCH("96-well",Import!$B$10)),Sheet1!O3280,Sheet1!P3280)</f>
        <v>P13</v>
      </c>
      <c r="I3281" s="31"/>
    </row>
    <row r="3282" spans="1:9" x14ac:dyDescent="0.25">
      <c r="A3282" s="29" t="str">
        <f>IF(PickedColonies!J3282=0, "NA",INDEX(Table5[Strain name],(MATCH(PickedColonies!C3282,Table6[Barcode of agar-filled omnitray plate],0)+PickedColonies!J3282-1)))</f>
        <v>NA</v>
      </c>
      <c r="B3282" s="29" t="str">
        <f>IF(PickedColonies!J3282=0, "NA", INDEX(Table1[Modifications],(MATCH(PickedColonies!C3282,Table6[Barcode of agar-filled omnitray plate],0)+PickedColonies!J3282-1)))</f>
        <v>NA</v>
      </c>
      <c r="D3282" s="29" t="str">
        <f>IF(PickedColonies!J3282=0, "NA", INDEX(Table4[],(MATCH(PickedColonies!C3282,Table6[Barcode of agar-filled omnitray plate],0)+PickedColonies!J3282-1)))</f>
        <v>NA</v>
      </c>
      <c r="F3282" s="42" t="str">
        <f>IF(ISNUMBER(SEARCH("96-well",Import!$B$10)),Sheet1!O3281,Sheet1!P3281)</f>
        <v>A14</v>
      </c>
      <c r="I3282" s="31"/>
    </row>
    <row r="3283" spans="1:9" x14ac:dyDescent="0.25">
      <c r="A3283" s="29" t="str">
        <f>IF(PickedColonies!J3283=0, "NA",INDEX(Table5[Strain name],(MATCH(PickedColonies!C3283,Table6[Barcode of agar-filled omnitray plate],0)+PickedColonies!J3283-1)))</f>
        <v>NA</v>
      </c>
      <c r="B3283" s="29" t="str">
        <f>IF(PickedColonies!J3283=0, "NA", INDEX(Table1[Modifications],(MATCH(PickedColonies!C3283,Table6[Barcode of agar-filled omnitray plate],0)+PickedColonies!J3283-1)))</f>
        <v>NA</v>
      </c>
      <c r="D3283" s="29" t="str">
        <f>IF(PickedColonies!J3283=0, "NA", INDEX(Table4[],(MATCH(PickedColonies!C3283,Table6[Barcode of agar-filled omnitray plate],0)+PickedColonies!J3283-1)))</f>
        <v>NA</v>
      </c>
      <c r="F3283" s="42" t="str">
        <f>IF(ISNUMBER(SEARCH("96-well",Import!$B$10)),Sheet1!O3282,Sheet1!P3282)</f>
        <v>B14</v>
      </c>
      <c r="I3283" s="31"/>
    </row>
    <row r="3284" spans="1:9" x14ac:dyDescent="0.25">
      <c r="A3284" s="29" t="str">
        <f>IF(PickedColonies!J3284=0, "NA",INDEX(Table5[Strain name],(MATCH(PickedColonies!C3284,Table6[Barcode of agar-filled omnitray plate],0)+PickedColonies!J3284-1)))</f>
        <v>NA</v>
      </c>
      <c r="B3284" s="29" t="str">
        <f>IF(PickedColonies!J3284=0, "NA", INDEX(Table1[Modifications],(MATCH(PickedColonies!C3284,Table6[Barcode of agar-filled omnitray plate],0)+PickedColonies!J3284-1)))</f>
        <v>NA</v>
      </c>
      <c r="D3284" s="29" t="str">
        <f>IF(PickedColonies!J3284=0, "NA", INDEX(Table4[],(MATCH(PickedColonies!C3284,Table6[Barcode of agar-filled omnitray plate],0)+PickedColonies!J3284-1)))</f>
        <v>NA</v>
      </c>
      <c r="F3284" s="42" t="str">
        <f>IF(ISNUMBER(SEARCH("96-well",Import!$B$10)),Sheet1!O3283,Sheet1!P3283)</f>
        <v>C14</v>
      </c>
      <c r="I3284" s="31"/>
    </row>
    <row r="3285" spans="1:9" x14ac:dyDescent="0.25">
      <c r="A3285" s="29" t="str">
        <f>IF(PickedColonies!J3285=0, "NA",INDEX(Table5[Strain name],(MATCH(PickedColonies!C3285,Table6[Barcode of agar-filled omnitray plate],0)+PickedColonies!J3285-1)))</f>
        <v>NA</v>
      </c>
      <c r="B3285" s="29" t="str">
        <f>IF(PickedColonies!J3285=0, "NA", INDEX(Table1[Modifications],(MATCH(PickedColonies!C3285,Table6[Barcode of agar-filled omnitray plate],0)+PickedColonies!J3285-1)))</f>
        <v>NA</v>
      </c>
      <c r="D3285" s="29" t="str">
        <f>IF(PickedColonies!J3285=0, "NA", INDEX(Table4[],(MATCH(PickedColonies!C3285,Table6[Barcode of agar-filled omnitray plate],0)+PickedColonies!J3285-1)))</f>
        <v>NA</v>
      </c>
      <c r="F3285" s="42" t="str">
        <f>IF(ISNUMBER(SEARCH("96-well",Import!$B$10)),Sheet1!O3284,Sheet1!P3284)</f>
        <v>D14</v>
      </c>
      <c r="I3285" s="31"/>
    </row>
    <row r="3286" spans="1:9" x14ac:dyDescent="0.25">
      <c r="A3286" s="29" t="str">
        <f>IF(PickedColonies!J3286=0, "NA",INDEX(Table5[Strain name],(MATCH(PickedColonies!C3286,Table6[Barcode of agar-filled omnitray plate],0)+PickedColonies!J3286-1)))</f>
        <v>NA</v>
      </c>
      <c r="B3286" s="29" t="str">
        <f>IF(PickedColonies!J3286=0, "NA", INDEX(Table1[Modifications],(MATCH(PickedColonies!C3286,Table6[Barcode of agar-filled omnitray plate],0)+PickedColonies!J3286-1)))</f>
        <v>NA</v>
      </c>
      <c r="D3286" s="29" t="str">
        <f>IF(PickedColonies!J3286=0, "NA", INDEX(Table4[],(MATCH(PickedColonies!C3286,Table6[Barcode of agar-filled omnitray plate],0)+PickedColonies!J3286-1)))</f>
        <v>NA</v>
      </c>
      <c r="F3286" s="42" t="str">
        <f>IF(ISNUMBER(SEARCH("96-well",Import!$B$10)),Sheet1!O3285,Sheet1!P3285)</f>
        <v>E14</v>
      </c>
      <c r="I3286" s="31"/>
    </row>
    <row r="3287" spans="1:9" x14ac:dyDescent="0.25">
      <c r="A3287" s="29" t="str">
        <f>IF(PickedColonies!J3287=0, "NA",INDEX(Table5[Strain name],(MATCH(PickedColonies!C3287,Table6[Barcode of agar-filled omnitray plate],0)+PickedColonies!J3287-1)))</f>
        <v>NA</v>
      </c>
      <c r="B3287" s="29" t="str">
        <f>IF(PickedColonies!J3287=0, "NA", INDEX(Table1[Modifications],(MATCH(PickedColonies!C3287,Table6[Barcode of agar-filled omnitray plate],0)+PickedColonies!J3287-1)))</f>
        <v>NA</v>
      </c>
      <c r="D3287" s="29" t="str">
        <f>IF(PickedColonies!J3287=0, "NA", INDEX(Table4[],(MATCH(PickedColonies!C3287,Table6[Barcode of agar-filled omnitray plate],0)+PickedColonies!J3287-1)))</f>
        <v>NA</v>
      </c>
      <c r="F3287" s="42" t="str">
        <f>IF(ISNUMBER(SEARCH("96-well",Import!$B$10)),Sheet1!O3286,Sheet1!P3286)</f>
        <v>F14</v>
      </c>
      <c r="I3287" s="31"/>
    </row>
    <row r="3288" spans="1:9" x14ac:dyDescent="0.25">
      <c r="A3288" s="29" t="str">
        <f>IF(PickedColonies!J3288=0, "NA",INDEX(Table5[Strain name],(MATCH(PickedColonies!C3288,Table6[Barcode of agar-filled omnitray plate],0)+PickedColonies!J3288-1)))</f>
        <v>NA</v>
      </c>
      <c r="B3288" s="29" t="str">
        <f>IF(PickedColonies!J3288=0, "NA", INDEX(Table1[Modifications],(MATCH(PickedColonies!C3288,Table6[Barcode of agar-filled omnitray plate],0)+PickedColonies!J3288-1)))</f>
        <v>NA</v>
      </c>
      <c r="D3288" s="29" t="str">
        <f>IF(PickedColonies!J3288=0, "NA", INDEX(Table4[],(MATCH(PickedColonies!C3288,Table6[Barcode of agar-filled omnitray plate],0)+PickedColonies!J3288-1)))</f>
        <v>NA</v>
      </c>
      <c r="F3288" s="42" t="str">
        <f>IF(ISNUMBER(SEARCH("96-well",Import!$B$10)),Sheet1!O3287,Sheet1!P3287)</f>
        <v>G14</v>
      </c>
      <c r="I3288" s="31"/>
    </row>
    <row r="3289" spans="1:9" x14ac:dyDescent="0.25">
      <c r="A3289" s="29" t="str">
        <f>IF(PickedColonies!J3289=0, "NA",INDEX(Table5[Strain name],(MATCH(PickedColonies!C3289,Table6[Barcode of agar-filled omnitray plate],0)+PickedColonies!J3289-1)))</f>
        <v>NA</v>
      </c>
      <c r="B3289" s="29" t="str">
        <f>IF(PickedColonies!J3289=0, "NA", INDEX(Table1[Modifications],(MATCH(PickedColonies!C3289,Table6[Barcode of agar-filled omnitray plate],0)+PickedColonies!J3289-1)))</f>
        <v>NA</v>
      </c>
      <c r="D3289" s="29" t="str">
        <f>IF(PickedColonies!J3289=0, "NA", INDEX(Table4[],(MATCH(PickedColonies!C3289,Table6[Barcode of agar-filled omnitray plate],0)+PickedColonies!J3289-1)))</f>
        <v>NA</v>
      </c>
      <c r="F3289" s="42" t="str">
        <f>IF(ISNUMBER(SEARCH("96-well",Import!$B$10)),Sheet1!O3288,Sheet1!P3288)</f>
        <v>H14</v>
      </c>
      <c r="I3289" s="31"/>
    </row>
    <row r="3290" spans="1:9" x14ac:dyDescent="0.25">
      <c r="A3290" s="29" t="str">
        <f>IF(PickedColonies!J3290=0, "NA",INDEX(Table5[Strain name],(MATCH(PickedColonies!C3290,Table6[Barcode of agar-filled omnitray plate],0)+PickedColonies!J3290-1)))</f>
        <v>NA</v>
      </c>
      <c r="B3290" s="29" t="str">
        <f>IF(PickedColonies!J3290=0, "NA", INDEX(Table1[Modifications],(MATCH(PickedColonies!C3290,Table6[Barcode of agar-filled omnitray plate],0)+PickedColonies!J3290-1)))</f>
        <v>NA</v>
      </c>
      <c r="D3290" s="29" t="str">
        <f>IF(PickedColonies!J3290=0, "NA", INDEX(Table4[],(MATCH(PickedColonies!C3290,Table6[Barcode of agar-filled omnitray plate],0)+PickedColonies!J3290-1)))</f>
        <v>NA</v>
      </c>
      <c r="F3290" s="42" t="str">
        <f>IF(ISNUMBER(SEARCH("96-well",Import!$B$10)),Sheet1!O3289,Sheet1!P3289)</f>
        <v>I14</v>
      </c>
      <c r="I3290" s="31"/>
    </row>
    <row r="3291" spans="1:9" x14ac:dyDescent="0.25">
      <c r="A3291" s="29" t="str">
        <f>IF(PickedColonies!J3291=0, "NA",INDEX(Table5[Strain name],(MATCH(PickedColonies!C3291,Table6[Barcode of agar-filled omnitray plate],0)+PickedColonies!J3291-1)))</f>
        <v>NA</v>
      </c>
      <c r="B3291" s="29" t="str">
        <f>IF(PickedColonies!J3291=0, "NA", INDEX(Table1[Modifications],(MATCH(PickedColonies!C3291,Table6[Barcode of agar-filled omnitray plate],0)+PickedColonies!J3291-1)))</f>
        <v>NA</v>
      </c>
      <c r="D3291" s="29" t="str">
        <f>IF(PickedColonies!J3291=0, "NA", INDEX(Table4[],(MATCH(PickedColonies!C3291,Table6[Barcode of agar-filled omnitray plate],0)+PickedColonies!J3291-1)))</f>
        <v>NA</v>
      </c>
      <c r="F3291" s="42" t="str">
        <f>IF(ISNUMBER(SEARCH("96-well",Import!$B$10)),Sheet1!O3290,Sheet1!P3290)</f>
        <v>J14</v>
      </c>
      <c r="I3291" s="31"/>
    </row>
    <row r="3292" spans="1:9" x14ac:dyDescent="0.25">
      <c r="A3292" s="29" t="str">
        <f>IF(PickedColonies!J3292=0, "NA",INDEX(Table5[Strain name],(MATCH(PickedColonies!C3292,Table6[Barcode of agar-filled omnitray plate],0)+PickedColonies!J3292-1)))</f>
        <v>NA</v>
      </c>
      <c r="B3292" s="29" t="str">
        <f>IF(PickedColonies!J3292=0, "NA", INDEX(Table1[Modifications],(MATCH(PickedColonies!C3292,Table6[Barcode of agar-filled omnitray plate],0)+PickedColonies!J3292-1)))</f>
        <v>NA</v>
      </c>
      <c r="D3292" s="29" t="str">
        <f>IF(PickedColonies!J3292=0, "NA", INDEX(Table4[],(MATCH(PickedColonies!C3292,Table6[Barcode of agar-filled omnitray plate],0)+PickedColonies!J3292-1)))</f>
        <v>NA</v>
      </c>
      <c r="F3292" s="42" t="str">
        <f>IF(ISNUMBER(SEARCH("96-well",Import!$B$10)),Sheet1!O3291,Sheet1!P3291)</f>
        <v>K14</v>
      </c>
      <c r="I3292" s="31"/>
    </row>
    <row r="3293" spans="1:9" x14ac:dyDescent="0.25">
      <c r="A3293" s="29" t="str">
        <f>IF(PickedColonies!J3293=0, "NA",INDEX(Table5[Strain name],(MATCH(PickedColonies!C3293,Table6[Barcode of agar-filled omnitray plate],0)+PickedColonies!J3293-1)))</f>
        <v>NA</v>
      </c>
      <c r="B3293" s="29" t="str">
        <f>IF(PickedColonies!J3293=0, "NA", INDEX(Table1[Modifications],(MATCH(PickedColonies!C3293,Table6[Barcode of agar-filled omnitray plate],0)+PickedColonies!J3293-1)))</f>
        <v>NA</v>
      </c>
      <c r="D3293" s="29" t="str">
        <f>IF(PickedColonies!J3293=0, "NA", INDEX(Table4[],(MATCH(PickedColonies!C3293,Table6[Barcode of agar-filled omnitray plate],0)+PickedColonies!J3293-1)))</f>
        <v>NA</v>
      </c>
      <c r="F3293" s="42" t="str">
        <f>IF(ISNUMBER(SEARCH("96-well",Import!$B$10)),Sheet1!O3292,Sheet1!P3292)</f>
        <v>L14</v>
      </c>
      <c r="I3293" s="31"/>
    </row>
    <row r="3294" spans="1:9" x14ac:dyDescent="0.25">
      <c r="A3294" s="29" t="str">
        <f>IF(PickedColonies!J3294=0, "NA",INDEX(Table5[Strain name],(MATCH(PickedColonies!C3294,Table6[Barcode of agar-filled omnitray plate],0)+PickedColonies!J3294-1)))</f>
        <v>NA</v>
      </c>
      <c r="B3294" s="29" t="str">
        <f>IF(PickedColonies!J3294=0, "NA", INDEX(Table1[Modifications],(MATCH(PickedColonies!C3294,Table6[Barcode of agar-filled omnitray plate],0)+PickedColonies!J3294-1)))</f>
        <v>NA</v>
      </c>
      <c r="D3294" s="29" t="str">
        <f>IF(PickedColonies!J3294=0, "NA", INDEX(Table4[],(MATCH(PickedColonies!C3294,Table6[Barcode of agar-filled omnitray plate],0)+PickedColonies!J3294-1)))</f>
        <v>NA</v>
      </c>
      <c r="F3294" s="42" t="str">
        <f>IF(ISNUMBER(SEARCH("96-well",Import!$B$10)),Sheet1!O3293,Sheet1!P3293)</f>
        <v>M14</v>
      </c>
      <c r="I3294" s="31"/>
    </row>
    <row r="3295" spans="1:9" x14ac:dyDescent="0.25">
      <c r="A3295" s="29" t="str">
        <f>IF(PickedColonies!J3295=0, "NA",INDEX(Table5[Strain name],(MATCH(PickedColonies!C3295,Table6[Barcode of agar-filled omnitray plate],0)+PickedColonies!J3295-1)))</f>
        <v>NA</v>
      </c>
      <c r="B3295" s="29" t="str">
        <f>IF(PickedColonies!J3295=0, "NA", INDEX(Table1[Modifications],(MATCH(PickedColonies!C3295,Table6[Barcode of agar-filled omnitray plate],0)+PickedColonies!J3295-1)))</f>
        <v>NA</v>
      </c>
      <c r="D3295" s="29" t="str">
        <f>IF(PickedColonies!J3295=0, "NA", INDEX(Table4[],(MATCH(PickedColonies!C3295,Table6[Barcode of agar-filled omnitray plate],0)+PickedColonies!J3295-1)))</f>
        <v>NA</v>
      </c>
      <c r="F3295" s="42" t="str">
        <f>IF(ISNUMBER(SEARCH("96-well",Import!$B$10)),Sheet1!O3294,Sheet1!P3294)</f>
        <v>N14</v>
      </c>
      <c r="I3295" s="31"/>
    </row>
    <row r="3296" spans="1:9" x14ac:dyDescent="0.25">
      <c r="A3296" s="29" t="str">
        <f>IF(PickedColonies!J3296=0, "NA",INDEX(Table5[Strain name],(MATCH(PickedColonies!C3296,Table6[Barcode of agar-filled omnitray plate],0)+PickedColonies!J3296-1)))</f>
        <v>NA</v>
      </c>
      <c r="B3296" s="29" t="str">
        <f>IF(PickedColonies!J3296=0, "NA", INDEX(Table1[Modifications],(MATCH(PickedColonies!C3296,Table6[Barcode of agar-filled omnitray plate],0)+PickedColonies!J3296-1)))</f>
        <v>NA</v>
      </c>
      <c r="D3296" s="29" t="str">
        <f>IF(PickedColonies!J3296=0, "NA", INDEX(Table4[],(MATCH(PickedColonies!C3296,Table6[Barcode of agar-filled omnitray plate],0)+PickedColonies!J3296-1)))</f>
        <v>NA</v>
      </c>
      <c r="F3296" s="42" t="str">
        <f>IF(ISNUMBER(SEARCH("96-well",Import!$B$10)),Sheet1!O3295,Sheet1!P3295)</f>
        <v>O14</v>
      </c>
      <c r="I3296" s="31"/>
    </row>
    <row r="3297" spans="1:9" x14ac:dyDescent="0.25">
      <c r="A3297" s="29" t="str">
        <f>IF(PickedColonies!J3297=0, "NA",INDEX(Table5[Strain name],(MATCH(PickedColonies!C3297,Table6[Barcode of agar-filled omnitray plate],0)+PickedColonies!J3297-1)))</f>
        <v>NA</v>
      </c>
      <c r="B3297" s="29" t="str">
        <f>IF(PickedColonies!J3297=0, "NA", INDEX(Table1[Modifications],(MATCH(PickedColonies!C3297,Table6[Barcode of agar-filled omnitray plate],0)+PickedColonies!J3297-1)))</f>
        <v>NA</v>
      </c>
      <c r="D3297" s="29" t="str">
        <f>IF(PickedColonies!J3297=0, "NA", INDEX(Table4[],(MATCH(PickedColonies!C3297,Table6[Barcode of agar-filled omnitray plate],0)+PickedColonies!J3297-1)))</f>
        <v>NA</v>
      </c>
      <c r="F3297" s="42" t="str">
        <f>IF(ISNUMBER(SEARCH("96-well",Import!$B$10)),Sheet1!O3296,Sheet1!P3296)</f>
        <v>P14</v>
      </c>
      <c r="I3297" s="31"/>
    </row>
    <row r="3298" spans="1:9" x14ac:dyDescent="0.25">
      <c r="A3298" s="29" t="str">
        <f>IF(PickedColonies!J3298=0, "NA",INDEX(Table5[Strain name],(MATCH(PickedColonies!C3298,Table6[Barcode of agar-filled omnitray plate],0)+PickedColonies!J3298-1)))</f>
        <v>NA</v>
      </c>
      <c r="B3298" s="29" t="str">
        <f>IF(PickedColonies!J3298=0, "NA", INDEX(Table1[Modifications],(MATCH(PickedColonies!C3298,Table6[Barcode of agar-filled omnitray plate],0)+PickedColonies!J3298-1)))</f>
        <v>NA</v>
      </c>
      <c r="D3298" s="29" t="str">
        <f>IF(PickedColonies!J3298=0, "NA", INDEX(Table4[],(MATCH(PickedColonies!C3298,Table6[Barcode of agar-filled omnitray plate],0)+PickedColonies!J3298-1)))</f>
        <v>NA</v>
      </c>
      <c r="F3298" s="42" t="str">
        <f>IF(ISNUMBER(SEARCH("96-well",Import!$B$10)),Sheet1!O3297,Sheet1!P3297)</f>
        <v>A15</v>
      </c>
      <c r="I3298" s="31"/>
    </row>
    <row r="3299" spans="1:9" x14ac:dyDescent="0.25">
      <c r="A3299" s="29" t="str">
        <f>IF(PickedColonies!J3299=0, "NA",INDEX(Table5[Strain name],(MATCH(PickedColonies!C3299,Table6[Barcode of agar-filled omnitray plate],0)+PickedColonies!J3299-1)))</f>
        <v>NA</v>
      </c>
      <c r="B3299" s="29" t="str">
        <f>IF(PickedColonies!J3299=0, "NA", INDEX(Table1[Modifications],(MATCH(PickedColonies!C3299,Table6[Barcode of agar-filled omnitray plate],0)+PickedColonies!J3299-1)))</f>
        <v>NA</v>
      </c>
      <c r="D3299" s="29" t="str">
        <f>IF(PickedColonies!J3299=0, "NA", INDEX(Table4[],(MATCH(PickedColonies!C3299,Table6[Barcode of agar-filled omnitray plate],0)+PickedColonies!J3299-1)))</f>
        <v>NA</v>
      </c>
      <c r="F3299" s="42" t="str">
        <f>IF(ISNUMBER(SEARCH("96-well",Import!$B$10)),Sheet1!O3298,Sheet1!P3298)</f>
        <v>B15</v>
      </c>
      <c r="I3299" s="31"/>
    </row>
    <row r="3300" spans="1:9" x14ac:dyDescent="0.25">
      <c r="A3300" s="29" t="str">
        <f>IF(PickedColonies!J3300=0, "NA",INDEX(Table5[Strain name],(MATCH(PickedColonies!C3300,Table6[Barcode of agar-filled omnitray plate],0)+PickedColonies!J3300-1)))</f>
        <v>NA</v>
      </c>
      <c r="B3300" s="29" t="str">
        <f>IF(PickedColonies!J3300=0, "NA", INDEX(Table1[Modifications],(MATCH(PickedColonies!C3300,Table6[Barcode of agar-filled omnitray plate],0)+PickedColonies!J3300-1)))</f>
        <v>NA</v>
      </c>
      <c r="D3300" s="29" t="str">
        <f>IF(PickedColonies!J3300=0, "NA", INDEX(Table4[],(MATCH(PickedColonies!C3300,Table6[Barcode of agar-filled omnitray plate],0)+PickedColonies!J3300-1)))</f>
        <v>NA</v>
      </c>
      <c r="F3300" s="42" t="str">
        <f>IF(ISNUMBER(SEARCH("96-well",Import!$B$10)),Sheet1!O3299,Sheet1!P3299)</f>
        <v>C15</v>
      </c>
      <c r="I3300" s="31"/>
    </row>
    <row r="3301" spans="1:9" x14ac:dyDescent="0.25">
      <c r="A3301" s="29" t="str">
        <f>IF(PickedColonies!J3301=0, "NA",INDEX(Table5[Strain name],(MATCH(PickedColonies!C3301,Table6[Barcode of agar-filled omnitray plate],0)+PickedColonies!J3301-1)))</f>
        <v>NA</v>
      </c>
      <c r="B3301" s="29" t="str">
        <f>IF(PickedColonies!J3301=0, "NA", INDEX(Table1[Modifications],(MATCH(PickedColonies!C3301,Table6[Barcode of agar-filled omnitray plate],0)+PickedColonies!J3301-1)))</f>
        <v>NA</v>
      </c>
      <c r="D3301" s="29" t="str">
        <f>IF(PickedColonies!J3301=0, "NA", INDEX(Table4[],(MATCH(PickedColonies!C3301,Table6[Barcode of agar-filled omnitray plate],0)+PickedColonies!J3301-1)))</f>
        <v>NA</v>
      </c>
      <c r="F3301" s="42" t="str">
        <f>IF(ISNUMBER(SEARCH("96-well",Import!$B$10)),Sheet1!O3300,Sheet1!P3300)</f>
        <v>D15</v>
      </c>
      <c r="I3301" s="31"/>
    </row>
    <row r="3302" spans="1:9" x14ac:dyDescent="0.25">
      <c r="A3302" s="29" t="str">
        <f>IF(PickedColonies!J3302=0, "NA",INDEX(Table5[Strain name],(MATCH(PickedColonies!C3302,Table6[Barcode of agar-filled omnitray plate],0)+PickedColonies!J3302-1)))</f>
        <v>NA</v>
      </c>
      <c r="B3302" s="29" t="str">
        <f>IF(PickedColonies!J3302=0, "NA", INDEX(Table1[Modifications],(MATCH(PickedColonies!C3302,Table6[Barcode of agar-filled omnitray plate],0)+PickedColonies!J3302-1)))</f>
        <v>NA</v>
      </c>
      <c r="D3302" s="29" t="str">
        <f>IF(PickedColonies!J3302=0, "NA", INDEX(Table4[],(MATCH(PickedColonies!C3302,Table6[Barcode of agar-filled omnitray plate],0)+PickedColonies!J3302-1)))</f>
        <v>NA</v>
      </c>
      <c r="F3302" s="42" t="str">
        <f>IF(ISNUMBER(SEARCH("96-well",Import!$B$10)),Sheet1!O3301,Sheet1!P3301)</f>
        <v>E15</v>
      </c>
      <c r="I3302" s="31"/>
    </row>
    <row r="3303" spans="1:9" x14ac:dyDescent="0.25">
      <c r="A3303" s="29" t="str">
        <f>IF(PickedColonies!J3303=0, "NA",INDEX(Table5[Strain name],(MATCH(PickedColonies!C3303,Table6[Barcode of agar-filled omnitray plate],0)+PickedColonies!J3303-1)))</f>
        <v>NA</v>
      </c>
      <c r="B3303" s="29" t="str">
        <f>IF(PickedColonies!J3303=0, "NA", INDEX(Table1[Modifications],(MATCH(PickedColonies!C3303,Table6[Barcode of agar-filled omnitray plate],0)+PickedColonies!J3303-1)))</f>
        <v>NA</v>
      </c>
      <c r="D3303" s="29" t="str">
        <f>IF(PickedColonies!J3303=0, "NA", INDEX(Table4[],(MATCH(PickedColonies!C3303,Table6[Barcode of agar-filled omnitray plate],0)+PickedColonies!J3303-1)))</f>
        <v>NA</v>
      </c>
      <c r="F3303" s="42" t="str">
        <f>IF(ISNUMBER(SEARCH("96-well",Import!$B$10)),Sheet1!O3302,Sheet1!P3302)</f>
        <v>F15</v>
      </c>
      <c r="I3303" s="31"/>
    </row>
    <row r="3304" spans="1:9" x14ac:dyDescent="0.25">
      <c r="A3304" s="29" t="str">
        <f>IF(PickedColonies!J3304=0, "NA",INDEX(Table5[Strain name],(MATCH(PickedColonies!C3304,Table6[Barcode of agar-filled omnitray plate],0)+PickedColonies!J3304-1)))</f>
        <v>NA</v>
      </c>
      <c r="B3304" s="29" t="str">
        <f>IF(PickedColonies!J3304=0, "NA", INDEX(Table1[Modifications],(MATCH(PickedColonies!C3304,Table6[Barcode of agar-filled omnitray plate],0)+PickedColonies!J3304-1)))</f>
        <v>NA</v>
      </c>
      <c r="D3304" s="29" t="str">
        <f>IF(PickedColonies!J3304=0, "NA", INDEX(Table4[],(MATCH(PickedColonies!C3304,Table6[Barcode of agar-filled omnitray plate],0)+PickedColonies!J3304-1)))</f>
        <v>NA</v>
      </c>
      <c r="F3304" s="42" t="str">
        <f>IF(ISNUMBER(SEARCH("96-well",Import!$B$10)),Sheet1!O3303,Sheet1!P3303)</f>
        <v>G15</v>
      </c>
      <c r="I3304" s="31"/>
    </row>
    <row r="3305" spans="1:9" x14ac:dyDescent="0.25">
      <c r="A3305" s="29" t="str">
        <f>IF(PickedColonies!J3305=0, "NA",INDEX(Table5[Strain name],(MATCH(PickedColonies!C3305,Table6[Barcode of agar-filled omnitray plate],0)+PickedColonies!J3305-1)))</f>
        <v>NA</v>
      </c>
      <c r="B3305" s="29" t="str">
        <f>IF(PickedColonies!J3305=0, "NA", INDEX(Table1[Modifications],(MATCH(PickedColonies!C3305,Table6[Barcode of agar-filled omnitray plate],0)+PickedColonies!J3305-1)))</f>
        <v>NA</v>
      </c>
      <c r="D3305" s="29" t="str">
        <f>IF(PickedColonies!J3305=0, "NA", INDEX(Table4[],(MATCH(PickedColonies!C3305,Table6[Barcode of agar-filled omnitray plate],0)+PickedColonies!J3305-1)))</f>
        <v>NA</v>
      </c>
      <c r="F3305" s="42" t="str">
        <f>IF(ISNUMBER(SEARCH("96-well",Import!$B$10)),Sheet1!O3304,Sheet1!P3304)</f>
        <v>H15</v>
      </c>
      <c r="I3305" s="31"/>
    </row>
    <row r="3306" spans="1:9" x14ac:dyDescent="0.25">
      <c r="A3306" s="29" t="str">
        <f>IF(PickedColonies!J3306=0, "NA",INDEX(Table5[Strain name],(MATCH(PickedColonies!C3306,Table6[Barcode of agar-filled omnitray plate],0)+PickedColonies!J3306-1)))</f>
        <v>NA</v>
      </c>
      <c r="B3306" s="29" t="str">
        <f>IF(PickedColonies!J3306=0, "NA", INDEX(Table1[Modifications],(MATCH(PickedColonies!C3306,Table6[Barcode of agar-filled omnitray plate],0)+PickedColonies!J3306-1)))</f>
        <v>NA</v>
      </c>
      <c r="D3306" s="29" t="str">
        <f>IF(PickedColonies!J3306=0, "NA", INDEX(Table4[],(MATCH(PickedColonies!C3306,Table6[Barcode of agar-filled omnitray plate],0)+PickedColonies!J3306-1)))</f>
        <v>NA</v>
      </c>
      <c r="F3306" s="42" t="str">
        <f>IF(ISNUMBER(SEARCH("96-well",Import!$B$10)),Sheet1!O3305,Sheet1!P3305)</f>
        <v>I15</v>
      </c>
      <c r="I3306" s="31"/>
    </row>
    <row r="3307" spans="1:9" x14ac:dyDescent="0.25">
      <c r="A3307" s="29" t="str">
        <f>IF(PickedColonies!J3307=0, "NA",INDEX(Table5[Strain name],(MATCH(PickedColonies!C3307,Table6[Barcode of agar-filled omnitray plate],0)+PickedColonies!J3307-1)))</f>
        <v>NA</v>
      </c>
      <c r="B3307" s="29" t="str">
        <f>IF(PickedColonies!J3307=0, "NA", INDEX(Table1[Modifications],(MATCH(PickedColonies!C3307,Table6[Barcode of agar-filled omnitray plate],0)+PickedColonies!J3307-1)))</f>
        <v>NA</v>
      </c>
      <c r="D3307" s="29" t="str">
        <f>IF(PickedColonies!J3307=0, "NA", INDEX(Table4[],(MATCH(PickedColonies!C3307,Table6[Barcode of agar-filled omnitray plate],0)+PickedColonies!J3307-1)))</f>
        <v>NA</v>
      </c>
      <c r="F3307" s="42" t="str">
        <f>IF(ISNUMBER(SEARCH("96-well",Import!$B$10)),Sheet1!O3306,Sheet1!P3306)</f>
        <v>J15</v>
      </c>
      <c r="I3307" s="31"/>
    </row>
    <row r="3308" spans="1:9" x14ac:dyDescent="0.25">
      <c r="A3308" s="29" t="str">
        <f>IF(PickedColonies!J3308=0, "NA",INDEX(Table5[Strain name],(MATCH(PickedColonies!C3308,Table6[Barcode of agar-filled omnitray plate],0)+PickedColonies!J3308-1)))</f>
        <v>NA</v>
      </c>
      <c r="B3308" s="29" t="str">
        <f>IF(PickedColonies!J3308=0, "NA", INDEX(Table1[Modifications],(MATCH(PickedColonies!C3308,Table6[Barcode of agar-filled omnitray plate],0)+PickedColonies!J3308-1)))</f>
        <v>NA</v>
      </c>
      <c r="D3308" s="29" t="str">
        <f>IF(PickedColonies!J3308=0, "NA", INDEX(Table4[],(MATCH(PickedColonies!C3308,Table6[Barcode of agar-filled omnitray plate],0)+PickedColonies!J3308-1)))</f>
        <v>NA</v>
      </c>
      <c r="F3308" s="42" t="str">
        <f>IF(ISNUMBER(SEARCH("96-well",Import!$B$10)),Sheet1!O3307,Sheet1!P3307)</f>
        <v>K15</v>
      </c>
      <c r="I3308" s="31"/>
    </row>
    <row r="3309" spans="1:9" x14ac:dyDescent="0.25">
      <c r="A3309" s="29" t="str">
        <f>IF(PickedColonies!J3309=0, "NA",INDEX(Table5[Strain name],(MATCH(PickedColonies!C3309,Table6[Barcode of agar-filled omnitray plate],0)+PickedColonies!J3309-1)))</f>
        <v>NA</v>
      </c>
      <c r="B3309" s="29" t="str">
        <f>IF(PickedColonies!J3309=0, "NA", INDEX(Table1[Modifications],(MATCH(PickedColonies!C3309,Table6[Barcode of agar-filled omnitray plate],0)+PickedColonies!J3309-1)))</f>
        <v>NA</v>
      </c>
      <c r="D3309" s="29" t="str">
        <f>IF(PickedColonies!J3309=0, "NA", INDEX(Table4[],(MATCH(PickedColonies!C3309,Table6[Barcode of agar-filled omnitray plate],0)+PickedColonies!J3309-1)))</f>
        <v>NA</v>
      </c>
      <c r="F3309" s="42" t="str">
        <f>IF(ISNUMBER(SEARCH("96-well",Import!$B$10)),Sheet1!O3308,Sheet1!P3308)</f>
        <v>L15</v>
      </c>
      <c r="I3309" s="31"/>
    </row>
    <row r="3310" spans="1:9" x14ac:dyDescent="0.25">
      <c r="A3310" s="29" t="str">
        <f>IF(PickedColonies!J3310=0, "NA",INDEX(Table5[Strain name],(MATCH(PickedColonies!C3310,Table6[Barcode of agar-filled omnitray plate],0)+PickedColonies!J3310-1)))</f>
        <v>NA</v>
      </c>
      <c r="B3310" s="29" t="str">
        <f>IF(PickedColonies!J3310=0, "NA", INDEX(Table1[Modifications],(MATCH(PickedColonies!C3310,Table6[Barcode of agar-filled omnitray plate],0)+PickedColonies!J3310-1)))</f>
        <v>NA</v>
      </c>
      <c r="D3310" s="29" t="str">
        <f>IF(PickedColonies!J3310=0, "NA", INDEX(Table4[],(MATCH(PickedColonies!C3310,Table6[Barcode of agar-filled omnitray plate],0)+PickedColonies!J3310-1)))</f>
        <v>NA</v>
      </c>
      <c r="F3310" s="42" t="str">
        <f>IF(ISNUMBER(SEARCH("96-well",Import!$B$10)),Sheet1!O3309,Sheet1!P3309)</f>
        <v>M15</v>
      </c>
      <c r="I3310" s="31"/>
    </row>
    <row r="3311" spans="1:9" x14ac:dyDescent="0.25">
      <c r="A3311" s="29" t="str">
        <f>IF(PickedColonies!J3311=0, "NA",INDEX(Table5[Strain name],(MATCH(PickedColonies!C3311,Table6[Barcode of agar-filled omnitray plate],0)+PickedColonies!J3311-1)))</f>
        <v>NA</v>
      </c>
      <c r="B3311" s="29" t="str">
        <f>IF(PickedColonies!J3311=0, "NA", INDEX(Table1[Modifications],(MATCH(PickedColonies!C3311,Table6[Barcode of agar-filled omnitray plate],0)+PickedColonies!J3311-1)))</f>
        <v>NA</v>
      </c>
      <c r="D3311" s="29" t="str">
        <f>IF(PickedColonies!J3311=0, "NA", INDEX(Table4[],(MATCH(PickedColonies!C3311,Table6[Barcode of agar-filled omnitray plate],0)+PickedColonies!J3311-1)))</f>
        <v>NA</v>
      </c>
      <c r="F3311" s="42" t="str">
        <f>IF(ISNUMBER(SEARCH("96-well",Import!$B$10)),Sheet1!O3310,Sheet1!P3310)</f>
        <v>N15</v>
      </c>
      <c r="I3311" s="31"/>
    </row>
    <row r="3312" spans="1:9" x14ac:dyDescent="0.25">
      <c r="A3312" s="29" t="str">
        <f>IF(PickedColonies!J3312=0, "NA",INDEX(Table5[Strain name],(MATCH(PickedColonies!C3312,Table6[Barcode of agar-filled omnitray plate],0)+PickedColonies!J3312-1)))</f>
        <v>NA</v>
      </c>
      <c r="B3312" s="29" t="str">
        <f>IF(PickedColonies!J3312=0, "NA", INDEX(Table1[Modifications],(MATCH(PickedColonies!C3312,Table6[Barcode of agar-filled omnitray plate],0)+PickedColonies!J3312-1)))</f>
        <v>NA</v>
      </c>
      <c r="D3312" s="29" t="str">
        <f>IF(PickedColonies!J3312=0, "NA", INDEX(Table4[],(MATCH(PickedColonies!C3312,Table6[Barcode of agar-filled omnitray plate],0)+PickedColonies!J3312-1)))</f>
        <v>NA</v>
      </c>
      <c r="F3312" s="42" t="str">
        <f>IF(ISNUMBER(SEARCH("96-well",Import!$B$10)),Sheet1!O3311,Sheet1!P3311)</f>
        <v>O15</v>
      </c>
      <c r="I3312" s="31"/>
    </row>
    <row r="3313" spans="1:9" x14ac:dyDescent="0.25">
      <c r="A3313" s="29" t="str">
        <f>IF(PickedColonies!J3313=0, "NA",INDEX(Table5[Strain name],(MATCH(PickedColonies!C3313,Table6[Barcode of agar-filled omnitray plate],0)+PickedColonies!J3313-1)))</f>
        <v>NA</v>
      </c>
      <c r="B3313" s="29" t="str">
        <f>IF(PickedColonies!J3313=0, "NA", INDEX(Table1[Modifications],(MATCH(PickedColonies!C3313,Table6[Barcode of agar-filled omnitray plate],0)+PickedColonies!J3313-1)))</f>
        <v>NA</v>
      </c>
      <c r="D3313" s="29" t="str">
        <f>IF(PickedColonies!J3313=0, "NA", INDEX(Table4[],(MATCH(PickedColonies!C3313,Table6[Barcode of agar-filled omnitray plate],0)+PickedColonies!J3313-1)))</f>
        <v>NA</v>
      </c>
      <c r="F3313" s="42" t="str">
        <f>IF(ISNUMBER(SEARCH("96-well",Import!$B$10)),Sheet1!O3312,Sheet1!P3312)</f>
        <v>P15</v>
      </c>
      <c r="I3313" s="31"/>
    </row>
    <row r="3314" spans="1:9" x14ac:dyDescent="0.25">
      <c r="A3314" s="29" t="str">
        <f>IF(PickedColonies!J3314=0, "NA",INDEX(Table5[Strain name],(MATCH(PickedColonies!C3314,Table6[Barcode of agar-filled omnitray plate],0)+PickedColonies!J3314-1)))</f>
        <v>NA</v>
      </c>
      <c r="B3314" s="29" t="str">
        <f>IF(PickedColonies!J3314=0, "NA", INDEX(Table1[Modifications],(MATCH(PickedColonies!C3314,Table6[Barcode of agar-filled omnitray plate],0)+PickedColonies!J3314-1)))</f>
        <v>NA</v>
      </c>
      <c r="D3314" s="29" t="str">
        <f>IF(PickedColonies!J3314=0, "NA", INDEX(Table4[],(MATCH(PickedColonies!C3314,Table6[Barcode of agar-filled omnitray plate],0)+PickedColonies!J3314-1)))</f>
        <v>NA</v>
      </c>
      <c r="F3314" s="42" t="str">
        <f>IF(ISNUMBER(SEARCH("96-well",Import!$B$10)),Sheet1!O3313,Sheet1!P3313)</f>
        <v>A16</v>
      </c>
      <c r="I3314" s="31"/>
    </row>
    <row r="3315" spans="1:9" x14ac:dyDescent="0.25">
      <c r="A3315" s="29" t="str">
        <f>IF(PickedColonies!J3315=0, "NA",INDEX(Table5[Strain name],(MATCH(PickedColonies!C3315,Table6[Barcode of agar-filled omnitray plate],0)+PickedColonies!J3315-1)))</f>
        <v>NA</v>
      </c>
      <c r="B3315" s="29" t="str">
        <f>IF(PickedColonies!J3315=0, "NA", INDEX(Table1[Modifications],(MATCH(PickedColonies!C3315,Table6[Barcode of agar-filled omnitray plate],0)+PickedColonies!J3315-1)))</f>
        <v>NA</v>
      </c>
      <c r="D3315" s="29" t="str">
        <f>IF(PickedColonies!J3315=0, "NA", INDEX(Table4[],(MATCH(PickedColonies!C3315,Table6[Barcode of agar-filled omnitray plate],0)+PickedColonies!J3315-1)))</f>
        <v>NA</v>
      </c>
      <c r="F3315" s="42" t="str">
        <f>IF(ISNUMBER(SEARCH("96-well",Import!$B$10)),Sheet1!O3314,Sheet1!P3314)</f>
        <v>B16</v>
      </c>
      <c r="I3315" s="31"/>
    </row>
    <row r="3316" spans="1:9" x14ac:dyDescent="0.25">
      <c r="A3316" s="29" t="str">
        <f>IF(PickedColonies!J3316=0, "NA",INDEX(Table5[Strain name],(MATCH(PickedColonies!C3316,Table6[Barcode of agar-filled omnitray plate],0)+PickedColonies!J3316-1)))</f>
        <v>NA</v>
      </c>
      <c r="B3316" s="29" t="str">
        <f>IF(PickedColonies!J3316=0, "NA", INDEX(Table1[Modifications],(MATCH(PickedColonies!C3316,Table6[Barcode of agar-filled omnitray plate],0)+PickedColonies!J3316-1)))</f>
        <v>NA</v>
      </c>
      <c r="D3316" s="29" t="str">
        <f>IF(PickedColonies!J3316=0, "NA", INDEX(Table4[],(MATCH(PickedColonies!C3316,Table6[Barcode of agar-filled omnitray plate],0)+PickedColonies!J3316-1)))</f>
        <v>NA</v>
      </c>
      <c r="F3316" s="42" t="str">
        <f>IF(ISNUMBER(SEARCH("96-well",Import!$B$10)),Sheet1!O3315,Sheet1!P3315)</f>
        <v>C16</v>
      </c>
      <c r="I3316" s="31"/>
    </row>
    <row r="3317" spans="1:9" x14ac:dyDescent="0.25">
      <c r="A3317" s="29" t="str">
        <f>IF(PickedColonies!J3317=0, "NA",INDEX(Table5[Strain name],(MATCH(PickedColonies!C3317,Table6[Barcode of agar-filled omnitray plate],0)+PickedColonies!J3317-1)))</f>
        <v>NA</v>
      </c>
      <c r="B3317" s="29" t="str">
        <f>IF(PickedColonies!J3317=0, "NA", INDEX(Table1[Modifications],(MATCH(PickedColonies!C3317,Table6[Barcode of agar-filled omnitray plate],0)+PickedColonies!J3317-1)))</f>
        <v>NA</v>
      </c>
      <c r="D3317" s="29" t="str">
        <f>IF(PickedColonies!J3317=0, "NA", INDEX(Table4[],(MATCH(PickedColonies!C3317,Table6[Barcode of agar-filled omnitray plate],0)+PickedColonies!J3317-1)))</f>
        <v>NA</v>
      </c>
      <c r="F3317" s="42" t="str">
        <f>IF(ISNUMBER(SEARCH("96-well",Import!$B$10)),Sheet1!O3316,Sheet1!P3316)</f>
        <v>D16</v>
      </c>
      <c r="I3317" s="31"/>
    </row>
    <row r="3318" spans="1:9" x14ac:dyDescent="0.25">
      <c r="A3318" s="29" t="str">
        <f>IF(PickedColonies!J3318=0, "NA",INDEX(Table5[Strain name],(MATCH(PickedColonies!C3318,Table6[Barcode of agar-filled omnitray plate],0)+PickedColonies!J3318-1)))</f>
        <v>NA</v>
      </c>
      <c r="B3318" s="29" t="str">
        <f>IF(PickedColonies!J3318=0, "NA", INDEX(Table1[Modifications],(MATCH(PickedColonies!C3318,Table6[Barcode of agar-filled omnitray plate],0)+PickedColonies!J3318-1)))</f>
        <v>NA</v>
      </c>
      <c r="D3318" s="29" t="str">
        <f>IF(PickedColonies!J3318=0, "NA", INDEX(Table4[],(MATCH(PickedColonies!C3318,Table6[Barcode of agar-filled omnitray plate],0)+PickedColonies!J3318-1)))</f>
        <v>NA</v>
      </c>
      <c r="F3318" s="42" t="str">
        <f>IF(ISNUMBER(SEARCH("96-well",Import!$B$10)),Sheet1!O3317,Sheet1!P3317)</f>
        <v>E16</v>
      </c>
      <c r="I3318" s="31"/>
    </row>
    <row r="3319" spans="1:9" x14ac:dyDescent="0.25">
      <c r="A3319" s="29" t="str">
        <f>IF(PickedColonies!J3319=0, "NA",INDEX(Table5[Strain name],(MATCH(PickedColonies!C3319,Table6[Barcode of agar-filled omnitray plate],0)+PickedColonies!J3319-1)))</f>
        <v>NA</v>
      </c>
      <c r="B3319" s="29" t="str">
        <f>IF(PickedColonies!J3319=0, "NA", INDEX(Table1[Modifications],(MATCH(PickedColonies!C3319,Table6[Barcode of agar-filled omnitray plate],0)+PickedColonies!J3319-1)))</f>
        <v>NA</v>
      </c>
      <c r="D3319" s="29" t="str">
        <f>IF(PickedColonies!J3319=0, "NA", INDEX(Table4[],(MATCH(PickedColonies!C3319,Table6[Barcode of agar-filled omnitray plate],0)+PickedColonies!J3319-1)))</f>
        <v>NA</v>
      </c>
      <c r="F3319" s="42" t="str">
        <f>IF(ISNUMBER(SEARCH("96-well",Import!$B$10)),Sheet1!O3318,Sheet1!P3318)</f>
        <v>F16</v>
      </c>
      <c r="I3319" s="31"/>
    </row>
    <row r="3320" spans="1:9" x14ac:dyDescent="0.25">
      <c r="A3320" s="29" t="str">
        <f>IF(PickedColonies!J3320=0, "NA",INDEX(Table5[Strain name],(MATCH(PickedColonies!C3320,Table6[Barcode of agar-filled omnitray plate],0)+PickedColonies!J3320-1)))</f>
        <v>NA</v>
      </c>
      <c r="B3320" s="29" t="str">
        <f>IF(PickedColonies!J3320=0, "NA", INDEX(Table1[Modifications],(MATCH(PickedColonies!C3320,Table6[Barcode of agar-filled omnitray plate],0)+PickedColonies!J3320-1)))</f>
        <v>NA</v>
      </c>
      <c r="D3320" s="29" t="str">
        <f>IF(PickedColonies!J3320=0, "NA", INDEX(Table4[],(MATCH(PickedColonies!C3320,Table6[Barcode of agar-filled omnitray plate],0)+PickedColonies!J3320-1)))</f>
        <v>NA</v>
      </c>
      <c r="F3320" s="42" t="str">
        <f>IF(ISNUMBER(SEARCH("96-well",Import!$B$10)),Sheet1!O3319,Sheet1!P3319)</f>
        <v>G16</v>
      </c>
      <c r="I3320" s="31"/>
    </row>
    <row r="3321" spans="1:9" x14ac:dyDescent="0.25">
      <c r="A3321" s="29" t="str">
        <f>IF(PickedColonies!J3321=0, "NA",INDEX(Table5[Strain name],(MATCH(PickedColonies!C3321,Table6[Barcode of agar-filled omnitray plate],0)+PickedColonies!J3321-1)))</f>
        <v>NA</v>
      </c>
      <c r="B3321" s="29" t="str">
        <f>IF(PickedColonies!J3321=0, "NA", INDEX(Table1[Modifications],(MATCH(PickedColonies!C3321,Table6[Barcode of agar-filled omnitray plate],0)+PickedColonies!J3321-1)))</f>
        <v>NA</v>
      </c>
      <c r="D3321" s="29" t="str">
        <f>IF(PickedColonies!J3321=0, "NA", INDEX(Table4[],(MATCH(PickedColonies!C3321,Table6[Barcode of agar-filled omnitray plate],0)+PickedColonies!J3321-1)))</f>
        <v>NA</v>
      </c>
      <c r="F3321" s="42" t="str">
        <f>IF(ISNUMBER(SEARCH("96-well",Import!$B$10)),Sheet1!O3320,Sheet1!P3320)</f>
        <v>H16</v>
      </c>
      <c r="I3321" s="31"/>
    </row>
    <row r="3322" spans="1:9" x14ac:dyDescent="0.25">
      <c r="A3322" s="29" t="str">
        <f>IF(PickedColonies!J3322=0, "NA",INDEX(Table5[Strain name],(MATCH(PickedColonies!C3322,Table6[Barcode of agar-filled omnitray plate],0)+PickedColonies!J3322-1)))</f>
        <v>NA</v>
      </c>
      <c r="B3322" s="29" t="str">
        <f>IF(PickedColonies!J3322=0, "NA", INDEX(Table1[Modifications],(MATCH(PickedColonies!C3322,Table6[Barcode of agar-filled omnitray plate],0)+PickedColonies!J3322-1)))</f>
        <v>NA</v>
      </c>
      <c r="D3322" s="29" t="str">
        <f>IF(PickedColonies!J3322=0, "NA", INDEX(Table4[],(MATCH(PickedColonies!C3322,Table6[Barcode of agar-filled omnitray plate],0)+PickedColonies!J3322-1)))</f>
        <v>NA</v>
      </c>
      <c r="F3322" s="42" t="str">
        <f>IF(ISNUMBER(SEARCH("96-well",Import!$B$10)),Sheet1!O3321,Sheet1!P3321)</f>
        <v>I16</v>
      </c>
      <c r="I3322" s="31"/>
    </row>
    <row r="3323" spans="1:9" x14ac:dyDescent="0.25">
      <c r="A3323" s="29" t="str">
        <f>IF(PickedColonies!J3323=0, "NA",INDEX(Table5[Strain name],(MATCH(PickedColonies!C3323,Table6[Barcode of agar-filled omnitray plate],0)+PickedColonies!J3323-1)))</f>
        <v>NA</v>
      </c>
      <c r="B3323" s="29" t="str">
        <f>IF(PickedColonies!J3323=0, "NA", INDEX(Table1[Modifications],(MATCH(PickedColonies!C3323,Table6[Barcode of agar-filled omnitray plate],0)+PickedColonies!J3323-1)))</f>
        <v>NA</v>
      </c>
      <c r="D3323" s="29" t="str">
        <f>IF(PickedColonies!J3323=0, "NA", INDEX(Table4[],(MATCH(PickedColonies!C3323,Table6[Barcode of agar-filled omnitray plate],0)+PickedColonies!J3323-1)))</f>
        <v>NA</v>
      </c>
      <c r="F3323" s="42" t="str">
        <f>IF(ISNUMBER(SEARCH("96-well",Import!$B$10)),Sheet1!O3322,Sheet1!P3322)</f>
        <v>J16</v>
      </c>
      <c r="I3323" s="31"/>
    </row>
    <row r="3324" spans="1:9" x14ac:dyDescent="0.25">
      <c r="A3324" s="29" t="str">
        <f>IF(PickedColonies!J3324=0, "NA",INDEX(Table5[Strain name],(MATCH(PickedColonies!C3324,Table6[Barcode of agar-filled omnitray plate],0)+PickedColonies!J3324-1)))</f>
        <v>NA</v>
      </c>
      <c r="B3324" s="29" t="str">
        <f>IF(PickedColonies!J3324=0, "NA", INDEX(Table1[Modifications],(MATCH(PickedColonies!C3324,Table6[Barcode of agar-filled omnitray plate],0)+PickedColonies!J3324-1)))</f>
        <v>NA</v>
      </c>
      <c r="D3324" s="29" t="str">
        <f>IF(PickedColonies!J3324=0, "NA", INDEX(Table4[],(MATCH(PickedColonies!C3324,Table6[Barcode of agar-filled omnitray plate],0)+PickedColonies!J3324-1)))</f>
        <v>NA</v>
      </c>
      <c r="F3324" s="42" t="str">
        <f>IF(ISNUMBER(SEARCH("96-well",Import!$B$10)),Sheet1!O3323,Sheet1!P3323)</f>
        <v>K16</v>
      </c>
      <c r="I3324" s="31"/>
    </row>
    <row r="3325" spans="1:9" x14ac:dyDescent="0.25">
      <c r="A3325" s="29" t="str">
        <f>IF(PickedColonies!J3325=0, "NA",INDEX(Table5[Strain name],(MATCH(PickedColonies!C3325,Table6[Barcode of agar-filled omnitray plate],0)+PickedColonies!J3325-1)))</f>
        <v>NA</v>
      </c>
      <c r="B3325" s="29" t="str">
        <f>IF(PickedColonies!J3325=0, "NA", INDEX(Table1[Modifications],(MATCH(PickedColonies!C3325,Table6[Barcode of agar-filled omnitray plate],0)+PickedColonies!J3325-1)))</f>
        <v>NA</v>
      </c>
      <c r="D3325" s="29" t="str">
        <f>IF(PickedColonies!J3325=0, "NA", INDEX(Table4[],(MATCH(PickedColonies!C3325,Table6[Barcode of agar-filled omnitray plate],0)+PickedColonies!J3325-1)))</f>
        <v>NA</v>
      </c>
      <c r="F3325" s="42" t="str">
        <f>IF(ISNUMBER(SEARCH("96-well",Import!$B$10)),Sheet1!O3324,Sheet1!P3324)</f>
        <v>L16</v>
      </c>
      <c r="I3325" s="31"/>
    </row>
    <row r="3326" spans="1:9" x14ac:dyDescent="0.25">
      <c r="A3326" s="29" t="str">
        <f>IF(PickedColonies!J3326=0, "NA",INDEX(Table5[Strain name],(MATCH(PickedColonies!C3326,Table6[Barcode of agar-filled omnitray plate],0)+PickedColonies!J3326-1)))</f>
        <v>NA</v>
      </c>
      <c r="B3326" s="29" t="str">
        <f>IF(PickedColonies!J3326=0, "NA", INDEX(Table1[Modifications],(MATCH(PickedColonies!C3326,Table6[Barcode of agar-filled omnitray plate],0)+PickedColonies!J3326-1)))</f>
        <v>NA</v>
      </c>
      <c r="D3326" s="29" t="str">
        <f>IF(PickedColonies!J3326=0, "NA", INDEX(Table4[],(MATCH(PickedColonies!C3326,Table6[Barcode of agar-filled omnitray plate],0)+PickedColonies!J3326-1)))</f>
        <v>NA</v>
      </c>
      <c r="F3326" s="42" t="str">
        <f>IF(ISNUMBER(SEARCH("96-well",Import!$B$10)),Sheet1!O3325,Sheet1!P3325)</f>
        <v>M16</v>
      </c>
      <c r="I3326" s="31"/>
    </row>
    <row r="3327" spans="1:9" x14ac:dyDescent="0.25">
      <c r="A3327" s="29" t="str">
        <f>IF(PickedColonies!J3327=0, "NA",INDEX(Table5[Strain name],(MATCH(PickedColonies!C3327,Table6[Barcode of agar-filled omnitray plate],0)+PickedColonies!J3327-1)))</f>
        <v>NA</v>
      </c>
      <c r="B3327" s="29" t="str">
        <f>IF(PickedColonies!J3327=0, "NA", INDEX(Table1[Modifications],(MATCH(PickedColonies!C3327,Table6[Barcode of agar-filled omnitray plate],0)+PickedColonies!J3327-1)))</f>
        <v>NA</v>
      </c>
      <c r="D3327" s="29" t="str">
        <f>IF(PickedColonies!J3327=0, "NA", INDEX(Table4[],(MATCH(PickedColonies!C3327,Table6[Barcode of agar-filled omnitray plate],0)+PickedColonies!J3327-1)))</f>
        <v>NA</v>
      </c>
      <c r="F3327" s="42" t="str">
        <f>IF(ISNUMBER(SEARCH("96-well",Import!$B$10)),Sheet1!O3326,Sheet1!P3326)</f>
        <v>N16</v>
      </c>
      <c r="I3327" s="31"/>
    </row>
    <row r="3328" spans="1:9" x14ac:dyDescent="0.25">
      <c r="A3328" s="29" t="str">
        <f>IF(PickedColonies!J3328=0, "NA",INDEX(Table5[Strain name],(MATCH(PickedColonies!C3328,Table6[Barcode of agar-filled omnitray plate],0)+PickedColonies!J3328-1)))</f>
        <v>NA</v>
      </c>
      <c r="B3328" s="29" t="str">
        <f>IF(PickedColonies!J3328=0, "NA", INDEX(Table1[Modifications],(MATCH(PickedColonies!C3328,Table6[Barcode of agar-filled omnitray plate],0)+PickedColonies!J3328-1)))</f>
        <v>NA</v>
      </c>
      <c r="D3328" s="29" t="str">
        <f>IF(PickedColonies!J3328=0, "NA", INDEX(Table4[],(MATCH(PickedColonies!C3328,Table6[Barcode of agar-filled omnitray plate],0)+PickedColonies!J3328-1)))</f>
        <v>NA</v>
      </c>
      <c r="F3328" s="42" t="str">
        <f>IF(ISNUMBER(SEARCH("96-well",Import!$B$10)),Sheet1!O3327,Sheet1!P3327)</f>
        <v>O16</v>
      </c>
      <c r="I3328" s="31"/>
    </row>
    <row r="3329" spans="1:9" x14ac:dyDescent="0.25">
      <c r="A3329" s="29" t="str">
        <f>IF(PickedColonies!J3329=0, "NA",INDEX(Table5[Strain name],(MATCH(PickedColonies!C3329,Table6[Barcode of agar-filled omnitray plate],0)+PickedColonies!J3329-1)))</f>
        <v>NA</v>
      </c>
      <c r="B3329" s="29" t="str">
        <f>IF(PickedColonies!J3329=0, "NA", INDEX(Table1[Modifications],(MATCH(PickedColonies!C3329,Table6[Barcode of agar-filled omnitray plate],0)+PickedColonies!J3329-1)))</f>
        <v>NA</v>
      </c>
      <c r="D3329" s="29" t="str">
        <f>IF(PickedColonies!J3329=0, "NA", INDEX(Table4[],(MATCH(PickedColonies!C3329,Table6[Barcode of agar-filled omnitray plate],0)+PickedColonies!J3329-1)))</f>
        <v>NA</v>
      </c>
      <c r="F3329" s="42" t="str">
        <f>IF(ISNUMBER(SEARCH("96-well",Import!$B$10)),Sheet1!O3328,Sheet1!P3328)</f>
        <v>P16</v>
      </c>
      <c r="I3329" s="31"/>
    </row>
    <row r="3330" spans="1:9" x14ac:dyDescent="0.25">
      <c r="A3330" s="29" t="str">
        <f>IF(PickedColonies!J3330=0, "NA",INDEX(Table5[Strain name],(MATCH(PickedColonies!C3330,Table6[Barcode of agar-filled omnitray plate],0)+PickedColonies!J3330-1)))</f>
        <v>NA</v>
      </c>
      <c r="B3330" s="29" t="str">
        <f>IF(PickedColonies!J3330=0, "NA", INDEX(Table1[Modifications],(MATCH(PickedColonies!C3330,Table6[Barcode of agar-filled omnitray plate],0)+PickedColonies!J3330-1)))</f>
        <v>NA</v>
      </c>
      <c r="D3330" s="29" t="str">
        <f>IF(PickedColonies!J3330=0, "NA", INDEX(Table4[],(MATCH(PickedColonies!C3330,Table6[Barcode of agar-filled omnitray plate],0)+PickedColonies!J3330-1)))</f>
        <v>NA</v>
      </c>
      <c r="F3330" s="42" t="str">
        <f>IF(ISNUMBER(SEARCH("96-well",Import!$B$10)),Sheet1!O3329,Sheet1!P3329)</f>
        <v>A17</v>
      </c>
      <c r="I3330" s="31"/>
    </row>
    <row r="3331" spans="1:9" x14ac:dyDescent="0.25">
      <c r="A3331" s="29" t="str">
        <f>IF(PickedColonies!J3331=0, "NA",INDEX(Table5[Strain name],(MATCH(PickedColonies!C3331,Table6[Barcode of agar-filled omnitray plate],0)+PickedColonies!J3331-1)))</f>
        <v>NA</v>
      </c>
      <c r="B3331" s="29" t="str">
        <f>IF(PickedColonies!J3331=0, "NA", INDEX(Table1[Modifications],(MATCH(PickedColonies!C3331,Table6[Barcode of agar-filled omnitray plate],0)+PickedColonies!J3331-1)))</f>
        <v>NA</v>
      </c>
      <c r="D3331" s="29" t="str">
        <f>IF(PickedColonies!J3331=0, "NA", INDEX(Table4[],(MATCH(PickedColonies!C3331,Table6[Barcode of agar-filled omnitray plate],0)+PickedColonies!J3331-1)))</f>
        <v>NA</v>
      </c>
      <c r="F3331" s="42" t="str">
        <f>IF(ISNUMBER(SEARCH("96-well",Import!$B$10)),Sheet1!O3330,Sheet1!P3330)</f>
        <v>B17</v>
      </c>
      <c r="I3331" s="31"/>
    </row>
    <row r="3332" spans="1:9" x14ac:dyDescent="0.25">
      <c r="A3332" s="29" t="str">
        <f>IF(PickedColonies!J3332=0, "NA",INDEX(Table5[Strain name],(MATCH(PickedColonies!C3332,Table6[Barcode of agar-filled omnitray plate],0)+PickedColonies!J3332-1)))</f>
        <v>NA</v>
      </c>
      <c r="B3332" s="29" t="str">
        <f>IF(PickedColonies!J3332=0, "NA", INDEX(Table1[Modifications],(MATCH(PickedColonies!C3332,Table6[Barcode of agar-filled omnitray plate],0)+PickedColonies!J3332-1)))</f>
        <v>NA</v>
      </c>
      <c r="D3332" s="29" t="str">
        <f>IF(PickedColonies!J3332=0, "NA", INDEX(Table4[],(MATCH(PickedColonies!C3332,Table6[Barcode of agar-filled omnitray plate],0)+PickedColonies!J3332-1)))</f>
        <v>NA</v>
      </c>
      <c r="F3332" s="42" t="str">
        <f>IF(ISNUMBER(SEARCH("96-well",Import!$B$10)),Sheet1!O3331,Sheet1!P3331)</f>
        <v>C17</v>
      </c>
      <c r="I3332" s="31"/>
    </row>
    <row r="3333" spans="1:9" x14ac:dyDescent="0.25">
      <c r="A3333" s="29" t="str">
        <f>IF(PickedColonies!J3333=0, "NA",INDEX(Table5[Strain name],(MATCH(PickedColonies!C3333,Table6[Barcode of agar-filled omnitray plate],0)+PickedColonies!J3333-1)))</f>
        <v>NA</v>
      </c>
      <c r="B3333" s="29" t="str">
        <f>IF(PickedColonies!J3333=0, "NA", INDEX(Table1[Modifications],(MATCH(PickedColonies!C3333,Table6[Barcode of agar-filled omnitray plate],0)+PickedColonies!J3333-1)))</f>
        <v>NA</v>
      </c>
      <c r="D3333" s="29" t="str">
        <f>IF(PickedColonies!J3333=0, "NA", INDEX(Table4[],(MATCH(PickedColonies!C3333,Table6[Barcode of agar-filled omnitray plate],0)+PickedColonies!J3333-1)))</f>
        <v>NA</v>
      </c>
      <c r="F3333" s="42" t="str">
        <f>IF(ISNUMBER(SEARCH("96-well",Import!$B$10)),Sheet1!O3332,Sheet1!P3332)</f>
        <v>D17</v>
      </c>
      <c r="I3333" s="31"/>
    </row>
    <row r="3334" spans="1:9" x14ac:dyDescent="0.25">
      <c r="A3334" s="29" t="str">
        <f>IF(PickedColonies!J3334=0, "NA",INDEX(Table5[Strain name],(MATCH(PickedColonies!C3334,Table6[Barcode of agar-filled omnitray plate],0)+PickedColonies!J3334-1)))</f>
        <v>NA</v>
      </c>
      <c r="B3334" s="29" t="str">
        <f>IF(PickedColonies!J3334=0, "NA", INDEX(Table1[Modifications],(MATCH(PickedColonies!C3334,Table6[Barcode of agar-filled omnitray plate],0)+PickedColonies!J3334-1)))</f>
        <v>NA</v>
      </c>
      <c r="D3334" s="29" t="str">
        <f>IF(PickedColonies!J3334=0, "NA", INDEX(Table4[],(MATCH(PickedColonies!C3334,Table6[Barcode of agar-filled omnitray plate],0)+PickedColonies!J3334-1)))</f>
        <v>NA</v>
      </c>
      <c r="F3334" s="42" t="str">
        <f>IF(ISNUMBER(SEARCH("96-well",Import!$B$10)),Sheet1!O3333,Sheet1!P3333)</f>
        <v>E17</v>
      </c>
      <c r="I3334" s="31"/>
    </row>
    <row r="3335" spans="1:9" x14ac:dyDescent="0.25">
      <c r="A3335" s="29" t="str">
        <f>IF(PickedColonies!J3335=0, "NA",INDEX(Table5[Strain name],(MATCH(PickedColonies!C3335,Table6[Barcode of agar-filled omnitray plate],0)+PickedColonies!J3335-1)))</f>
        <v>NA</v>
      </c>
      <c r="B3335" s="29" t="str">
        <f>IF(PickedColonies!J3335=0, "NA", INDEX(Table1[Modifications],(MATCH(PickedColonies!C3335,Table6[Barcode of agar-filled omnitray plate],0)+PickedColonies!J3335-1)))</f>
        <v>NA</v>
      </c>
      <c r="D3335" s="29" t="str">
        <f>IF(PickedColonies!J3335=0, "NA", INDEX(Table4[],(MATCH(PickedColonies!C3335,Table6[Barcode of agar-filled omnitray plate],0)+PickedColonies!J3335-1)))</f>
        <v>NA</v>
      </c>
      <c r="F3335" s="42" t="str">
        <f>IF(ISNUMBER(SEARCH("96-well",Import!$B$10)),Sheet1!O3334,Sheet1!P3334)</f>
        <v>F17</v>
      </c>
      <c r="I3335" s="31"/>
    </row>
    <row r="3336" spans="1:9" x14ac:dyDescent="0.25">
      <c r="A3336" s="29" t="str">
        <f>IF(PickedColonies!J3336=0, "NA",INDEX(Table5[Strain name],(MATCH(PickedColonies!C3336,Table6[Barcode of agar-filled omnitray plate],0)+PickedColonies!J3336-1)))</f>
        <v>NA</v>
      </c>
      <c r="B3336" s="29" t="str">
        <f>IF(PickedColonies!J3336=0, "NA", INDEX(Table1[Modifications],(MATCH(PickedColonies!C3336,Table6[Barcode of agar-filled omnitray plate],0)+PickedColonies!J3336-1)))</f>
        <v>NA</v>
      </c>
      <c r="D3336" s="29" t="str">
        <f>IF(PickedColonies!J3336=0, "NA", INDEX(Table4[],(MATCH(PickedColonies!C3336,Table6[Barcode of agar-filled omnitray plate],0)+PickedColonies!J3336-1)))</f>
        <v>NA</v>
      </c>
      <c r="F3336" s="42" t="str">
        <f>IF(ISNUMBER(SEARCH("96-well",Import!$B$10)),Sheet1!O3335,Sheet1!P3335)</f>
        <v>G17</v>
      </c>
      <c r="I3336" s="31"/>
    </row>
    <row r="3337" spans="1:9" x14ac:dyDescent="0.25">
      <c r="A3337" s="29" t="str">
        <f>IF(PickedColonies!J3337=0, "NA",INDEX(Table5[Strain name],(MATCH(PickedColonies!C3337,Table6[Barcode of agar-filled omnitray plate],0)+PickedColonies!J3337-1)))</f>
        <v>NA</v>
      </c>
      <c r="B3337" s="29" t="str">
        <f>IF(PickedColonies!J3337=0, "NA", INDEX(Table1[Modifications],(MATCH(PickedColonies!C3337,Table6[Barcode of agar-filled omnitray plate],0)+PickedColonies!J3337-1)))</f>
        <v>NA</v>
      </c>
      <c r="D3337" s="29" t="str">
        <f>IF(PickedColonies!J3337=0, "NA", INDEX(Table4[],(MATCH(PickedColonies!C3337,Table6[Barcode of agar-filled omnitray plate],0)+PickedColonies!J3337-1)))</f>
        <v>NA</v>
      </c>
      <c r="F3337" s="42" t="str">
        <f>IF(ISNUMBER(SEARCH("96-well",Import!$B$10)),Sheet1!O3336,Sheet1!P3336)</f>
        <v>H17</v>
      </c>
      <c r="I3337" s="31"/>
    </row>
    <row r="3338" spans="1:9" x14ac:dyDescent="0.25">
      <c r="A3338" s="29" t="str">
        <f>IF(PickedColonies!J3338=0, "NA",INDEX(Table5[Strain name],(MATCH(PickedColonies!C3338,Table6[Barcode of agar-filled omnitray plate],0)+PickedColonies!J3338-1)))</f>
        <v>NA</v>
      </c>
      <c r="B3338" s="29" t="str">
        <f>IF(PickedColonies!J3338=0, "NA", INDEX(Table1[Modifications],(MATCH(PickedColonies!C3338,Table6[Barcode of agar-filled omnitray plate],0)+PickedColonies!J3338-1)))</f>
        <v>NA</v>
      </c>
      <c r="D3338" s="29" t="str">
        <f>IF(PickedColonies!J3338=0, "NA", INDEX(Table4[],(MATCH(PickedColonies!C3338,Table6[Barcode of agar-filled omnitray plate],0)+PickedColonies!J3338-1)))</f>
        <v>NA</v>
      </c>
      <c r="F3338" s="42" t="str">
        <f>IF(ISNUMBER(SEARCH("96-well",Import!$B$10)),Sheet1!O3337,Sheet1!P3337)</f>
        <v>I17</v>
      </c>
      <c r="I3338" s="31"/>
    </row>
    <row r="3339" spans="1:9" x14ac:dyDescent="0.25">
      <c r="A3339" s="29" t="str">
        <f>IF(PickedColonies!J3339=0, "NA",INDEX(Table5[Strain name],(MATCH(PickedColonies!C3339,Table6[Barcode of agar-filled omnitray plate],0)+PickedColonies!J3339-1)))</f>
        <v>NA</v>
      </c>
      <c r="B3339" s="29" t="str">
        <f>IF(PickedColonies!J3339=0, "NA", INDEX(Table1[Modifications],(MATCH(PickedColonies!C3339,Table6[Barcode of agar-filled omnitray plate],0)+PickedColonies!J3339-1)))</f>
        <v>NA</v>
      </c>
      <c r="D3339" s="29" t="str">
        <f>IF(PickedColonies!J3339=0, "NA", INDEX(Table4[],(MATCH(PickedColonies!C3339,Table6[Barcode of agar-filled omnitray plate],0)+PickedColonies!J3339-1)))</f>
        <v>NA</v>
      </c>
      <c r="F3339" s="42" t="str">
        <f>IF(ISNUMBER(SEARCH("96-well",Import!$B$10)),Sheet1!O3338,Sheet1!P3338)</f>
        <v>J17</v>
      </c>
      <c r="I3339" s="31"/>
    </row>
    <row r="3340" spans="1:9" x14ac:dyDescent="0.25">
      <c r="A3340" s="29" t="str">
        <f>IF(PickedColonies!J3340=0, "NA",INDEX(Table5[Strain name],(MATCH(PickedColonies!C3340,Table6[Barcode of agar-filled omnitray plate],0)+PickedColonies!J3340-1)))</f>
        <v>NA</v>
      </c>
      <c r="B3340" s="29" t="str">
        <f>IF(PickedColonies!J3340=0, "NA", INDEX(Table1[Modifications],(MATCH(PickedColonies!C3340,Table6[Barcode of agar-filled omnitray plate],0)+PickedColonies!J3340-1)))</f>
        <v>NA</v>
      </c>
      <c r="D3340" s="29" t="str">
        <f>IF(PickedColonies!J3340=0, "NA", INDEX(Table4[],(MATCH(PickedColonies!C3340,Table6[Barcode of agar-filled omnitray plate],0)+PickedColonies!J3340-1)))</f>
        <v>NA</v>
      </c>
      <c r="F3340" s="42" t="str">
        <f>IF(ISNUMBER(SEARCH("96-well",Import!$B$10)),Sheet1!O3339,Sheet1!P3339)</f>
        <v>K17</v>
      </c>
      <c r="I3340" s="31"/>
    </row>
    <row r="3341" spans="1:9" x14ac:dyDescent="0.25">
      <c r="A3341" s="29" t="str">
        <f>IF(PickedColonies!J3341=0, "NA",INDEX(Table5[Strain name],(MATCH(PickedColonies!C3341,Table6[Barcode of agar-filled omnitray plate],0)+PickedColonies!J3341-1)))</f>
        <v>NA</v>
      </c>
      <c r="B3341" s="29" t="str">
        <f>IF(PickedColonies!J3341=0, "NA", INDEX(Table1[Modifications],(MATCH(PickedColonies!C3341,Table6[Barcode of agar-filled omnitray plate],0)+PickedColonies!J3341-1)))</f>
        <v>NA</v>
      </c>
      <c r="D3341" s="29" t="str">
        <f>IF(PickedColonies!J3341=0, "NA", INDEX(Table4[],(MATCH(PickedColonies!C3341,Table6[Barcode of agar-filled omnitray plate],0)+PickedColonies!J3341-1)))</f>
        <v>NA</v>
      </c>
      <c r="F3341" s="42" t="str">
        <f>IF(ISNUMBER(SEARCH("96-well",Import!$B$10)),Sheet1!O3340,Sheet1!P3340)</f>
        <v>L17</v>
      </c>
      <c r="I3341" s="31"/>
    </row>
    <row r="3342" spans="1:9" x14ac:dyDescent="0.25">
      <c r="A3342" s="29" t="str">
        <f>IF(PickedColonies!J3342=0, "NA",INDEX(Table5[Strain name],(MATCH(PickedColonies!C3342,Table6[Barcode of agar-filled omnitray plate],0)+PickedColonies!J3342-1)))</f>
        <v>NA</v>
      </c>
      <c r="B3342" s="29" t="str">
        <f>IF(PickedColonies!J3342=0, "NA", INDEX(Table1[Modifications],(MATCH(PickedColonies!C3342,Table6[Barcode of agar-filled omnitray plate],0)+PickedColonies!J3342-1)))</f>
        <v>NA</v>
      </c>
      <c r="D3342" s="29" t="str">
        <f>IF(PickedColonies!J3342=0, "NA", INDEX(Table4[],(MATCH(PickedColonies!C3342,Table6[Barcode of agar-filled omnitray plate],0)+PickedColonies!J3342-1)))</f>
        <v>NA</v>
      </c>
      <c r="F3342" s="42" t="str">
        <f>IF(ISNUMBER(SEARCH("96-well",Import!$B$10)),Sheet1!O3341,Sheet1!P3341)</f>
        <v>M17</v>
      </c>
      <c r="I3342" s="31"/>
    </row>
    <row r="3343" spans="1:9" x14ac:dyDescent="0.25">
      <c r="A3343" s="29" t="str">
        <f>IF(PickedColonies!J3343=0, "NA",INDEX(Table5[Strain name],(MATCH(PickedColonies!C3343,Table6[Barcode of agar-filled omnitray plate],0)+PickedColonies!J3343-1)))</f>
        <v>NA</v>
      </c>
      <c r="B3343" s="29" t="str">
        <f>IF(PickedColonies!J3343=0, "NA", INDEX(Table1[Modifications],(MATCH(PickedColonies!C3343,Table6[Barcode of agar-filled omnitray plate],0)+PickedColonies!J3343-1)))</f>
        <v>NA</v>
      </c>
      <c r="D3343" s="29" t="str">
        <f>IF(PickedColonies!J3343=0, "NA", INDEX(Table4[],(MATCH(PickedColonies!C3343,Table6[Barcode of agar-filled omnitray plate],0)+PickedColonies!J3343-1)))</f>
        <v>NA</v>
      </c>
      <c r="F3343" s="42" t="str">
        <f>IF(ISNUMBER(SEARCH("96-well",Import!$B$10)),Sheet1!O3342,Sheet1!P3342)</f>
        <v>N17</v>
      </c>
      <c r="I3343" s="31"/>
    </row>
    <row r="3344" spans="1:9" x14ac:dyDescent="0.25">
      <c r="A3344" s="29" t="str">
        <f>IF(PickedColonies!J3344=0, "NA",INDEX(Table5[Strain name],(MATCH(PickedColonies!C3344,Table6[Barcode of agar-filled omnitray plate],0)+PickedColonies!J3344-1)))</f>
        <v>NA</v>
      </c>
      <c r="B3344" s="29" t="str">
        <f>IF(PickedColonies!J3344=0, "NA", INDEX(Table1[Modifications],(MATCH(PickedColonies!C3344,Table6[Barcode of agar-filled omnitray plate],0)+PickedColonies!J3344-1)))</f>
        <v>NA</v>
      </c>
      <c r="D3344" s="29" t="str">
        <f>IF(PickedColonies!J3344=0, "NA", INDEX(Table4[],(MATCH(PickedColonies!C3344,Table6[Barcode of agar-filled omnitray plate],0)+PickedColonies!J3344-1)))</f>
        <v>NA</v>
      </c>
      <c r="F3344" s="42" t="str">
        <f>IF(ISNUMBER(SEARCH("96-well",Import!$B$10)),Sheet1!O3343,Sheet1!P3343)</f>
        <v>O17</v>
      </c>
      <c r="I3344" s="31"/>
    </row>
    <row r="3345" spans="1:9" x14ac:dyDescent="0.25">
      <c r="A3345" s="29" t="str">
        <f>IF(PickedColonies!J3345=0, "NA",INDEX(Table5[Strain name],(MATCH(PickedColonies!C3345,Table6[Barcode of agar-filled omnitray plate],0)+PickedColonies!J3345-1)))</f>
        <v>NA</v>
      </c>
      <c r="B3345" s="29" t="str">
        <f>IF(PickedColonies!J3345=0, "NA", INDEX(Table1[Modifications],(MATCH(PickedColonies!C3345,Table6[Barcode of agar-filled omnitray plate],0)+PickedColonies!J3345-1)))</f>
        <v>NA</v>
      </c>
      <c r="D3345" s="29" t="str">
        <f>IF(PickedColonies!J3345=0, "NA", INDEX(Table4[],(MATCH(PickedColonies!C3345,Table6[Barcode of agar-filled omnitray plate],0)+PickedColonies!J3345-1)))</f>
        <v>NA</v>
      </c>
      <c r="F3345" s="42" t="str">
        <f>IF(ISNUMBER(SEARCH("96-well",Import!$B$10)),Sheet1!O3344,Sheet1!P3344)</f>
        <v>P17</v>
      </c>
      <c r="I3345" s="31"/>
    </row>
    <row r="3346" spans="1:9" x14ac:dyDescent="0.25">
      <c r="A3346" s="29" t="str">
        <f>IF(PickedColonies!J3346=0, "NA",INDEX(Table5[Strain name],(MATCH(PickedColonies!C3346,Table6[Barcode of agar-filled omnitray plate],0)+PickedColonies!J3346-1)))</f>
        <v>NA</v>
      </c>
      <c r="B3346" s="29" t="str">
        <f>IF(PickedColonies!J3346=0, "NA", INDEX(Table1[Modifications],(MATCH(PickedColonies!C3346,Table6[Barcode of agar-filled omnitray plate],0)+PickedColonies!J3346-1)))</f>
        <v>NA</v>
      </c>
      <c r="D3346" s="29" t="str">
        <f>IF(PickedColonies!J3346=0, "NA", INDEX(Table4[],(MATCH(PickedColonies!C3346,Table6[Barcode of agar-filled omnitray plate],0)+PickedColonies!J3346-1)))</f>
        <v>NA</v>
      </c>
      <c r="F3346" s="42" t="str">
        <f>IF(ISNUMBER(SEARCH("96-well",Import!$B$10)),Sheet1!O3345,Sheet1!P3345)</f>
        <v>A18</v>
      </c>
      <c r="I3346" s="31"/>
    </row>
    <row r="3347" spans="1:9" x14ac:dyDescent="0.25">
      <c r="A3347" s="29" t="str">
        <f>IF(PickedColonies!J3347=0, "NA",INDEX(Table5[Strain name],(MATCH(PickedColonies!C3347,Table6[Barcode of agar-filled omnitray plate],0)+PickedColonies!J3347-1)))</f>
        <v>NA</v>
      </c>
      <c r="B3347" s="29" t="str">
        <f>IF(PickedColonies!J3347=0, "NA", INDEX(Table1[Modifications],(MATCH(PickedColonies!C3347,Table6[Barcode of agar-filled omnitray plate],0)+PickedColonies!J3347-1)))</f>
        <v>NA</v>
      </c>
      <c r="D3347" s="29" t="str">
        <f>IF(PickedColonies!J3347=0, "NA", INDEX(Table4[],(MATCH(PickedColonies!C3347,Table6[Barcode of agar-filled omnitray plate],0)+PickedColonies!J3347-1)))</f>
        <v>NA</v>
      </c>
      <c r="F3347" s="42" t="str">
        <f>IF(ISNUMBER(SEARCH("96-well",Import!$B$10)),Sheet1!O3346,Sheet1!P3346)</f>
        <v>B18</v>
      </c>
      <c r="I3347" s="31"/>
    </row>
    <row r="3348" spans="1:9" x14ac:dyDescent="0.25">
      <c r="A3348" s="29" t="str">
        <f>IF(PickedColonies!J3348=0, "NA",INDEX(Table5[Strain name],(MATCH(PickedColonies!C3348,Table6[Barcode of agar-filled omnitray plate],0)+PickedColonies!J3348-1)))</f>
        <v>NA</v>
      </c>
      <c r="B3348" s="29" t="str">
        <f>IF(PickedColonies!J3348=0, "NA", INDEX(Table1[Modifications],(MATCH(PickedColonies!C3348,Table6[Barcode of agar-filled omnitray plate],0)+PickedColonies!J3348-1)))</f>
        <v>NA</v>
      </c>
      <c r="D3348" s="29" t="str">
        <f>IF(PickedColonies!J3348=0, "NA", INDEX(Table4[],(MATCH(PickedColonies!C3348,Table6[Barcode of agar-filled omnitray plate],0)+PickedColonies!J3348-1)))</f>
        <v>NA</v>
      </c>
      <c r="F3348" s="42" t="str">
        <f>IF(ISNUMBER(SEARCH("96-well",Import!$B$10)),Sheet1!O3347,Sheet1!P3347)</f>
        <v>C18</v>
      </c>
      <c r="I3348" s="31"/>
    </row>
    <row r="3349" spans="1:9" x14ac:dyDescent="0.25">
      <c r="A3349" s="29" t="str">
        <f>IF(PickedColonies!J3349=0, "NA",INDEX(Table5[Strain name],(MATCH(PickedColonies!C3349,Table6[Barcode of agar-filled omnitray plate],0)+PickedColonies!J3349-1)))</f>
        <v>NA</v>
      </c>
      <c r="B3349" s="29" t="str">
        <f>IF(PickedColonies!J3349=0, "NA", INDEX(Table1[Modifications],(MATCH(PickedColonies!C3349,Table6[Barcode of agar-filled omnitray plate],0)+PickedColonies!J3349-1)))</f>
        <v>NA</v>
      </c>
      <c r="D3349" s="29" t="str">
        <f>IF(PickedColonies!J3349=0, "NA", INDEX(Table4[],(MATCH(PickedColonies!C3349,Table6[Barcode of agar-filled omnitray plate],0)+PickedColonies!J3349-1)))</f>
        <v>NA</v>
      </c>
      <c r="F3349" s="42" t="str">
        <f>IF(ISNUMBER(SEARCH("96-well",Import!$B$10)),Sheet1!O3348,Sheet1!P3348)</f>
        <v>D18</v>
      </c>
      <c r="I3349" s="31"/>
    </row>
    <row r="3350" spans="1:9" x14ac:dyDescent="0.25">
      <c r="A3350" s="29" t="str">
        <f>IF(PickedColonies!J3350=0, "NA",INDEX(Table5[Strain name],(MATCH(PickedColonies!C3350,Table6[Barcode of agar-filled omnitray plate],0)+PickedColonies!J3350-1)))</f>
        <v>NA</v>
      </c>
      <c r="B3350" s="29" t="str">
        <f>IF(PickedColonies!J3350=0, "NA", INDEX(Table1[Modifications],(MATCH(PickedColonies!C3350,Table6[Barcode of agar-filled omnitray plate],0)+PickedColonies!J3350-1)))</f>
        <v>NA</v>
      </c>
      <c r="D3350" s="29" t="str">
        <f>IF(PickedColonies!J3350=0, "NA", INDEX(Table4[],(MATCH(PickedColonies!C3350,Table6[Barcode of agar-filled omnitray plate],0)+PickedColonies!J3350-1)))</f>
        <v>NA</v>
      </c>
      <c r="F3350" s="42" t="str">
        <f>IF(ISNUMBER(SEARCH("96-well",Import!$B$10)),Sheet1!O3349,Sheet1!P3349)</f>
        <v>E18</v>
      </c>
      <c r="I3350" s="31"/>
    </row>
    <row r="3351" spans="1:9" x14ac:dyDescent="0.25">
      <c r="A3351" s="29" t="str">
        <f>IF(PickedColonies!J3351=0, "NA",INDEX(Table5[Strain name],(MATCH(PickedColonies!C3351,Table6[Barcode of agar-filled omnitray plate],0)+PickedColonies!J3351-1)))</f>
        <v>NA</v>
      </c>
      <c r="B3351" s="29" t="str">
        <f>IF(PickedColonies!J3351=0, "NA", INDEX(Table1[Modifications],(MATCH(PickedColonies!C3351,Table6[Barcode of agar-filled omnitray plate],0)+PickedColonies!J3351-1)))</f>
        <v>NA</v>
      </c>
      <c r="D3351" s="29" t="str">
        <f>IF(PickedColonies!J3351=0, "NA", INDEX(Table4[],(MATCH(PickedColonies!C3351,Table6[Barcode of agar-filled omnitray plate],0)+PickedColonies!J3351-1)))</f>
        <v>NA</v>
      </c>
      <c r="F3351" s="42" t="str">
        <f>IF(ISNUMBER(SEARCH("96-well",Import!$B$10)),Sheet1!O3350,Sheet1!P3350)</f>
        <v>F18</v>
      </c>
      <c r="I3351" s="31"/>
    </row>
    <row r="3352" spans="1:9" x14ac:dyDescent="0.25">
      <c r="A3352" s="29" t="str">
        <f>IF(PickedColonies!J3352=0, "NA",INDEX(Table5[Strain name],(MATCH(PickedColonies!C3352,Table6[Barcode of agar-filled omnitray plate],0)+PickedColonies!J3352-1)))</f>
        <v>NA</v>
      </c>
      <c r="B3352" s="29" t="str">
        <f>IF(PickedColonies!J3352=0, "NA", INDEX(Table1[Modifications],(MATCH(PickedColonies!C3352,Table6[Barcode of agar-filled omnitray plate],0)+PickedColonies!J3352-1)))</f>
        <v>NA</v>
      </c>
      <c r="D3352" s="29" t="str">
        <f>IF(PickedColonies!J3352=0, "NA", INDEX(Table4[],(MATCH(PickedColonies!C3352,Table6[Barcode of agar-filled omnitray plate],0)+PickedColonies!J3352-1)))</f>
        <v>NA</v>
      </c>
      <c r="F3352" s="42" t="str">
        <f>IF(ISNUMBER(SEARCH("96-well",Import!$B$10)),Sheet1!O3351,Sheet1!P3351)</f>
        <v>G18</v>
      </c>
      <c r="I3352" s="31"/>
    </row>
    <row r="3353" spans="1:9" x14ac:dyDescent="0.25">
      <c r="A3353" s="29" t="str">
        <f>IF(PickedColonies!J3353=0, "NA",INDEX(Table5[Strain name],(MATCH(PickedColonies!C3353,Table6[Barcode of agar-filled omnitray plate],0)+PickedColonies!J3353-1)))</f>
        <v>NA</v>
      </c>
      <c r="B3353" s="29" t="str">
        <f>IF(PickedColonies!J3353=0, "NA", INDEX(Table1[Modifications],(MATCH(PickedColonies!C3353,Table6[Barcode of agar-filled omnitray plate],0)+PickedColonies!J3353-1)))</f>
        <v>NA</v>
      </c>
      <c r="D3353" s="29" t="str">
        <f>IF(PickedColonies!J3353=0, "NA", INDEX(Table4[],(MATCH(PickedColonies!C3353,Table6[Barcode of agar-filled omnitray plate],0)+PickedColonies!J3353-1)))</f>
        <v>NA</v>
      </c>
      <c r="F3353" s="42" t="str">
        <f>IF(ISNUMBER(SEARCH("96-well",Import!$B$10)),Sheet1!O3352,Sheet1!P3352)</f>
        <v>H18</v>
      </c>
      <c r="I3353" s="31"/>
    </row>
    <row r="3354" spans="1:9" x14ac:dyDescent="0.25">
      <c r="A3354" s="29" t="str">
        <f>IF(PickedColonies!J3354=0, "NA",INDEX(Table5[Strain name],(MATCH(PickedColonies!C3354,Table6[Barcode of agar-filled omnitray plate],0)+PickedColonies!J3354-1)))</f>
        <v>NA</v>
      </c>
      <c r="B3354" s="29" t="str">
        <f>IF(PickedColonies!J3354=0, "NA", INDEX(Table1[Modifications],(MATCH(PickedColonies!C3354,Table6[Barcode of agar-filled omnitray plate],0)+PickedColonies!J3354-1)))</f>
        <v>NA</v>
      </c>
      <c r="D3354" s="29" t="str">
        <f>IF(PickedColonies!J3354=0, "NA", INDEX(Table4[],(MATCH(PickedColonies!C3354,Table6[Barcode of agar-filled omnitray plate],0)+PickedColonies!J3354-1)))</f>
        <v>NA</v>
      </c>
      <c r="F3354" s="42" t="str">
        <f>IF(ISNUMBER(SEARCH("96-well",Import!$B$10)),Sheet1!O3353,Sheet1!P3353)</f>
        <v>I18</v>
      </c>
      <c r="I3354" s="31"/>
    </row>
    <row r="3355" spans="1:9" x14ac:dyDescent="0.25">
      <c r="A3355" s="29" t="str">
        <f>IF(PickedColonies!J3355=0, "NA",INDEX(Table5[Strain name],(MATCH(PickedColonies!C3355,Table6[Barcode of agar-filled omnitray plate],0)+PickedColonies!J3355-1)))</f>
        <v>NA</v>
      </c>
      <c r="B3355" s="29" t="str">
        <f>IF(PickedColonies!J3355=0, "NA", INDEX(Table1[Modifications],(MATCH(PickedColonies!C3355,Table6[Barcode of agar-filled omnitray plate],0)+PickedColonies!J3355-1)))</f>
        <v>NA</v>
      </c>
      <c r="D3355" s="29" t="str">
        <f>IF(PickedColonies!J3355=0, "NA", INDEX(Table4[],(MATCH(PickedColonies!C3355,Table6[Barcode of agar-filled omnitray plate],0)+PickedColonies!J3355-1)))</f>
        <v>NA</v>
      </c>
      <c r="F3355" s="42" t="str">
        <f>IF(ISNUMBER(SEARCH("96-well",Import!$B$10)),Sheet1!O3354,Sheet1!P3354)</f>
        <v>J18</v>
      </c>
      <c r="I3355" s="31"/>
    </row>
    <row r="3356" spans="1:9" x14ac:dyDescent="0.25">
      <c r="A3356" s="29" t="str">
        <f>IF(PickedColonies!J3356=0, "NA",INDEX(Table5[Strain name],(MATCH(PickedColonies!C3356,Table6[Barcode of agar-filled omnitray plate],0)+PickedColonies!J3356-1)))</f>
        <v>NA</v>
      </c>
      <c r="B3356" s="29" t="str">
        <f>IF(PickedColonies!J3356=0, "NA", INDEX(Table1[Modifications],(MATCH(PickedColonies!C3356,Table6[Barcode of agar-filled omnitray plate],0)+PickedColonies!J3356-1)))</f>
        <v>NA</v>
      </c>
      <c r="D3356" s="29" t="str">
        <f>IF(PickedColonies!J3356=0, "NA", INDEX(Table4[],(MATCH(PickedColonies!C3356,Table6[Barcode of agar-filled omnitray plate],0)+PickedColonies!J3356-1)))</f>
        <v>NA</v>
      </c>
      <c r="F3356" s="42" t="str">
        <f>IF(ISNUMBER(SEARCH("96-well",Import!$B$10)),Sheet1!O3355,Sheet1!P3355)</f>
        <v>K18</v>
      </c>
      <c r="I3356" s="31"/>
    </row>
    <row r="3357" spans="1:9" x14ac:dyDescent="0.25">
      <c r="A3357" s="29" t="str">
        <f>IF(PickedColonies!J3357=0, "NA",INDEX(Table5[Strain name],(MATCH(PickedColonies!C3357,Table6[Barcode of agar-filled omnitray plate],0)+PickedColonies!J3357-1)))</f>
        <v>NA</v>
      </c>
      <c r="B3357" s="29" t="str">
        <f>IF(PickedColonies!J3357=0, "NA", INDEX(Table1[Modifications],(MATCH(PickedColonies!C3357,Table6[Barcode of agar-filled omnitray plate],0)+PickedColonies!J3357-1)))</f>
        <v>NA</v>
      </c>
      <c r="D3357" s="29" t="str">
        <f>IF(PickedColonies!J3357=0, "NA", INDEX(Table4[],(MATCH(PickedColonies!C3357,Table6[Barcode of agar-filled omnitray plate],0)+PickedColonies!J3357-1)))</f>
        <v>NA</v>
      </c>
      <c r="F3357" s="42" t="str">
        <f>IF(ISNUMBER(SEARCH("96-well",Import!$B$10)),Sheet1!O3356,Sheet1!P3356)</f>
        <v>L18</v>
      </c>
      <c r="I3357" s="31"/>
    </row>
    <row r="3358" spans="1:9" x14ac:dyDescent="0.25">
      <c r="A3358" s="29" t="str">
        <f>IF(PickedColonies!J3358=0, "NA",INDEX(Table5[Strain name],(MATCH(PickedColonies!C3358,Table6[Barcode of agar-filled omnitray plate],0)+PickedColonies!J3358-1)))</f>
        <v>NA</v>
      </c>
      <c r="B3358" s="29" t="str">
        <f>IF(PickedColonies!J3358=0, "NA", INDEX(Table1[Modifications],(MATCH(PickedColonies!C3358,Table6[Barcode of agar-filled omnitray plate],0)+PickedColonies!J3358-1)))</f>
        <v>NA</v>
      </c>
      <c r="D3358" s="29" t="str">
        <f>IF(PickedColonies!J3358=0, "NA", INDEX(Table4[],(MATCH(PickedColonies!C3358,Table6[Barcode of agar-filled omnitray plate],0)+PickedColonies!J3358-1)))</f>
        <v>NA</v>
      </c>
      <c r="F3358" s="42" t="str">
        <f>IF(ISNUMBER(SEARCH("96-well",Import!$B$10)),Sheet1!O3357,Sheet1!P3357)</f>
        <v>M18</v>
      </c>
      <c r="I3358" s="31"/>
    </row>
    <row r="3359" spans="1:9" x14ac:dyDescent="0.25">
      <c r="A3359" s="29" t="str">
        <f>IF(PickedColonies!J3359=0, "NA",INDEX(Table5[Strain name],(MATCH(PickedColonies!C3359,Table6[Barcode of agar-filled omnitray plate],0)+PickedColonies!J3359-1)))</f>
        <v>NA</v>
      </c>
      <c r="B3359" s="29" t="str">
        <f>IF(PickedColonies!J3359=0, "NA", INDEX(Table1[Modifications],(MATCH(PickedColonies!C3359,Table6[Barcode of agar-filled omnitray plate],0)+PickedColonies!J3359-1)))</f>
        <v>NA</v>
      </c>
      <c r="D3359" s="29" t="str">
        <f>IF(PickedColonies!J3359=0, "NA", INDEX(Table4[],(MATCH(PickedColonies!C3359,Table6[Barcode of agar-filled omnitray plate],0)+PickedColonies!J3359-1)))</f>
        <v>NA</v>
      </c>
      <c r="F3359" s="42" t="str">
        <f>IF(ISNUMBER(SEARCH("96-well",Import!$B$10)),Sheet1!O3358,Sheet1!P3358)</f>
        <v>N18</v>
      </c>
      <c r="I3359" s="31"/>
    </row>
    <row r="3360" spans="1:9" x14ac:dyDescent="0.25">
      <c r="A3360" s="29" t="str">
        <f>IF(PickedColonies!J3360=0, "NA",INDEX(Table5[Strain name],(MATCH(PickedColonies!C3360,Table6[Barcode of agar-filled omnitray plate],0)+PickedColonies!J3360-1)))</f>
        <v>NA</v>
      </c>
      <c r="B3360" s="29" t="str">
        <f>IF(PickedColonies!J3360=0, "NA", INDEX(Table1[Modifications],(MATCH(PickedColonies!C3360,Table6[Barcode of agar-filled omnitray plate],0)+PickedColonies!J3360-1)))</f>
        <v>NA</v>
      </c>
      <c r="D3360" s="29" t="str">
        <f>IF(PickedColonies!J3360=0, "NA", INDEX(Table4[],(MATCH(PickedColonies!C3360,Table6[Barcode of agar-filled omnitray plate],0)+PickedColonies!J3360-1)))</f>
        <v>NA</v>
      </c>
      <c r="F3360" s="42" t="str">
        <f>IF(ISNUMBER(SEARCH("96-well",Import!$B$10)),Sheet1!O3359,Sheet1!P3359)</f>
        <v>O18</v>
      </c>
      <c r="I3360" s="31"/>
    </row>
    <row r="3361" spans="1:9" x14ac:dyDescent="0.25">
      <c r="A3361" s="29" t="str">
        <f>IF(PickedColonies!J3361=0, "NA",INDEX(Table5[Strain name],(MATCH(PickedColonies!C3361,Table6[Barcode of agar-filled omnitray plate],0)+PickedColonies!J3361-1)))</f>
        <v>NA</v>
      </c>
      <c r="B3361" s="29" t="str">
        <f>IF(PickedColonies!J3361=0, "NA", INDEX(Table1[Modifications],(MATCH(PickedColonies!C3361,Table6[Barcode of agar-filled omnitray plate],0)+PickedColonies!J3361-1)))</f>
        <v>NA</v>
      </c>
      <c r="D3361" s="29" t="str">
        <f>IF(PickedColonies!J3361=0, "NA", INDEX(Table4[],(MATCH(PickedColonies!C3361,Table6[Barcode of agar-filled omnitray plate],0)+PickedColonies!J3361-1)))</f>
        <v>NA</v>
      </c>
      <c r="F3361" s="42" t="str">
        <f>IF(ISNUMBER(SEARCH("96-well",Import!$B$10)),Sheet1!O3360,Sheet1!P3360)</f>
        <v>P18</v>
      </c>
      <c r="I3361" s="31"/>
    </row>
    <row r="3362" spans="1:9" x14ac:dyDescent="0.25">
      <c r="A3362" s="29" t="str">
        <f>IF(PickedColonies!J3362=0, "NA",INDEX(Table5[Strain name],(MATCH(PickedColonies!C3362,Table6[Barcode of agar-filled omnitray plate],0)+PickedColonies!J3362-1)))</f>
        <v>NA</v>
      </c>
      <c r="B3362" s="29" t="str">
        <f>IF(PickedColonies!J3362=0, "NA", INDEX(Table1[Modifications],(MATCH(PickedColonies!C3362,Table6[Barcode of agar-filled omnitray plate],0)+PickedColonies!J3362-1)))</f>
        <v>NA</v>
      </c>
      <c r="D3362" s="29" t="str">
        <f>IF(PickedColonies!J3362=0, "NA", INDEX(Table4[],(MATCH(PickedColonies!C3362,Table6[Barcode of agar-filled omnitray plate],0)+PickedColonies!J3362-1)))</f>
        <v>NA</v>
      </c>
      <c r="F3362" s="42" t="str">
        <f>IF(ISNUMBER(SEARCH("96-well",Import!$B$10)),Sheet1!O3361,Sheet1!P3361)</f>
        <v>A19</v>
      </c>
      <c r="I3362" s="31"/>
    </row>
    <row r="3363" spans="1:9" x14ac:dyDescent="0.25">
      <c r="A3363" s="29" t="str">
        <f>IF(PickedColonies!J3363=0, "NA",INDEX(Table5[Strain name],(MATCH(PickedColonies!C3363,Table6[Barcode of agar-filled omnitray plate],0)+PickedColonies!J3363-1)))</f>
        <v>NA</v>
      </c>
      <c r="B3363" s="29" t="str">
        <f>IF(PickedColonies!J3363=0, "NA", INDEX(Table1[Modifications],(MATCH(PickedColonies!C3363,Table6[Barcode of agar-filled omnitray plate],0)+PickedColonies!J3363-1)))</f>
        <v>NA</v>
      </c>
      <c r="D3363" s="29" t="str">
        <f>IF(PickedColonies!J3363=0, "NA", INDEX(Table4[],(MATCH(PickedColonies!C3363,Table6[Barcode of agar-filled omnitray plate],0)+PickedColonies!J3363-1)))</f>
        <v>NA</v>
      </c>
      <c r="F3363" s="42" t="str">
        <f>IF(ISNUMBER(SEARCH("96-well",Import!$B$10)),Sheet1!O3362,Sheet1!P3362)</f>
        <v>B19</v>
      </c>
      <c r="I3363" s="31"/>
    </row>
    <row r="3364" spans="1:9" x14ac:dyDescent="0.25">
      <c r="A3364" s="29" t="str">
        <f>IF(PickedColonies!J3364=0, "NA",INDEX(Table5[Strain name],(MATCH(PickedColonies!C3364,Table6[Barcode of agar-filled omnitray plate],0)+PickedColonies!J3364-1)))</f>
        <v>NA</v>
      </c>
      <c r="B3364" s="29" t="str">
        <f>IF(PickedColonies!J3364=0, "NA", INDEX(Table1[Modifications],(MATCH(PickedColonies!C3364,Table6[Barcode of agar-filled omnitray plate],0)+PickedColonies!J3364-1)))</f>
        <v>NA</v>
      </c>
      <c r="D3364" s="29" t="str">
        <f>IF(PickedColonies!J3364=0, "NA", INDEX(Table4[],(MATCH(PickedColonies!C3364,Table6[Barcode of agar-filled omnitray plate],0)+PickedColonies!J3364-1)))</f>
        <v>NA</v>
      </c>
      <c r="F3364" s="42" t="str">
        <f>IF(ISNUMBER(SEARCH("96-well",Import!$B$10)),Sheet1!O3363,Sheet1!P3363)</f>
        <v>C19</v>
      </c>
      <c r="I3364" s="31"/>
    </row>
    <row r="3365" spans="1:9" x14ac:dyDescent="0.25">
      <c r="A3365" s="29" t="str">
        <f>IF(PickedColonies!J3365=0, "NA",INDEX(Table5[Strain name],(MATCH(PickedColonies!C3365,Table6[Barcode of agar-filled omnitray plate],0)+PickedColonies!J3365-1)))</f>
        <v>NA</v>
      </c>
      <c r="B3365" s="29" t="str">
        <f>IF(PickedColonies!J3365=0, "NA", INDEX(Table1[Modifications],(MATCH(PickedColonies!C3365,Table6[Barcode of agar-filled omnitray plate],0)+PickedColonies!J3365-1)))</f>
        <v>NA</v>
      </c>
      <c r="D3365" s="29" t="str">
        <f>IF(PickedColonies!J3365=0, "NA", INDEX(Table4[],(MATCH(PickedColonies!C3365,Table6[Barcode of agar-filled omnitray plate],0)+PickedColonies!J3365-1)))</f>
        <v>NA</v>
      </c>
      <c r="F3365" s="42" t="str">
        <f>IF(ISNUMBER(SEARCH("96-well",Import!$B$10)),Sheet1!O3364,Sheet1!P3364)</f>
        <v>D19</v>
      </c>
      <c r="I3365" s="31"/>
    </row>
    <row r="3366" spans="1:9" x14ac:dyDescent="0.25">
      <c r="A3366" s="29" t="str">
        <f>IF(PickedColonies!J3366=0, "NA",INDEX(Table5[Strain name],(MATCH(PickedColonies!C3366,Table6[Barcode of agar-filled omnitray plate],0)+PickedColonies!J3366-1)))</f>
        <v>NA</v>
      </c>
      <c r="B3366" s="29" t="str">
        <f>IF(PickedColonies!J3366=0, "NA", INDEX(Table1[Modifications],(MATCH(PickedColonies!C3366,Table6[Barcode of agar-filled omnitray plate],0)+PickedColonies!J3366-1)))</f>
        <v>NA</v>
      </c>
      <c r="D3366" s="29" t="str">
        <f>IF(PickedColonies!J3366=0, "NA", INDEX(Table4[],(MATCH(PickedColonies!C3366,Table6[Barcode of agar-filled omnitray plate],0)+PickedColonies!J3366-1)))</f>
        <v>NA</v>
      </c>
      <c r="F3366" s="42" t="str">
        <f>IF(ISNUMBER(SEARCH("96-well",Import!$B$10)),Sheet1!O3365,Sheet1!P3365)</f>
        <v>E19</v>
      </c>
      <c r="I3366" s="31"/>
    </row>
    <row r="3367" spans="1:9" x14ac:dyDescent="0.25">
      <c r="A3367" s="29" t="str">
        <f>IF(PickedColonies!J3367=0, "NA",INDEX(Table5[Strain name],(MATCH(PickedColonies!C3367,Table6[Barcode of agar-filled omnitray plate],0)+PickedColonies!J3367-1)))</f>
        <v>NA</v>
      </c>
      <c r="B3367" s="29" t="str">
        <f>IF(PickedColonies!J3367=0, "NA", INDEX(Table1[Modifications],(MATCH(PickedColonies!C3367,Table6[Barcode of agar-filled omnitray plate],0)+PickedColonies!J3367-1)))</f>
        <v>NA</v>
      </c>
      <c r="D3367" s="29" t="str">
        <f>IF(PickedColonies!J3367=0, "NA", INDEX(Table4[],(MATCH(PickedColonies!C3367,Table6[Barcode of agar-filled omnitray plate],0)+PickedColonies!J3367-1)))</f>
        <v>NA</v>
      </c>
      <c r="F3367" s="42" t="str">
        <f>IF(ISNUMBER(SEARCH("96-well",Import!$B$10)),Sheet1!O3366,Sheet1!P3366)</f>
        <v>F19</v>
      </c>
      <c r="I3367" s="31"/>
    </row>
    <row r="3368" spans="1:9" x14ac:dyDescent="0.25">
      <c r="A3368" s="29" t="str">
        <f>IF(PickedColonies!J3368=0, "NA",INDEX(Table5[Strain name],(MATCH(PickedColonies!C3368,Table6[Barcode of agar-filled omnitray plate],0)+PickedColonies!J3368-1)))</f>
        <v>NA</v>
      </c>
      <c r="B3368" s="29" t="str">
        <f>IF(PickedColonies!J3368=0, "NA", INDEX(Table1[Modifications],(MATCH(PickedColonies!C3368,Table6[Barcode of agar-filled omnitray plate],0)+PickedColonies!J3368-1)))</f>
        <v>NA</v>
      </c>
      <c r="D3368" s="29" t="str">
        <f>IF(PickedColonies!J3368=0, "NA", INDEX(Table4[],(MATCH(PickedColonies!C3368,Table6[Barcode of agar-filled omnitray plate],0)+PickedColonies!J3368-1)))</f>
        <v>NA</v>
      </c>
      <c r="F3368" s="42" t="str">
        <f>IF(ISNUMBER(SEARCH("96-well",Import!$B$10)),Sheet1!O3367,Sheet1!P3367)</f>
        <v>G19</v>
      </c>
      <c r="I3368" s="31"/>
    </row>
    <row r="3369" spans="1:9" x14ac:dyDescent="0.25">
      <c r="A3369" s="29" t="str">
        <f>IF(PickedColonies!J3369=0, "NA",INDEX(Table5[Strain name],(MATCH(PickedColonies!C3369,Table6[Barcode of agar-filled omnitray plate],0)+PickedColonies!J3369-1)))</f>
        <v>NA</v>
      </c>
      <c r="B3369" s="29" t="str">
        <f>IF(PickedColonies!J3369=0, "NA", INDEX(Table1[Modifications],(MATCH(PickedColonies!C3369,Table6[Barcode of agar-filled omnitray plate],0)+PickedColonies!J3369-1)))</f>
        <v>NA</v>
      </c>
      <c r="D3369" s="29" t="str">
        <f>IF(PickedColonies!J3369=0, "NA", INDEX(Table4[],(MATCH(PickedColonies!C3369,Table6[Barcode of agar-filled omnitray plate],0)+PickedColonies!J3369-1)))</f>
        <v>NA</v>
      </c>
      <c r="F3369" s="42" t="str">
        <f>IF(ISNUMBER(SEARCH("96-well",Import!$B$10)),Sheet1!O3368,Sheet1!P3368)</f>
        <v>H19</v>
      </c>
      <c r="I3369" s="31"/>
    </row>
    <row r="3370" spans="1:9" x14ac:dyDescent="0.25">
      <c r="A3370" s="29" t="str">
        <f>IF(PickedColonies!J3370=0, "NA",INDEX(Table5[Strain name],(MATCH(PickedColonies!C3370,Table6[Barcode of agar-filled omnitray plate],0)+PickedColonies!J3370-1)))</f>
        <v>NA</v>
      </c>
      <c r="B3370" s="29" t="str">
        <f>IF(PickedColonies!J3370=0, "NA", INDEX(Table1[Modifications],(MATCH(PickedColonies!C3370,Table6[Barcode of agar-filled omnitray plate],0)+PickedColonies!J3370-1)))</f>
        <v>NA</v>
      </c>
      <c r="D3370" s="29" t="str">
        <f>IF(PickedColonies!J3370=0, "NA", INDEX(Table4[],(MATCH(PickedColonies!C3370,Table6[Barcode of agar-filled omnitray plate],0)+PickedColonies!J3370-1)))</f>
        <v>NA</v>
      </c>
      <c r="F3370" s="42" t="str">
        <f>IF(ISNUMBER(SEARCH("96-well",Import!$B$10)),Sheet1!O3369,Sheet1!P3369)</f>
        <v>I19</v>
      </c>
      <c r="I3370" s="31"/>
    </row>
    <row r="3371" spans="1:9" x14ac:dyDescent="0.25">
      <c r="A3371" s="29" t="str">
        <f>IF(PickedColonies!J3371=0, "NA",INDEX(Table5[Strain name],(MATCH(PickedColonies!C3371,Table6[Barcode of agar-filled omnitray plate],0)+PickedColonies!J3371-1)))</f>
        <v>NA</v>
      </c>
      <c r="B3371" s="29" t="str">
        <f>IF(PickedColonies!J3371=0, "NA", INDEX(Table1[Modifications],(MATCH(PickedColonies!C3371,Table6[Barcode of agar-filled omnitray plate],0)+PickedColonies!J3371-1)))</f>
        <v>NA</v>
      </c>
      <c r="D3371" s="29" t="str">
        <f>IF(PickedColonies!J3371=0, "NA", INDEX(Table4[],(MATCH(PickedColonies!C3371,Table6[Barcode of agar-filled omnitray plate],0)+PickedColonies!J3371-1)))</f>
        <v>NA</v>
      </c>
      <c r="F3371" s="42" t="str">
        <f>IF(ISNUMBER(SEARCH("96-well",Import!$B$10)),Sheet1!O3370,Sheet1!P3370)</f>
        <v>J19</v>
      </c>
      <c r="I3371" s="31"/>
    </row>
    <row r="3372" spans="1:9" x14ac:dyDescent="0.25">
      <c r="A3372" s="29" t="str">
        <f>IF(PickedColonies!J3372=0, "NA",INDEX(Table5[Strain name],(MATCH(PickedColonies!C3372,Table6[Barcode of agar-filled omnitray plate],0)+PickedColonies!J3372-1)))</f>
        <v>NA</v>
      </c>
      <c r="B3372" s="29" t="str">
        <f>IF(PickedColonies!J3372=0, "NA", INDEX(Table1[Modifications],(MATCH(PickedColonies!C3372,Table6[Barcode of agar-filled omnitray plate],0)+PickedColonies!J3372-1)))</f>
        <v>NA</v>
      </c>
      <c r="D3372" s="29" t="str">
        <f>IF(PickedColonies!J3372=0, "NA", INDEX(Table4[],(MATCH(PickedColonies!C3372,Table6[Barcode of agar-filled omnitray plate],0)+PickedColonies!J3372-1)))</f>
        <v>NA</v>
      </c>
      <c r="F3372" s="42" t="str">
        <f>IF(ISNUMBER(SEARCH("96-well",Import!$B$10)),Sheet1!O3371,Sheet1!P3371)</f>
        <v>K19</v>
      </c>
      <c r="I3372" s="31"/>
    </row>
    <row r="3373" spans="1:9" x14ac:dyDescent="0.25">
      <c r="A3373" s="29" t="str">
        <f>IF(PickedColonies!J3373=0, "NA",INDEX(Table5[Strain name],(MATCH(PickedColonies!C3373,Table6[Barcode of agar-filled omnitray plate],0)+PickedColonies!J3373-1)))</f>
        <v>NA</v>
      </c>
      <c r="B3373" s="29" t="str">
        <f>IF(PickedColonies!J3373=0, "NA", INDEX(Table1[Modifications],(MATCH(PickedColonies!C3373,Table6[Barcode of agar-filled omnitray plate],0)+PickedColonies!J3373-1)))</f>
        <v>NA</v>
      </c>
      <c r="D3373" s="29" t="str">
        <f>IF(PickedColonies!J3373=0, "NA", INDEX(Table4[],(MATCH(PickedColonies!C3373,Table6[Barcode of agar-filled omnitray plate],0)+PickedColonies!J3373-1)))</f>
        <v>NA</v>
      </c>
      <c r="F3373" s="42" t="str">
        <f>IF(ISNUMBER(SEARCH("96-well",Import!$B$10)),Sheet1!O3372,Sheet1!P3372)</f>
        <v>L19</v>
      </c>
      <c r="I3373" s="31"/>
    </row>
    <row r="3374" spans="1:9" x14ac:dyDescent="0.25">
      <c r="A3374" s="29" t="str">
        <f>IF(PickedColonies!J3374=0, "NA",INDEX(Table5[Strain name],(MATCH(PickedColonies!C3374,Table6[Barcode of agar-filled omnitray plate],0)+PickedColonies!J3374-1)))</f>
        <v>NA</v>
      </c>
      <c r="B3374" s="29" t="str">
        <f>IF(PickedColonies!J3374=0, "NA", INDEX(Table1[Modifications],(MATCH(PickedColonies!C3374,Table6[Barcode of agar-filled omnitray plate],0)+PickedColonies!J3374-1)))</f>
        <v>NA</v>
      </c>
      <c r="D3374" s="29" t="str">
        <f>IF(PickedColonies!J3374=0, "NA", INDEX(Table4[],(MATCH(PickedColonies!C3374,Table6[Barcode of agar-filled omnitray plate],0)+PickedColonies!J3374-1)))</f>
        <v>NA</v>
      </c>
      <c r="F3374" s="42" t="str">
        <f>IF(ISNUMBER(SEARCH("96-well",Import!$B$10)),Sheet1!O3373,Sheet1!P3373)</f>
        <v>M19</v>
      </c>
      <c r="I3374" s="31"/>
    </row>
    <row r="3375" spans="1:9" x14ac:dyDescent="0.25">
      <c r="A3375" s="29" t="str">
        <f>IF(PickedColonies!J3375=0, "NA",INDEX(Table5[Strain name],(MATCH(PickedColonies!C3375,Table6[Barcode of agar-filled omnitray plate],0)+PickedColonies!J3375-1)))</f>
        <v>NA</v>
      </c>
      <c r="B3375" s="29" t="str">
        <f>IF(PickedColonies!J3375=0, "NA", INDEX(Table1[Modifications],(MATCH(PickedColonies!C3375,Table6[Barcode of agar-filled omnitray plate],0)+PickedColonies!J3375-1)))</f>
        <v>NA</v>
      </c>
      <c r="D3375" s="29" t="str">
        <f>IF(PickedColonies!J3375=0, "NA", INDEX(Table4[],(MATCH(PickedColonies!C3375,Table6[Barcode of agar-filled omnitray plate],0)+PickedColonies!J3375-1)))</f>
        <v>NA</v>
      </c>
      <c r="F3375" s="42" t="str">
        <f>IF(ISNUMBER(SEARCH("96-well",Import!$B$10)),Sheet1!O3374,Sheet1!P3374)</f>
        <v>N19</v>
      </c>
      <c r="I3375" s="31"/>
    </row>
    <row r="3376" spans="1:9" x14ac:dyDescent="0.25">
      <c r="A3376" s="29" t="str">
        <f>IF(PickedColonies!J3376=0, "NA",INDEX(Table5[Strain name],(MATCH(PickedColonies!C3376,Table6[Barcode of agar-filled omnitray plate],0)+PickedColonies!J3376-1)))</f>
        <v>NA</v>
      </c>
      <c r="B3376" s="29" t="str">
        <f>IF(PickedColonies!J3376=0, "NA", INDEX(Table1[Modifications],(MATCH(PickedColonies!C3376,Table6[Barcode of agar-filled omnitray plate],0)+PickedColonies!J3376-1)))</f>
        <v>NA</v>
      </c>
      <c r="D3376" s="29" t="str">
        <f>IF(PickedColonies!J3376=0, "NA", INDEX(Table4[],(MATCH(PickedColonies!C3376,Table6[Barcode of agar-filled omnitray plate],0)+PickedColonies!J3376-1)))</f>
        <v>NA</v>
      </c>
      <c r="F3376" s="42" t="str">
        <f>IF(ISNUMBER(SEARCH("96-well",Import!$B$10)),Sheet1!O3375,Sheet1!P3375)</f>
        <v>O19</v>
      </c>
      <c r="I3376" s="31"/>
    </row>
    <row r="3377" spans="1:9" x14ac:dyDescent="0.25">
      <c r="A3377" s="29" t="str">
        <f>IF(PickedColonies!J3377=0, "NA",INDEX(Table5[Strain name],(MATCH(PickedColonies!C3377,Table6[Barcode of agar-filled omnitray plate],0)+PickedColonies!J3377-1)))</f>
        <v>NA</v>
      </c>
      <c r="B3377" s="29" t="str">
        <f>IF(PickedColonies!J3377=0, "NA", INDEX(Table1[Modifications],(MATCH(PickedColonies!C3377,Table6[Barcode of agar-filled omnitray plate],0)+PickedColonies!J3377-1)))</f>
        <v>NA</v>
      </c>
      <c r="D3377" s="29" t="str">
        <f>IF(PickedColonies!J3377=0, "NA", INDEX(Table4[],(MATCH(PickedColonies!C3377,Table6[Barcode of agar-filled omnitray plate],0)+PickedColonies!J3377-1)))</f>
        <v>NA</v>
      </c>
      <c r="F3377" s="42" t="str">
        <f>IF(ISNUMBER(SEARCH("96-well",Import!$B$10)),Sheet1!O3376,Sheet1!P3376)</f>
        <v>P19</v>
      </c>
      <c r="I3377" s="31"/>
    </row>
    <row r="3378" spans="1:9" x14ac:dyDescent="0.25">
      <c r="A3378" s="29" t="str">
        <f>IF(PickedColonies!J3378=0, "NA",INDEX(Table5[Strain name],(MATCH(PickedColonies!C3378,Table6[Barcode of agar-filled omnitray plate],0)+PickedColonies!J3378-1)))</f>
        <v>NA</v>
      </c>
      <c r="B3378" s="29" t="str">
        <f>IF(PickedColonies!J3378=0, "NA", INDEX(Table1[Modifications],(MATCH(PickedColonies!C3378,Table6[Barcode of agar-filled omnitray plate],0)+PickedColonies!J3378-1)))</f>
        <v>NA</v>
      </c>
      <c r="D3378" s="29" t="str">
        <f>IF(PickedColonies!J3378=0, "NA", INDEX(Table4[],(MATCH(PickedColonies!C3378,Table6[Barcode of agar-filled omnitray plate],0)+PickedColonies!J3378-1)))</f>
        <v>NA</v>
      </c>
      <c r="F3378" s="42" t="str">
        <f>IF(ISNUMBER(SEARCH("96-well",Import!$B$10)),Sheet1!O3377,Sheet1!P3377)</f>
        <v>A20</v>
      </c>
      <c r="I3378" s="31"/>
    </row>
    <row r="3379" spans="1:9" x14ac:dyDescent="0.25">
      <c r="A3379" s="29" t="str">
        <f>IF(PickedColonies!J3379=0, "NA",INDEX(Table5[Strain name],(MATCH(PickedColonies!C3379,Table6[Barcode of agar-filled omnitray plate],0)+PickedColonies!J3379-1)))</f>
        <v>NA</v>
      </c>
      <c r="B3379" s="29" t="str">
        <f>IF(PickedColonies!J3379=0, "NA", INDEX(Table1[Modifications],(MATCH(PickedColonies!C3379,Table6[Barcode of agar-filled omnitray plate],0)+PickedColonies!J3379-1)))</f>
        <v>NA</v>
      </c>
      <c r="D3379" s="29" t="str">
        <f>IF(PickedColonies!J3379=0, "NA", INDEX(Table4[],(MATCH(PickedColonies!C3379,Table6[Barcode of agar-filled omnitray plate],0)+PickedColonies!J3379-1)))</f>
        <v>NA</v>
      </c>
      <c r="F3379" s="42" t="str">
        <f>IF(ISNUMBER(SEARCH("96-well",Import!$B$10)),Sheet1!O3378,Sheet1!P3378)</f>
        <v>B20</v>
      </c>
      <c r="I3379" s="31"/>
    </row>
    <row r="3380" spans="1:9" x14ac:dyDescent="0.25">
      <c r="A3380" s="29" t="str">
        <f>IF(PickedColonies!J3380=0, "NA",INDEX(Table5[Strain name],(MATCH(PickedColonies!C3380,Table6[Barcode of agar-filled omnitray plate],0)+PickedColonies!J3380-1)))</f>
        <v>NA</v>
      </c>
      <c r="B3380" s="29" t="str">
        <f>IF(PickedColonies!J3380=0, "NA", INDEX(Table1[Modifications],(MATCH(PickedColonies!C3380,Table6[Barcode of agar-filled omnitray plate],0)+PickedColonies!J3380-1)))</f>
        <v>NA</v>
      </c>
      <c r="D3380" s="29" t="str">
        <f>IF(PickedColonies!J3380=0, "NA", INDEX(Table4[],(MATCH(PickedColonies!C3380,Table6[Barcode of agar-filled omnitray plate],0)+PickedColonies!J3380-1)))</f>
        <v>NA</v>
      </c>
      <c r="F3380" s="42" t="str">
        <f>IF(ISNUMBER(SEARCH("96-well",Import!$B$10)),Sheet1!O3379,Sheet1!P3379)</f>
        <v>C20</v>
      </c>
      <c r="I3380" s="31"/>
    </row>
    <row r="3381" spans="1:9" x14ac:dyDescent="0.25">
      <c r="A3381" s="29" t="str">
        <f>IF(PickedColonies!J3381=0, "NA",INDEX(Table5[Strain name],(MATCH(PickedColonies!C3381,Table6[Barcode of agar-filled omnitray plate],0)+PickedColonies!J3381-1)))</f>
        <v>NA</v>
      </c>
      <c r="B3381" s="29" t="str">
        <f>IF(PickedColonies!J3381=0, "NA", INDEX(Table1[Modifications],(MATCH(PickedColonies!C3381,Table6[Barcode of agar-filled omnitray plate],0)+PickedColonies!J3381-1)))</f>
        <v>NA</v>
      </c>
      <c r="D3381" s="29" t="str">
        <f>IF(PickedColonies!J3381=0, "NA", INDEX(Table4[],(MATCH(PickedColonies!C3381,Table6[Barcode of agar-filled omnitray plate],0)+PickedColonies!J3381-1)))</f>
        <v>NA</v>
      </c>
      <c r="F3381" s="42" t="str">
        <f>IF(ISNUMBER(SEARCH("96-well",Import!$B$10)),Sheet1!O3380,Sheet1!P3380)</f>
        <v>D20</v>
      </c>
      <c r="I3381" s="31"/>
    </row>
    <row r="3382" spans="1:9" x14ac:dyDescent="0.25">
      <c r="A3382" s="29" t="str">
        <f>IF(PickedColonies!J3382=0, "NA",INDEX(Table5[Strain name],(MATCH(PickedColonies!C3382,Table6[Barcode of agar-filled omnitray plate],0)+PickedColonies!J3382-1)))</f>
        <v>NA</v>
      </c>
      <c r="B3382" s="29" t="str">
        <f>IF(PickedColonies!J3382=0, "NA", INDEX(Table1[Modifications],(MATCH(PickedColonies!C3382,Table6[Barcode of agar-filled omnitray plate],0)+PickedColonies!J3382-1)))</f>
        <v>NA</v>
      </c>
      <c r="D3382" s="29" t="str">
        <f>IF(PickedColonies!J3382=0, "NA", INDEX(Table4[],(MATCH(PickedColonies!C3382,Table6[Barcode of agar-filled omnitray plate],0)+PickedColonies!J3382-1)))</f>
        <v>NA</v>
      </c>
      <c r="F3382" s="42" t="str">
        <f>IF(ISNUMBER(SEARCH("96-well",Import!$B$10)),Sheet1!O3381,Sheet1!P3381)</f>
        <v>E20</v>
      </c>
      <c r="I3382" s="31"/>
    </row>
    <row r="3383" spans="1:9" x14ac:dyDescent="0.25">
      <c r="A3383" s="29" t="str">
        <f>IF(PickedColonies!J3383=0, "NA",INDEX(Table5[Strain name],(MATCH(PickedColonies!C3383,Table6[Barcode of agar-filled omnitray plate],0)+PickedColonies!J3383-1)))</f>
        <v>NA</v>
      </c>
      <c r="B3383" s="29" t="str">
        <f>IF(PickedColonies!J3383=0, "NA", INDEX(Table1[Modifications],(MATCH(PickedColonies!C3383,Table6[Barcode of agar-filled omnitray plate],0)+PickedColonies!J3383-1)))</f>
        <v>NA</v>
      </c>
      <c r="D3383" s="29" t="str">
        <f>IF(PickedColonies!J3383=0, "NA", INDEX(Table4[],(MATCH(PickedColonies!C3383,Table6[Barcode of agar-filled omnitray plate],0)+PickedColonies!J3383-1)))</f>
        <v>NA</v>
      </c>
      <c r="F3383" s="42" t="str">
        <f>IF(ISNUMBER(SEARCH("96-well",Import!$B$10)),Sheet1!O3382,Sheet1!P3382)</f>
        <v>F20</v>
      </c>
      <c r="I3383" s="31"/>
    </row>
    <row r="3384" spans="1:9" x14ac:dyDescent="0.25">
      <c r="A3384" s="29" t="str">
        <f>IF(PickedColonies!J3384=0, "NA",INDEX(Table5[Strain name],(MATCH(PickedColonies!C3384,Table6[Barcode of agar-filled omnitray plate],0)+PickedColonies!J3384-1)))</f>
        <v>NA</v>
      </c>
      <c r="B3384" s="29" t="str">
        <f>IF(PickedColonies!J3384=0, "NA", INDEX(Table1[Modifications],(MATCH(PickedColonies!C3384,Table6[Barcode of agar-filled omnitray plate],0)+PickedColonies!J3384-1)))</f>
        <v>NA</v>
      </c>
      <c r="D3384" s="29" t="str">
        <f>IF(PickedColonies!J3384=0, "NA", INDEX(Table4[],(MATCH(PickedColonies!C3384,Table6[Barcode of agar-filled omnitray plate],0)+PickedColonies!J3384-1)))</f>
        <v>NA</v>
      </c>
      <c r="F3384" s="42" t="str">
        <f>IF(ISNUMBER(SEARCH("96-well",Import!$B$10)),Sheet1!O3383,Sheet1!P3383)</f>
        <v>G20</v>
      </c>
      <c r="I3384" s="31"/>
    </row>
    <row r="3385" spans="1:9" x14ac:dyDescent="0.25">
      <c r="A3385" s="29" t="str">
        <f>IF(PickedColonies!J3385=0, "NA",INDEX(Table5[Strain name],(MATCH(PickedColonies!C3385,Table6[Barcode of agar-filled omnitray plate],0)+PickedColonies!J3385-1)))</f>
        <v>NA</v>
      </c>
      <c r="B3385" s="29" t="str">
        <f>IF(PickedColonies!J3385=0, "NA", INDEX(Table1[Modifications],(MATCH(PickedColonies!C3385,Table6[Barcode of agar-filled omnitray plate],0)+PickedColonies!J3385-1)))</f>
        <v>NA</v>
      </c>
      <c r="D3385" s="29" t="str">
        <f>IF(PickedColonies!J3385=0, "NA", INDEX(Table4[],(MATCH(PickedColonies!C3385,Table6[Barcode of agar-filled omnitray plate],0)+PickedColonies!J3385-1)))</f>
        <v>NA</v>
      </c>
      <c r="F3385" s="42" t="str">
        <f>IF(ISNUMBER(SEARCH("96-well",Import!$B$10)),Sheet1!O3384,Sheet1!P3384)</f>
        <v>H20</v>
      </c>
      <c r="I3385" s="31"/>
    </row>
    <row r="3386" spans="1:9" x14ac:dyDescent="0.25">
      <c r="A3386" s="29" t="str">
        <f>IF(PickedColonies!J3386=0, "NA",INDEX(Table5[Strain name],(MATCH(PickedColonies!C3386,Table6[Barcode of agar-filled omnitray plate],0)+PickedColonies!J3386-1)))</f>
        <v>NA</v>
      </c>
      <c r="B3386" s="29" t="str">
        <f>IF(PickedColonies!J3386=0, "NA", INDEX(Table1[Modifications],(MATCH(PickedColonies!C3386,Table6[Barcode of agar-filled omnitray plate],0)+PickedColonies!J3386-1)))</f>
        <v>NA</v>
      </c>
      <c r="D3386" s="29" t="str">
        <f>IF(PickedColonies!J3386=0, "NA", INDEX(Table4[],(MATCH(PickedColonies!C3386,Table6[Barcode of agar-filled omnitray plate],0)+PickedColonies!J3386-1)))</f>
        <v>NA</v>
      </c>
      <c r="F3386" s="42" t="str">
        <f>IF(ISNUMBER(SEARCH("96-well",Import!$B$10)),Sheet1!O3385,Sheet1!P3385)</f>
        <v>I20</v>
      </c>
      <c r="I3386" s="31"/>
    </row>
    <row r="3387" spans="1:9" x14ac:dyDescent="0.25">
      <c r="A3387" s="29" t="str">
        <f>IF(PickedColonies!J3387=0, "NA",INDEX(Table5[Strain name],(MATCH(PickedColonies!C3387,Table6[Barcode of agar-filled omnitray plate],0)+PickedColonies!J3387-1)))</f>
        <v>NA</v>
      </c>
      <c r="B3387" s="29" t="str">
        <f>IF(PickedColonies!J3387=0, "NA", INDEX(Table1[Modifications],(MATCH(PickedColonies!C3387,Table6[Barcode of agar-filled omnitray plate],0)+PickedColonies!J3387-1)))</f>
        <v>NA</v>
      </c>
      <c r="D3387" s="29" t="str">
        <f>IF(PickedColonies!J3387=0, "NA", INDEX(Table4[],(MATCH(PickedColonies!C3387,Table6[Barcode of agar-filled omnitray plate],0)+PickedColonies!J3387-1)))</f>
        <v>NA</v>
      </c>
      <c r="F3387" s="42" t="str">
        <f>IF(ISNUMBER(SEARCH("96-well",Import!$B$10)),Sheet1!O3386,Sheet1!P3386)</f>
        <v>J20</v>
      </c>
      <c r="I3387" s="31"/>
    </row>
    <row r="3388" spans="1:9" x14ac:dyDescent="0.25">
      <c r="A3388" s="29" t="str">
        <f>IF(PickedColonies!J3388=0, "NA",INDEX(Table5[Strain name],(MATCH(PickedColonies!C3388,Table6[Barcode of agar-filled omnitray plate],0)+PickedColonies!J3388-1)))</f>
        <v>NA</v>
      </c>
      <c r="B3388" s="29" t="str">
        <f>IF(PickedColonies!J3388=0, "NA", INDEX(Table1[Modifications],(MATCH(PickedColonies!C3388,Table6[Barcode of agar-filled omnitray plate],0)+PickedColonies!J3388-1)))</f>
        <v>NA</v>
      </c>
      <c r="D3388" s="29" t="str">
        <f>IF(PickedColonies!J3388=0, "NA", INDEX(Table4[],(MATCH(PickedColonies!C3388,Table6[Barcode of agar-filled omnitray plate],0)+PickedColonies!J3388-1)))</f>
        <v>NA</v>
      </c>
      <c r="F3388" s="42" t="str">
        <f>IF(ISNUMBER(SEARCH("96-well",Import!$B$10)),Sheet1!O3387,Sheet1!P3387)</f>
        <v>K20</v>
      </c>
      <c r="I3388" s="31"/>
    </row>
    <row r="3389" spans="1:9" x14ac:dyDescent="0.25">
      <c r="A3389" s="29" t="str">
        <f>IF(PickedColonies!J3389=0, "NA",INDEX(Table5[Strain name],(MATCH(PickedColonies!C3389,Table6[Barcode of agar-filled omnitray plate],0)+PickedColonies!J3389-1)))</f>
        <v>NA</v>
      </c>
      <c r="B3389" s="29" t="str">
        <f>IF(PickedColonies!J3389=0, "NA", INDEX(Table1[Modifications],(MATCH(PickedColonies!C3389,Table6[Barcode of agar-filled omnitray plate],0)+PickedColonies!J3389-1)))</f>
        <v>NA</v>
      </c>
      <c r="D3389" s="29" t="str">
        <f>IF(PickedColonies!J3389=0, "NA", INDEX(Table4[],(MATCH(PickedColonies!C3389,Table6[Barcode of agar-filled omnitray plate],0)+PickedColonies!J3389-1)))</f>
        <v>NA</v>
      </c>
      <c r="F3389" s="42" t="str">
        <f>IF(ISNUMBER(SEARCH("96-well",Import!$B$10)),Sheet1!O3388,Sheet1!P3388)</f>
        <v>L20</v>
      </c>
      <c r="I3389" s="31"/>
    </row>
    <row r="3390" spans="1:9" x14ac:dyDescent="0.25">
      <c r="A3390" s="29" t="str">
        <f>IF(PickedColonies!J3390=0, "NA",INDEX(Table5[Strain name],(MATCH(PickedColonies!C3390,Table6[Barcode of agar-filled omnitray plate],0)+PickedColonies!J3390-1)))</f>
        <v>NA</v>
      </c>
      <c r="B3390" s="29" t="str">
        <f>IF(PickedColonies!J3390=0, "NA", INDEX(Table1[Modifications],(MATCH(PickedColonies!C3390,Table6[Barcode of agar-filled omnitray plate],0)+PickedColonies!J3390-1)))</f>
        <v>NA</v>
      </c>
      <c r="D3390" s="29" t="str">
        <f>IF(PickedColonies!J3390=0, "NA", INDEX(Table4[],(MATCH(PickedColonies!C3390,Table6[Barcode of agar-filled omnitray plate],0)+PickedColonies!J3390-1)))</f>
        <v>NA</v>
      </c>
      <c r="F3390" s="42" t="str">
        <f>IF(ISNUMBER(SEARCH("96-well",Import!$B$10)),Sheet1!O3389,Sheet1!P3389)</f>
        <v>M20</v>
      </c>
      <c r="I3390" s="31"/>
    </row>
    <row r="3391" spans="1:9" x14ac:dyDescent="0.25">
      <c r="A3391" s="29" t="str">
        <f>IF(PickedColonies!J3391=0, "NA",INDEX(Table5[Strain name],(MATCH(PickedColonies!C3391,Table6[Barcode of agar-filled omnitray plate],0)+PickedColonies!J3391-1)))</f>
        <v>NA</v>
      </c>
      <c r="B3391" s="29" t="str">
        <f>IF(PickedColonies!J3391=0, "NA", INDEX(Table1[Modifications],(MATCH(PickedColonies!C3391,Table6[Barcode of agar-filled omnitray plate],0)+PickedColonies!J3391-1)))</f>
        <v>NA</v>
      </c>
      <c r="D3391" s="29" t="str">
        <f>IF(PickedColonies!J3391=0, "NA", INDEX(Table4[],(MATCH(PickedColonies!C3391,Table6[Barcode of agar-filled omnitray plate],0)+PickedColonies!J3391-1)))</f>
        <v>NA</v>
      </c>
      <c r="F3391" s="42" t="str">
        <f>IF(ISNUMBER(SEARCH("96-well",Import!$B$10)),Sheet1!O3390,Sheet1!P3390)</f>
        <v>N20</v>
      </c>
      <c r="I3391" s="31"/>
    </row>
    <row r="3392" spans="1:9" x14ac:dyDescent="0.25">
      <c r="A3392" s="29" t="str">
        <f>IF(PickedColonies!J3392=0, "NA",INDEX(Table5[Strain name],(MATCH(PickedColonies!C3392,Table6[Barcode of agar-filled omnitray plate],0)+PickedColonies!J3392-1)))</f>
        <v>NA</v>
      </c>
      <c r="B3392" s="29" t="str">
        <f>IF(PickedColonies!J3392=0, "NA", INDEX(Table1[Modifications],(MATCH(PickedColonies!C3392,Table6[Barcode of agar-filled omnitray plate],0)+PickedColonies!J3392-1)))</f>
        <v>NA</v>
      </c>
      <c r="D3392" s="29" t="str">
        <f>IF(PickedColonies!J3392=0, "NA", INDEX(Table4[],(MATCH(PickedColonies!C3392,Table6[Barcode of agar-filled omnitray plate],0)+PickedColonies!J3392-1)))</f>
        <v>NA</v>
      </c>
      <c r="F3392" s="42" t="str">
        <f>IF(ISNUMBER(SEARCH("96-well",Import!$B$10)),Sheet1!O3391,Sheet1!P3391)</f>
        <v>O20</v>
      </c>
      <c r="I3392" s="31"/>
    </row>
    <row r="3393" spans="1:9" x14ac:dyDescent="0.25">
      <c r="A3393" s="29" t="str">
        <f>IF(PickedColonies!J3393=0, "NA",INDEX(Table5[Strain name],(MATCH(PickedColonies!C3393,Table6[Barcode of agar-filled omnitray plate],0)+PickedColonies!J3393-1)))</f>
        <v>NA</v>
      </c>
      <c r="B3393" s="29" t="str">
        <f>IF(PickedColonies!J3393=0, "NA", INDEX(Table1[Modifications],(MATCH(PickedColonies!C3393,Table6[Barcode of agar-filled omnitray plate],0)+PickedColonies!J3393-1)))</f>
        <v>NA</v>
      </c>
      <c r="D3393" s="29" t="str">
        <f>IF(PickedColonies!J3393=0, "NA", INDEX(Table4[],(MATCH(PickedColonies!C3393,Table6[Barcode of agar-filled omnitray plate],0)+PickedColonies!J3393-1)))</f>
        <v>NA</v>
      </c>
      <c r="F3393" s="42" t="str">
        <f>IF(ISNUMBER(SEARCH("96-well",Import!$B$10)),Sheet1!O3392,Sheet1!P3392)</f>
        <v>P20</v>
      </c>
      <c r="I3393" s="31"/>
    </row>
    <row r="3394" spans="1:9" x14ac:dyDescent="0.25">
      <c r="A3394" s="29" t="str">
        <f>IF(PickedColonies!J3394=0, "NA",INDEX(Table5[Strain name],(MATCH(PickedColonies!C3394,Table6[Barcode of agar-filled omnitray plate],0)+PickedColonies!J3394-1)))</f>
        <v>NA</v>
      </c>
      <c r="B3394" s="29" t="str">
        <f>IF(PickedColonies!J3394=0, "NA", INDEX(Table1[Modifications],(MATCH(PickedColonies!C3394,Table6[Barcode of agar-filled omnitray plate],0)+PickedColonies!J3394-1)))</f>
        <v>NA</v>
      </c>
      <c r="D3394" s="29" t="str">
        <f>IF(PickedColonies!J3394=0, "NA", INDEX(Table4[],(MATCH(PickedColonies!C3394,Table6[Barcode of agar-filled omnitray plate],0)+PickedColonies!J3394-1)))</f>
        <v>NA</v>
      </c>
      <c r="F3394" s="42" t="str">
        <f>IF(ISNUMBER(SEARCH("96-well",Import!$B$10)),Sheet1!O3393,Sheet1!P3393)</f>
        <v>A21</v>
      </c>
      <c r="I3394" s="31"/>
    </row>
    <row r="3395" spans="1:9" x14ac:dyDescent="0.25">
      <c r="A3395" s="29" t="str">
        <f>IF(PickedColonies!J3395=0, "NA",INDEX(Table5[Strain name],(MATCH(PickedColonies!C3395,Table6[Barcode of agar-filled omnitray plate],0)+PickedColonies!J3395-1)))</f>
        <v>NA</v>
      </c>
      <c r="B3395" s="29" t="str">
        <f>IF(PickedColonies!J3395=0, "NA", INDEX(Table1[Modifications],(MATCH(PickedColonies!C3395,Table6[Barcode of agar-filled omnitray plate],0)+PickedColonies!J3395-1)))</f>
        <v>NA</v>
      </c>
      <c r="D3395" s="29" t="str">
        <f>IF(PickedColonies!J3395=0, "NA", INDEX(Table4[],(MATCH(PickedColonies!C3395,Table6[Barcode of agar-filled omnitray plate],0)+PickedColonies!J3395-1)))</f>
        <v>NA</v>
      </c>
      <c r="F3395" s="42" t="str">
        <f>IF(ISNUMBER(SEARCH("96-well",Import!$B$10)),Sheet1!O3394,Sheet1!P3394)</f>
        <v>B21</v>
      </c>
      <c r="I3395" s="31"/>
    </row>
    <row r="3396" spans="1:9" x14ac:dyDescent="0.25">
      <c r="A3396" s="29" t="str">
        <f>IF(PickedColonies!J3396=0, "NA",INDEX(Table5[Strain name],(MATCH(PickedColonies!C3396,Table6[Barcode of agar-filled omnitray plate],0)+PickedColonies!J3396-1)))</f>
        <v>NA</v>
      </c>
      <c r="B3396" s="29" t="str">
        <f>IF(PickedColonies!J3396=0, "NA", INDEX(Table1[Modifications],(MATCH(PickedColonies!C3396,Table6[Barcode of agar-filled omnitray plate],0)+PickedColonies!J3396-1)))</f>
        <v>NA</v>
      </c>
      <c r="D3396" s="29" t="str">
        <f>IF(PickedColonies!J3396=0, "NA", INDEX(Table4[],(MATCH(PickedColonies!C3396,Table6[Barcode of agar-filled omnitray plate],0)+PickedColonies!J3396-1)))</f>
        <v>NA</v>
      </c>
      <c r="F3396" s="42" t="str">
        <f>IF(ISNUMBER(SEARCH("96-well",Import!$B$10)),Sheet1!O3395,Sheet1!P3395)</f>
        <v>C21</v>
      </c>
      <c r="I3396" s="31"/>
    </row>
    <row r="3397" spans="1:9" x14ac:dyDescent="0.25">
      <c r="A3397" s="29" t="str">
        <f>IF(PickedColonies!J3397=0, "NA",INDEX(Table5[Strain name],(MATCH(PickedColonies!C3397,Table6[Barcode of agar-filled omnitray plate],0)+PickedColonies!J3397-1)))</f>
        <v>NA</v>
      </c>
      <c r="B3397" s="29" t="str">
        <f>IF(PickedColonies!J3397=0, "NA", INDEX(Table1[Modifications],(MATCH(PickedColonies!C3397,Table6[Barcode of agar-filled omnitray plate],0)+PickedColonies!J3397-1)))</f>
        <v>NA</v>
      </c>
      <c r="D3397" s="29" t="str">
        <f>IF(PickedColonies!J3397=0, "NA", INDEX(Table4[],(MATCH(PickedColonies!C3397,Table6[Barcode of agar-filled omnitray plate],0)+PickedColonies!J3397-1)))</f>
        <v>NA</v>
      </c>
      <c r="F3397" s="42" t="str">
        <f>IF(ISNUMBER(SEARCH("96-well",Import!$B$10)),Sheet1!O3396,Sheet1!P3396)</f>
        <v>D21</v>
      </c>
      <c r="I3397" s="31"/>
    </row>
    <row r="3398" spans="1:9" x14ac:dyDescent="0.25">
      <c r="A3398" s="29" t="str">
        <f>IF(PickedColonies!J3398=0, "NA",INDEX(Table5[Strain name],(MATCH(PickedColonies!C3398,Table6[Barcode of agar-filled omnitray plate],0)+PickedColonies!J3398-1)))</f>
        <v>NA</v>
      </c>
      <c r="B3398" s="29" t="str">
        <f>IF(PickedColonies!J3398=0, "NA", INDEX(Table1[Modifications],(MATCH(PickedColonies!C3398,Table6[Barcode of agar-filled omnitray plate],0)+PickedColonies!J3398-1)))</f>
        <v>NA</v>
      </c>
      <c r="D3398" s="29" t="str">
        <f>IF(PickedColonies!J3398=0, "NA", INDEX(Table4[],(MATCH(PickedColonies!C3398,Table6[Barcode of agar-filled omnitray plate],0)+PickedColonies!J3398-1)))</f>
        <v>NA</v>
      </c>
      <c r="F3398" s="42" t="str">
        <f>IF(ISNUMBER(SEARCH("96-well",Import!$B$10)),Sheet1!O3397,Sheet1!P3397)</f>
        <v>E21</v>
      </c>
      <c r="I3398" s="31"/>
    </row>
    <row r="3399" spans="1:9" x14ac:dyDescent="0.25">
      <c r="A3399" s="29" t="str">
        <f>IF(PickedColonies!J3399=0, "NA",INDEX(Table5[Strain name],(MATCH(PickedColonies!C3399,Table6[Barcode of agar-filled omnitray plate],0)+PickedColonies!J3399-1)))</f>
        <v>NA</v>
      </c>
      <c r="B3399" s="29" t="str">
        <f>IF(PickedColonies!J3399=0, "NA", INDEX(Table1[Modifications],(MATCH(PickedColonies!C3399,Table6[Barcode of agar-filled omnitray plate],0)+PickedColonies!J3399-1)))</f>
        <v>NA</v>
      </c>
      <c r="D3399" s="29" t="str">
        <f>IF(PickedColonies!J3399=0, "NA", INDEX(Table4[],(MATCH(PickedColonies!C3399,Table6[Barcode of agar-filled omnitray plate],0)+PickedColonies!J3399-1)))</f>
        <v>NA</v>
      </c>
      <c r="F3399" s="42" t="str">
        <f>IF(ISNUMBER(SEARCH("96-well",Import!$B$10)),Sheet1!O3398,Sheet1!P3398)</f>
        <v>F21</v>
      </c>
      <c r="I3399" s="31"/>
    </row>
    <row r="3400" spans="1:9" x14ac:dyDescent="0.25">
      <c r="A3400" s="29" t="str">
        <f>IF(PickedColonies!J3400=0, "NA",INDEX(Table5[Strain name],(MATCH(PickedColonies!C3400,Table6[Barcode of agar-filled omnitray plate],0)+PickedColonies!J3400-1)))</f>
        <v>NA</v>
      </c>
      <c r="B3400" s="29" t="str">
        <f>IF(PickedColonies!J3400=0, "NA", INDEX(Table1[Modifications],(MATCH(PickedColonies!C3400,Table6[Barcode of agar-filled omnitray plate],0)+PickedColonies!J3400-1)))</f>
        <v>NA</v>
      </c>
      <c r="D3400" s="29" t="str">
        <f>IF(PickedColonies!J3400=0, "NA", INDEX(Table4[],(MATCH(PickedColonies!C3400,Table6[Barcode of agar-filled omnitray plate],0)+PickedColonies!J3400-1)))</f>
        <v>NA</v>
      </c>
      <c r="F3400" s="42" t="str">
        <f>IF(ISNUMBER(SEARCH("96-well",Import!$B$10)),Sheet1!O3399,Sheet1!P3399)</f>
        <v>G21</v>
      </c>
      <c r="I3400" s="31"/>
    </row>
    <row r="3401" spans="1:9" x14ac:dyDescent="0.25">
      <c r="A3401" s="29" t="str">
        <f>IF(PickedColonies!J3401=0, "NA",INDEX(Table5[Strain name],(MATCH(PickedColonies!C3401,Table6[Barcode of agar-filled omnitray plate],0)+PickedColonies!J3401-1)))</f>
        <v>NA</v>
      </c>
      <c r="B3401" s="29" t="str">
        <f>IF(PickedColonies!J3401=0, "NA", INDEX(Table1[Modifications],(MATCH(PickedColonies!C3401,Table6[Barcode of agar-filled omnitray plate],0)+PickedColonies!J3401-1)))</f>
        <v>NA</v>
      </c>
      <c r="D3401" s="29" t="str">
        <f>IF(PickedColonies!J3401=0, "NA", INDEX(Table4[],(MATCH(PickedColonies!C3401,Table6[Barcode of agar-filled omnitray plate],0)+PickedColonies!J3401-1)))</f>
        <v>NA</v>
      </c>
      <c r="F3401" s="42" t="str">
        <f>IF(ISNUMBER(SEARCH("96-well",Import!$B$10)),Sheet1!O3400,Sheet1!P3400)</f>
        <v>H21</v>
      </c>
      <c r="I3401" s="31"/>
    </row>
    <row r="3402" spans="1:9" x14ac:dyDescent="0.25">
      <c r="A3402" s="29" t="str">
        <f>IF(PickedColonies!J3402=0, "NA",INDEX(Table5[Strain name],(MATCH(PickedColonies!C3402,Table6[Barcode of agar-filled omnitray plate],0)+PickedColonies!J3402-1)))</f>
        <v>NA</v>
      </c>
      <c r="B3402" s="29" t="str">
        <f>IF(PickedColonies!J3402=0, "NA", INDEX(Table1[Modifications],(MATCH(PickedColonies!C3402,Table6[Barcode of agar-filled omnitray plate],0)+PickedColonies!J3402-1)))</f>
        <v>NA</v>
      </c>
      <c r="D3402" s="29" t="str">
        <f>IF(PickedColonies!J3402=0, "NA", INDEX(Table4[],(MATCH(PickedColonies!C3402,Table6[Barcode of agar-filled omnitray plate],0)+PickedColonies!J3402-1)))</f>
        <v>NA</v>
      </c>
      <c r="F3402" s="42" t="str">
        <f>IF(ISNUMBER(SEARCH("96-well",Import!$B$10)),Sheet1!O3401,Sheet1!P3401)</f>
        <v>I21</v>
      </c>
      <c r="I3402" s="31"/>
    </row>
    <row r="3403" spans="1:9" x14ac:dyDescent="0.25">
      <c r="A3403" s="29" t="str">
        <f>IF(PickedColonies!J3403=0, "NA",INDEX(Table5[Strain name],(MATCH(PickedColonies!C3403,Table6[Barcode of agar-filled omnitray plate],0)+PickedColonies!J3403-1)))</f>
        <v>NA</v>
      </c>
      <c r="B3403" s="29" t="str">
        <f>IF(PickedColonies!J3403=0, "NA", INDEX(Table1[Modifications],(MATCH(PickedColonies!C3403,Table6[Barcode of agar-filled omnitray plate],0)+PickedColonies!J3403-1)))</f>
        <v>NA</v>
      </c>
      <c r="D3403" s="29" t="str">
        <f>IF(PickedColonies!J3403=0, "NA", INDEX(Table4[],(MATCH(PickedColonies!C3403,Table6[Barcode of agar-filled omnitray plate],0)+PickedColonies!J3403-1)))</f>
        <v>NA</v>
      </c>
      <c r="F3403" s="42" t="str">
        <f>IF(ISNUMBER(SEARCH("96-well",Import!$B$10)),Sheet1!O3402,Sheet1!P3402)</f>
        <v>J21</v>
      </c>
      <c r="I3403" s="31"/>
    </row>
    <row r="3404" spans="1:9" x14ac:dyDescent="0.25">
      <c r="A3404" s="29" t="str">
        <f>IF(PickedColonies!J3404=0, "NA",INDEX(Table5[Strain name],(MATCH(PickedColonies!C3404,Table6[Barcode of agar-filled omnitray plate],0)+PickedColonies!J3404-1)))</f>
        <v>NA</v>
      </c>
      <c r="B3404" s="29" t="str">
        <f>IF(PickedColonies!J3404=0, "NA", INDEX(Table1[Modifications],(MATCH(PickedColonies!C3404,Table6[Barcode of agar-filled omnitray plate],0)+PickedColonies!J3404-1)))</f>
        <v>NA</v>
      </c>
      <c r="D3404" s="29" t="str">
        <f>IF(PickedColonies!J3404=0, "NA", INDEX(Table4[],(MATCH(PickedColonies!C3404,Table6[Barcode of agar-filled omnitray plate],0)+PickedColonies!J3404-1)))</f>
        <v>NA</v>
      </c>
      <c r="F3404" s="42" t="str">
        <f>IF(ISNUMBER(SEARCH("96-well",Import!$B$10)),Sheet1!O3403,Sheet1!P3403)</f>
        <v>K21</v>
      </c>
      <c r="I3404" s="31"/>
    </row>
    <row r="3405" spans="1:9" x14ac:dyDescent="0.25">
      <c r="A3405" s="29" t="str">
        <f>IF(PickedColonies!J3405=0, "NA",INDEX(Table5[Strain name],(MATCH(PickedColonies!C3405,Table6[Barcode of agar-filled omnitray plate],0)+PickedColonies!J3405-1)))</f>
        <v>NA</v>
      </c>
      <c r="B3405" s="29" t="str">
        <f>IF(PickedColonies!J3405=0, "NA", INDEX(Table1[Modifications],(MATCH(PickedColonies!C3405,Table6[Barcode of agar-filled omnitray plate],0)+PickedColonies!J3405-1)))</f>
        <v>NA</v>
      </c>
      <c r="D3405" s="29" t="str">
        <f>IF(PickedColonies!J3405=0, "NA", INDEX(Table4[],(MATCH(PickedColonies!C3405,Table6[Barcode of agar-filled omnitray plate],0)+PickedColonies!J3405-1)))</f>
        <v>NA</v>
      </c>
      <c r="F3405" s="42" t="str">
        <f>IF(ISNUMBER(SEARCH("96-well",Import!$B$10)),Sheet1!O3404,Sheet1!P3404)</f>
        <v>L21</v>
      </c>
      <c r="I3405" s="31"/>
    </row>
    <row r="3406" spans="1:9" x14ac:dyDescent="0.25">
      <c r="A3406" s="29" t="str">
        <f>IF(PickedColonies!J3406=0, "NA",INDEX(Table5[Strain name],(MATCH(PickedColonies!C3406,Table6[Barcode of agar-filled omnitray plate],0)+PickedColonies!J3406-1)))</f>
        <v>NA</v>
      </c>
      <c r="B3406" s="29" t="str">
        <f>IF(PickedColonies!J3406=0, "NA", INDEX(Table1[Modifications],(MATCH(PickedColonies!C3406,Table6[Barcode of agar-filled omnitray plate],0)+PickedColonies!J3406-1)))</f>
        <v>NA</v>
      </c>
      <c r="D3406" s="29" t="str">
        <f>IF(PickedColonies!J3406=0, "NA", INDEX(Table4[],(MATCH(PickedColonies!C3406,Table6[Barcode of agar-filled omnitray plate],0)+PickedColonies!J3406-1)))</f>
        <v>NA</v>
      </c>
      <c r="F3406" s="42" t="str">
        <f>IF(ISNUMBER(SEARCH("96-well",Import!$B$10)),Sheet1!O3405,Sheet1!P3405)</f>
        <v>M21</v>
      </c>
      <c r="I3406" s="31"/>
    </row>
    <row r="3407" spans="1:9" x14ac:dyDescent="0.25">
      <c r="A3407" s="29" t="str">
        <f>IF(PickedColonies!J3407=0, "NA",INDEX(Table5[Strain name],(MATCH(PickedColonies!C3407,Table6[Barcode of agar-filled omnitray plate],0)+PickedColonies!J3407-1)))</f>
        <v>NA</v>
      </c>
      <c r="B3407" s="29" t="str">
        <f>IF(PickedColonies!J3407=0, "NA", INDEX(Table1[Modifications],(MATCH(PickedColonies!C3407,Table6[Barcode of agar-filled omnitray plate],0)+PickedColonies!J3407-1)))</f>
        <v>NA</v>
      </c>
      <c r="D3407" s="29" t="str">
        <f>IF(PickedColonies!J3407=0, "NA", INDEX(Table4[],(MATCH(PickedColonies!C3407,Table6[Barcode of agar-filled omnitray plate],0)+PickedColonies!J3407-1)))</f>
        <v>NA</v>
      </c>
      <c r="F3407" s="42" t="str">
        <f>IF(ISNUMBER(SEARCH("96-well",Import!$B$10)),Sheet1!O3406,Sheet1!P3406)</f>
        <v>N21</v>
      </c>
      <c r="I3407" s="31"/>
    </row>
    <row r="3408" spans="1:9" x14ac:dyDescent="0.25">
      <c r="A3408" s="29" t="str">
        <f>IF(PickedColonies!J3408=0, "NA",INDEX(Table5[Strain name],(MATCH(PickedColonies!C3408,Table6[Barcode of agar-filled omnitray plate],0)+PickedColonies!J3408-1)))</f>
        <v>NA</v>
      </c>
      <c r="B3408" s="29" t="str">
        <f>IF(PickedColonies!J3408=0, "NA", INDEX(Table1[Modifications],(MATCH(PickedColonies!C3408,Table6[Barcode of agar-filled omnitray plate],0)+PickedColonies!J3408-1)))</f>
        <v>NA</v>
      </c>
      <c r="D3408" s="29" t="str">
        <f>IF(PickedColonies!J3408=0, "NA", INDEX(Table4[],(MATCH(PickedColonies!C3408,Table6[Barcode of agar-filled omnitray plate],0)+PickedColonies!J3408-1)))</f>
        <v>NA</v>
      </c>
      <c r="F3408" s="42" t="str">
        <f>IF(ISNUMBER(SEARCH("96-well",Import!$B$10)),Sheet1!O3407,Sheet1!P3407)</f>
        <v>O21</v>
      </c>
      <c r="I3408" s="31"/>
    </row>
    <row r="3409" spans="1:9" x14ac:dyDescent="0.25">
      <c r="A3409" s="29" t="str">
        <f>IF(PickedColonies!J3409=0, "NA",INDEX(Table5[Strain name],(MATCH(PickedColonies!C3409,Table6[Barcode of agar-filled omnitray plate],0)+PickedColonies!J3409-1)))</f>
        <v>NA</v>
      </c>
      <c r="B3409" s="29" t="str">
        <f>IF(PickedColonies!J3409=0, "NA", INDEX(Table1[Modifications],(MATCH(PickedColonies!C3409,Table6[Barcode of agar-filled omnitray plate],0)+PickedColonies!J3409-1)))</f>
        <v>NA</v>
      </c>
      <c r="D3409" s="29" t="str">
        <f>IF(PickedColonies!J3409=0, "NA", INDEX(Table4[],(MATCH(PickedColonies!C3409,Table6[Barcode of agar-filled omnitray plate],0)+PickedColonies!J3409-1)))</f>
        <v>NA</v>
      </c>
      <c r="F3409" s="42" t="str">
        <f>IF(ISNUMBER(SEARCH("96-well",Import!$B$10)),Sheet1!O3408,Sheet1!P3408)</f>
        <v>P21</v>
      </c>
      <c r="I3409" s="31"/>
    </row>
    <row r="3410" spans="1:9" x14ac:dyDescent="0.25">
      <c r="A3410" s="29" t="str">
        <f>IF(PickedColonies!J3410=0, "NA",INDEX(Table5[Strain name],(MATCH(PickedColonies!C3410,Table6[Barcode of agar-filled omnitray plate],0)+PickedColonies!J3410-1)))</f>
        <v>NA</v>
      </c>
      <c r="B3410" s="29" t="str">
        <f>IF(PickedColonies!J3410=0, "NA", INDEX(Table1[Modifications],(MATCH(PickedColonies!C3410,Table6[Barcode of agar-filled omnitray plate],0)+PickedColonies!J3410-1)))</f>
        <v>NA</v>
      </c>
      <c r="D3410" s="29" t="str">
        <f>IF(PickedColonies!J3410=0, "NA", INDEX(Table4[],(MATCH(PickedColonies!C3410,Table6[Barcode of agar-filled omnitray plate],0)+PickedColonies!J3410-1)))</f>
        <v>NA</v>
      </c>
      <c r="F3410" s="42" t="str">
        <f>IF(ISNUMBER(SEARCH("96-well",Import!$B$10)),Sheet1!O3409,Sheet1!P3409)</f>
        <v>A22</v>
      </c>
      <c r="I3410" s="31"/>
    </row>
    <row r="3411" spans="1:9" x14ac:dyDescent="0.25">
      <c r="A3411" s="29" t="str">
        <f>IF(PickedColonies!J3411=0, "NA",INDEX(Table5[Strain name],(MATCH(PickedColonies!C3411,Table6[Barcode of agar-filled omnitray plate],0)+PickedColonies!J3411-1)))</f>
        <v>NA</v>
      </c>
      <c r="B3411" s="29" t="str">
        <f>IF(PickedColonies!J3411=0, "NA", INDEX(Table1[Modifications],(MATCH(PickedColonies!C3411,Table6[Barcode of agar-filled omnitray plate],0)+PickedColonies!J3411-1)))</f>
        <v>NA</v>
      </c>
      <c r="D3411" s="29" t="str">
        <f>IF(PickedColonies!J3411=0, "NA", INDEX(Table4[],(MATCH(PickedColonies!C3411,Table6[Barcode of agar-filled omnitray plate],0)+PickedColonies!J3411-1)))</f>
        <v>NA</v>
      </c>
      <c r="F3411" s="42" t="str">
        <f>IF(ISNUMBER(SEARCH("96-well",Import!$B$10)),Sheet1!O3410,Sheet1!P3410)</f>
        <v>B22</v>
      </c>
      <c r="I3411" s="31"/>
    </row>
    <row r="3412" spans="1:9" x14ac:dyDescent="0.25">
      <c r="A3412" s="29" t="str">
        <f>IF(PickedColonies!J3412=0, "NA",INDEX(Table5[Strain name],(MATCH(PickedColonies!C3412,Table6[Barcode of agar-filled omnitray plate],0)+PickedColonies!J3412-1)))</f>
        <v>NA</v>
      </c>
      <c r="B3412" s="29" t="str">
        <f>IF(PickedColonies!J3412=0, "NA", INDEX(Table1[Modifications],(MATCH(PickedColonies!C3412,Table6[Barcode of agar-filled omnitray plate],0)+PickedColonies!J3412-1)))</f>
        <v>NA</v>
      </c>
      <c r="D3412" s="29" t="str">
        <f>IF(PickedColonies!J3412=0, "NA", INDEX(Table4[],(MATCH(PickedColonies!C3412,Table6[Barcode of agar-filled omnitray plate],0)+PickedColonies!J3412-1)))</f>
        <v>NA</v>
      </c>
      <c r="F3412" s="42" t="str">
        <f>IF(ISNUMBER(SEARCH("96-well",Import!$B$10)),Sheet1!O3411,Sheet1!P3411)</f>
        <v>C22</v>
      </c>
      <c r="I3412" s="31"/>
    </row>
    <row r="3413" spans="1:9" x14ac:dyDescent="0.25">
      <c r="A3413" s="29" t="str">
        <f>IF(PickedColonies!J3413=0, "NA",INDEX(Table5[Strain name],(MATCH(PickedColonies!C3413,Table6[Barcode of agar-filled omnitray plate],0)+PickedColonies!J3413-1)))</f>
        <v>NA</v>
      </c>
      <c r="B3413" s="29" t="str">
        <f>IF(PickedColonies!J3413=0, "NA", INDEX(Table1[Modifications],(MATCH(PickedColonies!C3413,Table6[Barcode of agar-filled omnitray plate],0)+PickedColonies!J3413-1)))</f>
        <v>NA</v>
      </c>
      <c r="D3413" s="29" t="str">
        <f>IF(PickedColonies!J3413=0, "NA", INDEX(Table4[],(MATCH(PickedColonies!C3413,Table6[Barcode of agar-filled omnitray plate],0)+PickedColonies!J3413-1)))</f>
        <v>NA</v>
      </c>
      <c r="F3413" s="42" t="str">
        <f>IF(ISNUMBER(SEARCH("96-well",Import!$B$10)),Sheet1!O3412,Sheet1!P3412)</f>
        <v>D22</v>
      </c>
      <c r="I3413" s="31"/>
    </row>
    <row r="3414" spans="1:9" x14ac:dyDescent="0.25">
      <c r="A3414" s="29" t="str">
        <f>IF(PickedColonies!J3414=0, "NA",INDEX(Table5[Strain name],(MATCH(PickedColonies!C3414,Table6[Barcode of agar-filled omnitray plate],0)+PickedColonies!J3414-1)))</f>
        <v>NA</v>
      </c>
      <c r="B3414" s="29" t="str">
        <f>IF(PickedColonies!J3414=0, "NA", INDEX(Table1[Modifications],(MATCH(PickedColonies!C3414,Table6[Barcode of agar-filled omnitray plate],0)+PickedColonies!J3414-1)))</f>
        <v>NA</v>
      </c>
      <c r="D3414" s="29" t="str">
        <f>IF(PickedColonies!J3414=0, "NA", INDEX(Table4[],(MATCH(PickedColonies!C3414,Table6[Barcode of agar-filled omnitray plate],0)+PickedColonies!J3414-1)))</f>
        <v>NA</v>
      </c>
      <c r="F3414" s="42" t="str">
        <f>IF(ISNUMBER(SEARCH("96-well",Import!$B$10)),Sheet1!O3413,Sheet1!P3413)</f>
        <v>E22</v>
      </c>
      <c r="I3414" s="31"/>
    </row>
    <row r="3415" spans="1:9" x14ac:dyDescent="0.25">
      <c r="A3415" s="29" t="str">
        <f>IF(PickedColonies!J3415=0, "NA",INDEX(Table5[Strain name],(MATCH(PickedColonies!C3415,Table6[Barcode of agar-filled omnitray plate],0)+PickedColonies!J3415-1)))</f>
        <v>NA</v>
      </c>
      <c r="B3415" s="29" t="str">
        <f>IF(PickedColonies!J3415=0, "NA", INDEX(Table1[Modifications],(MATCH(PickedColonies!C3415,Table6[Barcode of agar-filled omnitray plate],0)+PickedColonies!J3415-1)))</f>
        <v>NA</v>
      </c>
      <c r="D3415" s="29" t="str">
        <f>IF(PickedColonies!J3415=0, "NA", INDEX(Table4[],(MATCH(PickedColonies!C3415,Table6[Barcode of agar-filled omnitray plate],0)+PickedColonies!J3415-1)))</f>
        <v>NA</v>
      </c>
      <c r="F3415" s="42" t="str">
        <f>IF(ISNUMBER(SEARCH("96-well",Import!$B$10)),Sheet1!O3414,Sheet1!P3414)</f>
        <v>F22</v>
      </c>
      <c r="I3415" s="31"/>
    </row>
    <row r="3416" spans="1:9" x14ac:dyDescent="0.25">
      <c r="A3416" s="29" t="str">
        <f>IF(PickedColonies!J3416=0, "NA",INDEX(Table5[Strain name],(MATCH(PickedColonies!C3416,Table6[Barcode of agar-filled omnitray plate],0)+PickedColonies!J3416-1)))</f>
        <v>NA</v>
      </c>
      <c r="B3416" s="29" t="str">
        <f>IF(PickedColonies!J3416=0, "NA", INDEX(Table1[Modifications],(MATCH(PickedColonies!C3416,Table6[Barcode of agar-filled omnitray plate],0)+PickedColonies!J3416-1)))</f>
        <v>NA</v>
      </c>
      <c r="D3416" s="29" t="str">
        <f>IF(PickedColonies!J3416=0, "NA", INDEX(Table4[],(MATCH(PickedColonies!C3416,Table6[Barcode of agar-filled omnitray plate],0)+PickedColonies!J3416-1)))</f>
        <v>NA</v>
      </c>
      <c r="F3416" s="42" t="str">
        <f>IF(ISNUMBER(SEARCH("96-well",Import!$B$10)),Sheet1!O3415,Sheet1!P3415)</f>
        <v>G22</v>
      </c>
      <c r="I3416" s="31"/>
    </row>
    <row r="3417" spans="1:9" x14ac:dyDescent="0.25">
      <c r="A3417" s="29" t="str">
        <f>IF(PickedColonies!J3417=0, "NA",INDEX(Table5[Strain name],(MATCH(PickedColonies!C3417,Table6[Barcode of agar-filled omnitray plate],0)+PickedColonies!J3417-1)))</f>
        <v>NA</v>
      </c>
      <c r="B3417" s="29" t="str">
        <f>IF(PickedColonies!J3417=0, "NA", INDEX(Table1[Modifications],(MATCH(PickedColonies!C3417,Table6[Barcode of agar-filled omnitray plate],0)+PickedColonies!J3417-1)))</f>
        <v>NA</v>
      </c>
      <c r="D3417" s="29" t="str">
        <f>IF(PickedColonies!J3417=0, "NA", INDEX(Table4[],(MATCH(PickedColonies!C3417,Table6[Barcode of agar-filled omnitray plate],0)+PickedColonies!J3417-1)))</f>
        <v>NA</v>
      </c>
      <c r="F3417" s="42" t="str">
        <f>IF(ISNUMBER(SEARCH("96-well",Import!$B$10)),Sheet1!O3416,Sheet1!P3416)</f>
        <v>H22</v>
      </c>
      <c r="I3417" s="31"/>
    </row>
    <row r="3418" spans="1:9" x14ac:dyDescent="0.25">
      <c r="A3418" s="29" t="str">
        <f>IF(PickedColonies!J3418=0, "NA",INDEX(Table5[Strain name],(MATCH(PickedColonies!C3418,Table6[Barcode of agar-filled omnitray plate],0)+PickedColonies!J3418-1)))</f>
        <v>NA</v>
      </c>
      <c r="B3418" s="29" t="str">
        <f>IF(PickedColonies!J3418=0, "NA", INDEX(Table1[Modifications],(MATCH(PickedColonies!C3418,Table6[Barcode of agar-filled omnitray plate],0)+PickedColonies!J3418-1)))</f>
        <v>NA</v>
      </c>
      <c r="D3418" s="29" t="str">
        <f>IF(PickedColonies!J3418=0, "NA", INDEX(Table4[],(MATCH(PickedColonies!C3418,Table6[Barcode of agar-filled omnitray plate],0)+PickedColonies!J3418-1)))</f>
        <v>NA</v>
      </c>
      <c r="F3418" s="42" t="str">
        <f>IF(ISNUMBER(SEARCH("96-well",Import!$B$10)),Sheet1!O3417,Sheet1!P3417)</f>
        <v>I22</v>
      </c>
      <c r="I3418" s="31"/>
    </row>
    <row r="3419" spans="1:9" x14ac:dyDescent="0.25">
      <c r="A3419" s="29" t="str">
        <f>IF(PickedColonies!J3419=0, "NA",INDEX(Table5[Strain name],(MATCH(PickedColonies!C3419,Table6[Barcode of agar-filled omnitray plate],0)+PickedColonies!J3419-1)))</f>
        <v>NA</v>
      </c>
      <c r="B3419" s="29" t="str">
        <f>IF(PickedColonies!J3419=0, "NA", INDEX(Table1[Modifications],(MATCH(PickedColonies!C3419,Table6[Barcode of agar-filled omnitray plate],0)+PickedColonies!J3419-1)))</f>
        <v>NA</v>
      </c>
      <c r="D3419" s="29" t="str">
        <f>IF(PickedColonies!J3419=0, "NA", INDEX(Table4[],(MATCH(PickedColonies!C3419,Table6[Barcode of agar-filled omnitray plate],0)+PickedColonies!J3419-1)))</f>
        <v>NA</v>
      </c>
      <c r="F3419" s="42" t="str">
        <f>IF(ISNUMBER(SEARCH("96-well",Import!$B$10)),Sheet1!O3418,Sheet1!P3418)</f>
        <v>J22</v>
      </c>
      <c r="I3419" s="31"/>
    </row>
    <row r="3420" spans="1:9" x14ac:dyDescent="0.25">
      <c r="A3420" s="29" t="str">
        <f>IF(PickedColonies!J3420=0, "NA",INDEX(Table5[Strain name],(MATCH(PickedColonies!C3420,Table6[Barcode of agar-filled omnitray plate],0)+PickedColonies!J3420-1)))</f>
        <v>NA</v>
      </c>
      <c r="B3420" s="29" t="str">
        <f>IF(PickedColonies!J3420=0, "NA", INDEX(Table1[Modifications],(MATCH(PickedColonies!C3420,Table6[Barcode of agar-filled omnitray plate],0)+PickedColonies!J3420-1)))</f>
        <v>NA</v>
      </c>
      <c r="D3420" s="29" t="str">
        <f>IF(PickedColonies!J3420=0, "NA", INDEX(Table4[],(MATCH(PickedColonies!C3420,Table6[Barcode of agar-filled omnitray plate],0)+PickedColonies!J3420-1)))</f>
        <v>NA</v>
      </c>
      <c r="F3420" s="42" t="str">
        <f>IF(ISNUMBER(SEARCH("96-well",Import!$B$10)),Sheet1!O3419,Sheet1!P3419)</f>
        <v>K22</v>
      </c>
      <c r="I3420" s="31"/>
    </row>
    <row r="3421" spans="1:9" x14ac:dyDescent="0.25">
      <c r="A3421" s="29" t="str">
        <f>IF(PickedColonies!J3421=0, "NA",INDEX(Table5[Strain name],(MATCH(PickedColonies!C3421,Table6[Barcode of agar-filled omnitray plate],0)+PickedColonies!J3421-1)))</f>
        <v>NA</v>
      </c>
      <c r="B3421" s="29" t="str">
        <f>IF(PickedColonies!J3421=0, "NA", INDEX(Table1[Modifications],(MATCH(PickedColonies!C3421,Table6[Barcode of agar-filled omnitray plate],0)+PickedColonies!J3421-1)))</f>
        <v>NA</v>
      </c>
      <c r="D3421" s="29" t="str">
        <f>IF(PickedColonies!J3421=0, "NA", INDEX(Table4[],(MATCH(PickedColonies!C3421,Table6[Barcode of agar-filled omnitray plate],0)+PickedColonies!J3421-1)))</f>
        <v>NA</v>
      </c>
      <c r="F3421" s="42" t="str">
        <f>IF(ISNUMBER(SEARCH("96-well",Import!$B$10)),Sheet1!O3420,Sheet1!P3420)</f>
        <v>L22</v>
      </c>
      <c r="I3421" s="31"/>
    </row>
    <row r="3422" spans="1:9" x14ac:dyDescent="0.25">
      <c r="A3422" s="29" t="str">
        <f>IF(PickedColonies!J3422=0, "NA",INDEX(Table5[Strain name],(MATCH(PickedColonies!C3422,Table6[Barcode of agar-filled omnitray plate],0)+PickedColonies!J3422-1)))</f>
        <v>NA</v>
      </c>
      <c r="B3422" s="29" t="str">
        <f>IF(PickedColonies!J3422=0, "NA", INDEX(Table1[Modifications],(MATCH(PickedColonies!C3422,Table6[Barcode of agar-filled omnitray plate],0)+PickedColonies!J3422-1)))</f>
        <v>NA</v>
      </c>
      <c r="D3422" s="29" t="str">
        <f>IF(PickedColonies!J3422=0, "NA", INDEX(Table4[],(MATCH(PickedColonies!C3422,Table6[Barcode of agar-filled omnitray plate],0)+PickedColonies!J3422-1)))</f>
        <v>NA</v>
      </c>
      <c r="F3422" s="42" t="str">
        <f>IF(ISNUMBER(SEARCH("96-well",Import!$B$10)),Sheet1!O3421,Sheet1!P3421)</f>
        <v>M22</v>
      </c>
      <c r="I3422" s="31"/>
    </row>
    <row r="3423" spans="1:9" x14ac:dyDescent="0.25">
      <c r="A3423" s="29" t="str">
        <f>IF(PickedColonies!J3423=0, "NA",INDEX(Table5[Strain name],(MATCH(PickedColonies!C3423,Table6[Barcode of agar-filled omnitray plate],0)+PickedColonies!J3423-1)))</f>
        <v>NA</v>
      </c>
      <c r="B3423" s="29" t="str">
        <f>IF(PickedColonies!J3423=0, "NA", INDEX(Table1[Modifications],(MATCH(PickedColonies!C3423,Table6[Barcode of agar-filled omnitray plate],0)+PickedColonies!J3423-1)))</f>
        <v>NA</v>
      </c>
      <c r="D3423" s="29" t="str">
        <f>IF(PickedColonies!J3423=0, "NA", INDEX(Table4[],(MATCH(PickedColonies!C3423,Table6[Barcode of agar-filled omnitray plate],0)+PickedColonies!J3423-1)))</f>
        <v>NA</v>
      </c>
      <c r="F3423" s="42" t="str">
        <f>IF(ISNUMBER(SEARCH("96-well",Import!$B$10)),Sheet1!O3422,Sheet1!P3422)</f>
        <v>N22</v>
      </c>
      <c r="I3423" s="31"/>
    </row>
    <row r="3424" spans="1:9" x14ac:dyDescent="0.25">
      <c r="A3424" s="29" t="str">
        <f>IF(PickedColonies!J3424=0, "NA",INDEX(Table5[Strain name],(MATCH(PickedColonies!C3424,Table6[Barcode of agar-filled omnitray plate],0)+PickedColonies!J3424-1)))</f>
        <v>NA</v>
      </c>
      <c r="B3424" s="29" t="str">
        <f>IF(PickedColonies!J3424=0, "NA", INDEX(Table1[Modifications],(MATCH(PickedColonies!C3424,Table6[Barcode of agar-filled omnitray plate],0)+PickedColonies!J3424-1)))</f>
        <v>NA</v>
      </c>
      <c r="D3424" s="29" t="str">
        <f>IF(PickedColonies!J3424=0, "NA", INDEX(Table4[],(MATCH(PickedColonies!C3424,Table6[Barcode of agar-filled omnitray plate],0)+PickedColonies!J3424-1)))</f>
        <v>NA</v>
      </c>
      <c r="F3424" s="42" t="str">
        <f>IF(ISNUMBER(SEARCH("96-well",Import!$B$10)),Sheet1!O3423,Sheet1!P3423)</f>
        <v>O22</v>
      </c>
      <c r="I3424" s="31"/>
    </row>
    <row r="3425" spans="1:9" x14ac:dyDescent="0.25">
      <c r="A3425" s="29" t="str">
        <f>IF(PickedColonies!J3425=0, "NA",INDEX(Table5[Strain name],(MATCH(PickedColonies!C3425,Table6[Barcode of agar-filled omnitray plate],0)+PickedColonies!J3425-1)))</f>
        <v>NA</v>
      </c>
      <c r="B3425" s="29" t="str">
        <f>IF(PickedColonies!J3425=0, "NA", INDEX(Table1[Modifications],(MATCH(PickedColonies!C3425,Table6[Barcode of agar-filled omnitray plate],0)+PickedColonies!J3425-1)))</f>
        <v>NA</v>
      </c>
      <c r="D3425" s="29" t="str">
        <f>IF(PickedColonies!J3425=0, "NA", INDEX(Table4[],(MATCH(PickedColonies!C3425,Table6[Barcode of agar-filled omnitray plate],0)+PickedColonies!J3425-1)))</f>
        <v>NA</v>
      </c>
      <c r="F3425" s="42" t="str">
        <f>IF(ISNUMBER(SEARCH("96-well",Import!$B$10)),Sheet1!O3424,Sheet1!P3424)</f>
        <v>P22</v>
      </c>
      <c r="I3425" s="31"/>
    </row>
    <row r="3426" spans="1:9" x14ac:dyDescent="0.25">
      <c r="A3426" s="29" t="str">
        <f>IF(PickedColonies!J3426=0, "NA",INDEX(Table5[Strain name],(MATCH(PickedColonies!C3426,Table6[Barcode of agar-filled omnitray plate],0)+PickedColonies!J3426-1)))</f>
        <v>NA</v>
      </c>
      <c r="B3426" s="29" t="str">
        <f>IF(PickedColonies!J3426=0, "NA", INDEX(Table1[Modifications],(MATCH(PickedColonies!C3426,Table6[Barcode of agar-filled omnitray plate],0)+PickedColonies!J3426-1)))</f>
        <v>NA</v>
      </c>
      <c r="D3426" s="29" t="str">
        <f>IF(PickedColonies!J3426=0, "NA", INDEX(Table4[],(MATCH(PickedColonies!C3426,Table6[Barcode of agar-filled omnitray plate],0)+PickedColonies!J3426-1)))</f>
        <v>NA</v>
      </c>
      <c r="F3426" s="42" t="str">
        <f>IF(ISNUMBER(SEARCH("96-well",Import!$B$10)),Sheet1!O3425,Sheet1!P3425)</f>
        <v>A23</v>
      </c>
      <c r="I3426" s="31"/>
    </row>
    <row r="3427" spans="1:9" x14ac:dyDescent="0.25">
      <c r="A3427" s="29" t="str">
        <f>IF(PickedColonies!J3427=0, "NA",INDEX(Table5[Strain name],(MATCH(PickedColonies!C3427,Table6[Barcode of agar-filled omnitray plate],0)+PickedColonies!J3427-1)))</f>
        <v>NA</v>
      </c>
      <c r="B3427" s="29" t="str">
        <f>IF(PickedColonies!J3427=0, "NA", INDEX(Table1[Modifications],(MATCH(PickedColonies!C3427,Table6[Barcode of agar-filled omnitray plate],0)+PickedColonies!J3427-1)))</f>
        <v>NA</v>
      </c>
      <c r="D3427" s="29" t="str">
        <f>IF(PickedColonies!J3427=0, "NA", INDEX(Table4[],(MATCH(PickedColonies!C3427,Table6[Barcode of agar-filled omnitray plate],0)+PickedColonies!J3427-1)))</f>
        <v>NA</v>
      </c>
      <c r="F3427" s="42" t="str">
        <f>IF(ISNUMBER(SEARCH("96-well",Import!$B$10)),Sheet1!O3426,Sheet1!P3426)</f>
        <v>B23</v>
      </c>
      <c r="I3427" s="31"/>
    </row>
    <row r="3428" spans="1:9" x14ac:dyDescent="0.25">
      <c r="A3428" s="29" t="str">
        <f>IF(PickedColonies!J3428=0, "NA",INDEX(Table5[Strain name],(MATCH(PickedColonies!C3428,Table6[Barcode of agar-filled omnitray plate],0)+PickedColonies!J3428-1)))</f>
        <v>NA</v>
      </c>
      <c r="B3428" s="29" t="str">
        <f>IF(PickedColonies!J3428=0, "NA", INDEX(Table1[Modifications],(MATCH(PickedColonies!C3428,Table6[Barcode of agar-filled omnitray plate],0)+PickedColonies!J3428-1)))</f>
        <v>NA</v>
      </c>
      <c r="D3428" s="29" t="str">
        <f>IF(PickedColonies!J3428=0, "NA", INDEX(Table4[],(MATCH(PickedColonies!C3428,Table6[Barcode of agar-filled omnitray plate],0)+PickedColonies!J3428-1)))</f>
        <v>NA</v>
      </c>
      <c r="F3428" s="42" t="str">
        <f>IF(ISNUMBER(SEARCH("96-well",Import!$B$10)),Sheet1!O3427,Sheet1!P3427)</f>
        <v>C23</v>
      </c>
      <c r="I3428" s="31"/>
    </row>
    <row r="3429" spans="1:9" x14ac:dyDescent="0.25">
      <c r="A3429" s="29" t="str">
        <f>IF(PickedColonies!J3429=0, "NA",INDEX(Table5[Strain name],(MATCH(PickedColonies!C3429,Table6[Barcode of agar-filled omnitray plate],0)+PickedColonies!J3429-1)))</f>
        <v>NA</v>
      </c>
      <c r="B3429" s="29" t="str">
        <f>IF(PickedColonies!J3429=0, "NA", INDEX(Table1[Modifications],(MATCH(PickedColonies!C3429,Table6[Barcode of agar-filled omnitray plate],0)+PickedColonies!J3429-1)))</f>
        <v>NA</v>
      </c>
      <c r="D3429" s="29" t="str">
        <f>IF(PickedColonies!J3429=0, "NA", INDEX(Table4[],(MATCH(PickedColonies!C3429,Table6[Barcode of agar-filled omnitray plate],0)+PickedColonies!J3429-1)))</f>
        <v>NA</v>
      </c>
      <c r="F3429" s="42" t="str">
        <f>IF(ISNUMBER(SEARCH("96-well",Import!$B$10)),Sheet1!O3428,Sheet1!P3428)</f>
        <v>D23</v>
      </c>
      <c r="I3429" s="31"/>
    </row>
    <row r="3430" spans="1:9" x14ac:dyDescent="0.25">
      <c r="A3430" s="29" t="str">
        <f>IF(PickedColonies!J3430=0, "NA",INDEX(Table5[Strain name],(MATCH(PickedColonies!C3430,Table6[Barcode of agar-filled omnitray plate],0)+PickedColonies!J3430-1)))</f>
        <v>NA</v>
      </c>
      <c r="B3430" s="29" t="str">
        <f>IF(PickedColonies!J3430=0, "NA", INDEX(Table1[Modifications],(MATCH(PickedColonies!C3430,Table6[Barcode of agar-filled omnitray plate],0)+PickedColonies!J3430-1)))</f>
        <v>NA</v>
      </c>
      <c r="D3430" s="29" t="str">
        <f>IF(PickedColonies!J3430=0, "NA", INDEX(Table4[],(MATCH(PickedColonies!C3430,Table6[Barcode of agar-filled omnitray plate],0)+PickedColonies!J3430-1)))</f>
        <v>NA</v>
      </c>
      <c r="F3430" s="42" t="str">
        <f>IF(ISNUMBER(SEARCH("96-well",Import!$B$10)),Sheet1!O3429,Sheet1!P3429)</f>
        <v>E23</v>
      </c>
      <c r="I3430" s="31"/>
    </row>
    <row r="3431" spans="1:9" x14ac:dyDescent="0.25">
      <c r="A3431" s="29" t="str">
        <f>IF(PickedColonies!J3431=0, "NA",INDEX(Table5[Strain name],(MATCH(PickedColonies!C3431,Table6[Barcode of agar-filled omnitray plate],0)+PickedColonies!J3431-1)))</f>
        <v>NA</v>
      </c>
      <c r="B3431" s="29" t="str">
        <f>IF(PickedColonies!J3431=0, "NA", INDEX(Table1[Modifications],(MATCH(PickedColonies!C3431,Table6[Barcode of agar-filled omnitray plate],0)+PickedColonies!J3431-1)))</f>
        <v>NA</v>
      </c>
      <c r="D3431" s="29" t="str">
        <f>IF(PickedColonies!J3431=0, "NA", INDEX(Table4[],(MATCH(PickedColonies!C3431,Table6[Barcode of agar-filled omnitray plate],0)+PickedColonies!J3431-1)))</f>
        <v>NA</v>
      </c>
      <c r="F3431" s="42" t="str">
        <f>IF(ISNUMBER(SEARCH("96-well",Import!$B$10)),Sheet1!O3430,Sheet1!P3430)</f>
        <v>F23</v>
      </c>
      <c r="I3431" s="31"/>
    </row>
    <row r="3432" spans="1:9" x14ac:dyDescent="0.25">
      <c r="A3432" s="29" t="str">
        <f>IF(PickedColonies!J3432=0, "NA",INDEX(Table5[Strain name],(MATCH(PickedColonies!C3432,Table6[Barcode of agar-filled omnitray plate],0)+PickedColonies!J3432-1)))</f>
        <v>NA</v>
      </c>
      <c r="B3432" s="29" t="str">
        <f>IF(PickedColonies!J3432=0, "NA", INDEX(Table1[Modifications],(MATCH(PickedColonies!C3432,Table6[Barcode of agar-filled omnitray plate],0)+PickedColonies!J3432-1)))</f>
        <v>NA</v>
      </c>
      <c r="D3432" s="29" t="str">
        <f>IF(PickedColonies!J3432=0, "NA", INDEX(Table4[],(MATCH(PickedColonies!C3432,Table6[Barcode of agar-filled omnitray plate],0)+PickedColonies!J3432-1)))</f>
        <v>NA</v>
      </c>
      <c r="F3432" s="42" t="str">
        <f>IF(ISNUMBER(SEARCH("96-well",Import!$B$10)),Sheet1!O3431,Sheet1!P3431)</f>
        <v>G23</v>
      </c>
      <c r="I3432" s="31"/>
    </row>
    <row r="3433" spans="1:9" x14ac:dyDescent="0.25">
      <c r="A3433" s="29" t="str">
        <f>IF(PickedColonies!J3433=0, "NA",INDEX(Table5[Strain name],(MATCH(PickedColonies!C3433,Table6[Barcode of agar-filled omnitray plate],0)+PickedColonies!J3433-1)))</f>
        <v>NA</v>
      </c>
      <c r="B3433" s="29" t="str">
        <f>IF(PickedColonies!J3433=0, "NA", INDEX(Table1[Modifications],(MATCH(PickedColonies!C3433,Table6[Barcode of agar-filled omnitray plate],0)+PickedColonies!J3433-1)))</f>
        <v>NA</v>
      </c>
      <c r="D3433" s="29" t="str">
        <f>IF(PickedColonies!J3433=0, "NA", INDEX(Table4[],(MATCH(PickedColonies!C3433,Table6[Barcode of agar-filled omnitray plate],0)+PickedColonies!J3433-1)))</f>
        <v>NA</v>
      </c>
      <c r="F3433" s="42" t="str">
        <f>IF(ISNUMBER(SEARCH("96-well",Import!$B$10)),Sheet1!O3432,Sheet1!P3432)</f>
        <v>H23</v>
      </c>
      <c r="I3433" s="31"/>
    </row>
    <row r="3434" spans="1:9" x14ac:dyDescent="0.25">
      <c r="A3434" s="29" t="str">
        <f>IF(PickedColonies!J3434=0, "NA",INDEX(Table5[Strain name],(MATCH(PickedColonies!C3434,Table6[Barcode of agar-filled omnitray plate],0)+PickedColonies!J3434-1)))</f>
        <v>NA</v>
      </c>
      <c r="B3434" s="29" t="str">
        <f>IF(PickedColonies!J3434=0, "NA", INDEX(Table1[Modifications],(MATCH(PickedColonies!C3434,Table6[Barcode of agar-filled omnitray plate],0)+PickedColonies!J3434-1)))</f>
        <v>NA</v>
      </c>
      <c r="D3434" s="29" t="str">
        <f>IF(PickedColonies!J3434=0, "NA", INDEX(Table4[],(MATCH(PickedColonies!C3434,Table6[Barcode of agar-filled omnitray plate],0)+PickedColonies!J3434-1)))</f>
        <v>NA</v>
      </c>
      <c r="F3434" s="42" t="str">
        <f>IF(ISNUMBER(SEARCH("96-well",Import!$B$10)),Sheet1!O3433,Sheet1!P3433)</f>
        <v>I23</v>
      </c>
      <c r="I3434" s="31"/>
    </row>
    <row r="3435" spans="1:9" x14ac:dyDescent="0.25">
      <c r="A3435" s="29" t="str">
        <f>IF(PickedColonies!J3435=0, "NA",INDEX(Table5[Strain name],(MATCH(PickedColonies!C3435,Table6[Barcode of agar-filled omnitray plate],0)+PickedColonies!J3435-1)))</f>
        <v>NA</v>
      </c>
      <c r="B3435" s="29" t="str">
        <f>IF(PickedColonies!J3435=0, "NA", INDEX(Table1[Modifications],(MATCH(PickedColonies!C3435,Table6[Barcode of agar-filled omnitray plate],0)+PickedColonies!J3435-1)))</f>
        <v>NA</v>
      </c>
      <c r="D3435" s="29" t="str">
        <f>IF(PickedColonies!J3435=0, "NA", INDEX(Table4[],(MATCH(PickedColonies!C3435,Table6[Barcode of agar-filled omnitray plate],0)+PickedColonies!J3435-1)))</f>
        <v>NA</v>
      </c>
      <c r="F3435" s="42" t="str">
        <f>IF(ISNUMBER(SEARCH("96-well",Import!$B$10)),Sheet1!O3434,Sheet1!P3434)</f>
        <v>J23</v>
      </c>
      <c r="I3435" s="31"/>
    </row>
    <row r="3436" spans="1:9" x14ac:dyDescent="0.25">
      <c r="A3436" s="29" t="str">
        <f>IF(PickedColonies!J3436=0, "NA",INDEX(Table5[Strain name],(MATCH(PickedColonies!C3436,Table6[Barcode of agar-filled omnitray plate],0)+PickedColonies!J3436-1)))</f>
        <v>NA</v>
      </c>
      <c r="B3436" s="29" t="str">
        <f>IF(PickedColonies!J3436=0, "NA", INDEX(Table1[Modifications],(MATCH(PickedColonies!C3436,Table6[Barcode of agar-filled omnitray plate],0)+PickedColonies!J3436-1)))</f>
        <v>NA</v>
      </c>
      <c r="D3436" s="29" t="str">
        <f>IF(PickedColonies!J3436=0, "NA", INDEX(Table4[],(MATCH(PickedColonies!C3436,Table6[Barcode of agar-filled omnitray plate],0)+PickedColonies!J3436-1)))</f>
        <v>NA</v>
      </c>
      <c r="F3436" s="42" t="str">
        <f>IF(ISNUMBER(SEARCH("96-well",Import!$B$10)),Sheet1!O3435,Sheet1!P3435)</f>
        <v>K23</v>
      </c>
      <c r="I3436" s="31"/>
    </row>
    <row r="3437" spans="1:9" x14ac:dyDescent="0.25">
      <c r="A3437" s="29" t="str">
        <f>IF(PickedColonies!J3437=0, "NA",INDEX(Table5[Strain name],(MATCH(PickedColonies!C3437,Table6[Barcode of agar-filled omnitray plate],0)+PickedColonies!J3437-1)))</f>
        <v>NA</v>
      </c>
      <c r="B3437" s="29" t="str">
        <f>IF(PickedColonies!J3437=0, "NA", INDEX(Table1[Modifications],(MATCH(PickedColonies!C3437,Table6[Barcode of agar-filled omnitray plate],0)+PickedColonies!J3437-1)))</f>
        <v>NA</v>
      </c>
      <c r="D3437" s="29" t="str">
        <f>IF(PickedColonies!J3437=0, "NA", INDEX(Table4[],(MATCH(PickedColonies!C3437,Table6[Barcode of agar-filled omnitray plate],0)+PickedColonies!J3437-1)))</f>
        <v>NA</v>
      </c>
      <c r="F3437" s="42" t="str">
        <f>IF(ISNUMBER(SEARCH("96-well",Import!$B$10)),Sheet1!O3436,Sheet1!P3436)</f>
        <v>L23</v>
      </c>
      <c r="I3437" s="31"/>
    </row>
    <row r="3438" spans="1:9" x14ac:dyDescent="0.25">
      <c r="A3438" s="29" t="str">
        <f>IF(PickedColonies!J3438=0, "NA",INDEX(Table5[Strain name],(MATCH(PickedColonies!C3438,Table6[Barcode of agar-filled omnitray plate],0)+PickedColonies!J3438-1)))</f>
        <v>NA</v>
      </c>
      <c r="B3438" s="29" t="str">
        <f>IF(PickedColonies!J3438=0, "NA", INDEX(Table1[Modifications],(MATCH(PickedColonies!C3438,Table6[Barcode of agar-filled omnitray plate],0)+PickedColonies!J3438-1)))</f>
        <v>NA</v>
      </c>
      <c r="D3438" s="29" t="str">
        <f>IF(PickedColonies!J3438=0, "NA", INDEX(Table4[],(MATCH(PickedColonies!C3438,Table6[Barcode of agar-filled omnitray plate],0)+PickedColonies!J3438-1)))</f>
        <v>NA</v>
      </c>
      <c r="F3438" s="42" t="str">
        <f>IF(ISNUMBER(SEARCH("96-well",Import!$B$10)),Sheet1!O3437,Sheet1!P3437)</f>
        <v>M23</v>
      </c>
      <c r="I3438" s="31"/>
    </row>
    <row r="3439" spans="1:9" x14ac:dyDescent="0.25">
      <c r="A3439" s="29" t="str">
        <f>IF(PickedColonies!J3439=0, "NA",INDEX(Table5[Strain name],(MATCH(PickedColonies!C3439,Table6[Barcode of agar-filled omnitray plate],0)+PickedColonies!J3439-1)))</f>
        <v>NA</v>
      </c>
      <c r="B3439" s="29" t="str">
        <f>IF(PickedColonies!J3439=0, "NA", INDEX(Table1[Modifications],(MATCH(PickedColonies!C3439,Table6[Barcode of agar-filled omnitray plate],0)+PickedColonies!J3439-1)))</f>
        <v>NA</v>
      </c>
      <c r="D3439" s="29" t="str">
        <f>IF(PickedColonies!J3439=0, "NA", INDEX(Table4[],(MATCH(PickedColonies!C3439,Table6[Barcode of agar-filled omnitray plate],0)+PickedColonies!J3439-1)))</f>
        <v>NA</v>
      </c>
      <c r="F3439" s="42" t="str">
        <f>IF(ISNUMBER(SEARCH("96-well",Import!$B$10)),Sheet1!O3438,Sheet1!P3438)</f>
        <v>N23</v>
      </c>
      <c r="I3439" s="31"/>
    </row>
    <row r="3440" spans="1:9" x14ac:dyDescent="0.25">
      <c r="A3440" s="29" t="str">
        <f>IF(PickedColonies!J3440=0, "NA",INDEX(Table5[Strain name],(MATCH(PickedColonies!C3440,Table6[Barcode of agar-filled omnitray plate],0)+PickedColonies!J3440-1)))</f>
        <v>NA</v>
      </c>
      <c r="B3440" s="29" t="str">
        <f>IF(PickedColonies!J3440=0, "NA", INDEX(Table1[Modifications],(MATCH(PickedColonies!C3440,Table6[Barcode of agar-filled omnitray plate],0)+PickedColonies!J3440-1)))</f>
        <v>NA</v>
      </c>
      <c r="D3440" s="29" t="str">
        <f>IF(PickedColonies!J3440=0, "NA", INDEX(Table4[],(MATCH(PickedColonies!C3440,Table6[Barcode of agar-filled omnitray plate],0)+PickedColonies!J3440-1)))</f>
        <v>NA</v>
      </c>
      <c r="F3440" s="42" t="str">
        <f>IF(ISNUMBER(SEARCH("96-well",Import!$B$10)),Sheet1!O3439,Sheet1!P3439)</f>
        <v>O23</v>
      </c>
      <c r="I3440" s="31"/>
    </row>
    <row r="3441" spans="1:9" x14ac:dyDescent="0.25">
      <c r="A3441" s="29" t="str">
        <f>IF(PickedColonies!J3441=0, "NA",INDEX(Table5[Strain name],(MATCH(PickedColonies!C3441,Table6[Barcode of agar-filled omnitray plate],0)+PickedColonies!J3441-1)))</f>
        <v>NA</v>
      </c>
      <c r="B3441" s="29" t="str">
        <f>IF(PickedColonies!J3441=0, "NA", INDEX(Table1[Modifications],(MATCH(PickedColonies!C3441,Table6[Barcode of agar-filled omnitray plate],0)+PickedColonies!J3441-1)))</f>
        <v>NA</v>
      </c>
      <c r="D3441" s="29" t="str">
        <f>IF(PickedColonies!J3441=0, "NA", INDEX(Table4[],(MATCH(PickedColonies!C3441,Table6[Barcode of agar-filled omnitray plate],0)+PickedColonies!J3441-1)))</f>
        <v>NA</v>
      </c>
      <c r="F3441" s="42" t="str">
        <f>IF(ISNUMBER(SEARCH("96-well",Import!$B$10)),Sheet1!O3440,Sheet1!P3440)</f>
        <v>P23</v>
      </c>
      <c r="I3441" s="31"/>
    </row>
    <row r="3442" spans="1:9" x14ac:dyDescent="0.25">
      <c r="A3442" s="29" t="str">
        <f>IF(PickedColonies!J3442=0, "NA",INDEX(Table5[Strain name],(MATCH(PickedColonies!C3442,Table6[Barcode of agar-filled omnitray plate],0)+PickedColonies!J3442-1)))</f>
        <v>NA</v>
      </c>
      <c r="B3442" s="29" t="str">
        <f>IF(PickedColonies!J3442=0, "NA", INDEX(Table1[Modifications],(MATCH(PickedColonies!C3442,Table6[Barcode of agar-filled omnitray plate],0)+PickedColonies!J3442-1)))</f>
        <v>NA</v>
      </c>
      <c r="D3442" s="29" t="str">
        <f>IF(PickedColonies!J3442=0, "NA", INDEX(Table4[],(MATCH(PickedColonies!C3442,Table6[Barcode of agar-filled omnitray plate],0)+PickedColonies!J3442-1)))</f>
        <v>NA</v>
      </c>
      <c r="F3442" s="42" t="str">
        <f>IF(ISNUMBER(SEARCH("96-well",Import!$B$10)),Sheet1!O3441,Sheet1!P3441)</f>
        <v>A24</v>
      </c>
      <c r="I3442" s="31"/>
    </row>
    <row r="3443" spans="1:9" x14ac:dyDescent="0.25">
      <c r="A3443" s="29" t="str">
        <f>IF(PickedColonies!J3443=0, "NA",INDEX(Table5[Strain name],(MATCH(PickedColonies!C3443,Table6[Barcode of agar-filled omnitray plate],0)+PickedColonies!J3443-1)))</f>
        <v>NA</v>
      </c>
      <c r="B3443" s="29" t="str">
        <f>IF(PickedColonies!J3443=0, "NA", INDEX(Table1[Modifications],(MATCH(PickedColonies!C3443,Table6[Barcode of agar-filled omnitray plate],0)+PickedColonies!J3443-1)))</f>
        <v>NA</v>
      </c>
      <c r="D3443" s="29" t="str">
        <f>IF(PickedColonies!J3443=0, "NA", INDEX(Table4[],(MATCH(PickedColonies!C3443,Table6[Barcode of agar-filled omnitray plate],0)+PickedColonies!J3443-1)))</f>
        <v>NA</v>
      </c>
      <c r="F3443" s="42" t="str">
        <f>IF(ISNUMBER(SEARCH("96-well",Import!$B$10)),Sheet1!O3442,Sheet1!P3442)</f>
        <v>B24</v>
      </c>
      <c r="I3443" s="31"/>
    </row>
    <row r="3444" spans="1:9" x14ac:dyDescent="0.25">
      <c r="A3444" s="29" t="str">
        <f>IF(PickedColonies!J3444=0, "NA",INDEX(Table5[Strain name],(MATCH(PickedColonies!C3444,Table6[Barcode of agar-filled omnitray plate],0)+PickedColonies!J3444-1)))</f>
        <v>NA</v>
      </c>
      <c r="B3444" s="29" t="str">
        <f>IF(PickedColonies!J3444=0, "NA", INDEX(Table1[Modifications],(MATCH(PickedColonies!C3444,Table6[Barcode of agar-filled omnitray plate],0)+PickedColonies!J3444-1)))</f>
        <v>NA</v>
      </c>
      <c r="D3444" s="29" t="str">
        <f>IF(PickedColonies!J3444=0, "NA", INDEX(Table4[],(MATCH(PickedColonies!C3444,Table6[Barcode of agar-filled omnitray plate],0)+PickedColonies!J3444-1)))</f>
        <v>NA</v>
      </c>
      <c r="F3444" s="42" t="str">
        <f>IF(ISNUMBER(SEARCH("96-well",Import!$B$10)),Sheet1!O3443,Sheet1!P3443)</f>
        <v>C24</v>
      </c>
      <c r="I3444" s="31"/>
    </row>
    <row r="3445" spans="1:9" x14ac:dyDescent="0.25">
      <c r="A3445" s="29" t="str">
        <f>IF(PickedColonies!J3445=0, "NA",INDEX(Table5[Strain name],(MATCH(PickedColonies!C3445,Table6[Barcode of agar-filled omnitray plate],0)+PickedColonies!J3445-1)))</f>
        <v>NA</v>
      </c>
      <c r="B3445" s="29" t="str">
        <f>IF(PickedColonies!J3445=0, "NA", INDEX(Table1[Modifications],(MATCH(PickedColonies!C3445,Table6[Barcode of agar-filled omnitray plate],0)+PickedColonies!J3445-1)))</f>
        <v>NA</v>
      </c>
      <c r="D3445" s="29" t="str">
        <f>IF(PickedColonies!J3445=0, "NA", INDEX(Table4[],(MATCH(PickedColonies!C3445,Table6[Barcode of agar-filled omnitray plate],0)+PickedColonies!J3445-1)))</f>
        <v>NA</v>
      </c>
      <c r="F3445" s="42" t="str">
        <f>IF(ISNUMBER(SEARCH("96-well",Import!$B$10)),Sheet1!O3444,Sheet1!P3444)</f>
        <v>D24</v>
      </c>
      <c r="I3445" s="31"/>
    </row>
    <row r="3446" spans="1:9" x14ac:dyDescent="0.25">
      <c r="A3446" s="29" t="str">
        <f>IF(PickedColonies!J3446=0, "NA",INDEX(Table5[Strain name],(MATCH(PickedColonies!C3446,Table6[Barcode of agar-filled omnitray plate],0)+PickedColonies!J3446-1)))</f>
        <v>NA</v>
      </c>
      <c r="B3446" s="29" t="str">
        <f>IF(PickedColonies!J3446=0, "NA", INDEX(Table1[Modifications],(MATCH(PickedColonies!C3446,Table6[Barcode of agar-filled omnitray plate],0)+PickedColonies!J3446-1)))</f>
        <v>NA</v>
      </c>
      <c r="D3446" s="29" t="str">
        <f>IF(PickedColonies!J3446=0, "NA", INDEX(Table4[],(MATCH(PickedColonies!C3446,Table6[Barcode of agar-filled omnitray plate],0)+PickedColonies!J3446-1)))</f>
        <v>NA</v>
      </c>
      <c r="F3446" s="42" t="str">
        <f>IF(ISNUMBER(SEARCH("96-well",Import!$B$10)),Sheet1!O3445,Sheet1!P3445)</f>
        <v>E24</v>
      </c>
      <c r="I3446" s="31"/>
    </row>
    <row r="3447" spans="1:9" x14ac:dyDescent="0.25">
      <c r="A3447" s="29" t="str">
        <f>IF(PickedColonies!J3447=0, "NA",INDEX(Table5[Strain name],(MATCH(PickedColonies!C3447,Table6[Barcode of agar-filled omnitray plate],0)+PickedColonies!J3447-1)))</f>
        <v>NA</v>
      </c>
      <c r="B3447" s="29" t="str">
        <f>IF(PickedColonies!J3447=0, "NA", INDEX(Table1[Modifications],(MATCH(PickedColonies!C3447,Table6[Barcode of agar-filled omnitray plate],0)+PickedColonies!J3447-1)))</f>
        <v>NA</v>
      </c>
      <c r="D3447" s="29" t="str">
        <f>IF(PickedColonies!J3447=0, "NA", INDEX(Table4[],(MATCH(PickedColonies!C3447,Table6[Barcode of agar-filled omnitray plate],0)+PickedColonies!J3447-1)))</f>
        <v>NA</v>
      </c>
      <c r="F3447" s="42" t="str">
        <f>IF(ISNUMBER(SEARCH("96-well",Import!$B$10)),Sheet1!O3446,Sheet1!P3446)</f>
        <v>F24</v>
      </c>
      <c r="I3447" s="31"/>
    </row>
    <row r="3448" spans="1:9" x14ac:dyDescent="0.25">
      <c r="A3448" s="29" t="str">
        <f>IF(PickedColonies!J3448=0, "NA",INDEX(Table5[Strain name],(MATCH(PickedColonies!C3448,Table6[Barcode of agar-filled omnitray plate],0)+PickedColonies!J3448-1)))</f>
        <v>NA</v>
      </c>
      <c r="B3448" s="29" t="str">
        <f>IF(PickedColonies!J3448=0, "NA", INDEX(Table1[Modifications],(MATCH(PickedColonies!C3448,Table6[Barcode of agar-filled omnitray plate],0)+PickedColonies!J3448-1)))</f>
        <v>NA</v>
      </c>
      <c r="D3448" s="29" t="str">
        <f>IF(PickedColonies!J3448=0, "NA", INDEX(Table4[],(MATCH(PickedColonies!C3448,Table6[Barcode of agar-filled omnitray plate],0)+PickedColonies!J3448-1)))</f>
        <v>NA</v>
      </c>
      <c r="F3448" s="42" t="str">
        <f>IF(ISNUMBER(SEARCH("96-well",Import!$B$10)),Sheet1!O3447,Sheet1!P3447)</f>
        <v>G24</v>
      </c>
      <c r="I3448" s="31"/>
    </row>
    <row r="3449" spans="1:9" x14ac:dyDescent="0.25">
      <c r="A3449" s="29" t="str">
        <f>IF(PickedColonies!J3449=0, "NA",INDEX(Table5[Strain name],(MATCH(PickedColonies!C3449,Table6[Barcode of agar-filled omnitray plate],0)+PickedColonies!J3449-1)))</f>
        <v>NA</v>
      </c>
      <c r="B3449" s="29" t="str">
        <f>IF(PickedColonies!J3449=0, "NA", INDEX(Table1[Modifications],(MATCH(PickedColonies!C3449,Table6[Barcode of agar-filled omnitray plate],0)+PickedColonies!J3449-1)))</f>
        <v>NA</v>
      </c>
      <c r="D3449" s="29" t="str">
        <f>IF(PickedColonies!J3449=0, "NA", INDEX(Table4[],(MATCH(PickedColonies!C3449,Table6[Barcode of agar-filled omnitray plate],0)+PickedColonies!J3449-1)))</f>
        <v>NA</v>
      </c>
      <c r="F3449" s="42" t="str">
        <f>IF(ISNUMBER(SEARCH("96-well",Import!$B$10)),Sheet1!O3448,Sheet1!P3448)</f>
        <v>H24</v>
      </c>
      <c r="I3449" s="31"/>
    </row>
    <row r="3450" spans="1:9" x14ac:dyDescent="0.25">
      <c r="A3450" s="29" t="str">
        <f>IF(PickedColonies!J3450=0, "NA",INDEX(Table5[Strain name],(MATCH(PickedColonies!C3450,Table6[Barcode of agar-filled omnitray plate],0)+PickedColonies!J3450-1)))</f>
        <v>NA</v>
      </c>
      <c r="B3450" s="29" t="str">
        <f>IF(PickedColonies!J3450=0, "NA", INDEX(Table1[Modifications],(MATCH(PickedColonies!C3450,Table6[Barcode of agar-filled omnitray plate],0)+PickedColonies!J3450-1)))</f>
        <v>NA</v>
      </c>
      <c r="D3450" s="29" t="str">
        <f>IF(PickedColonies!J3450=0, "NA", INDEX(Table4[],(MATCH(PickedColonies!C3450,Table6[Barcode of agar-filled omnitray plate],0)+PickedColonies!J3450-1)))</f>
        <v>NA</v>
      </c>
      <c r="F3450" s="42" t="str">
        <f>IF(ISNUMBER(SEARCH("96-well",Import!$B$10)),Sheet1!O3449,Sheet1!P3449)</f>
        <v>I24</v>
      </c>
      <c r="I3450" s="31"/>
    </row>
    <row r="3451" spans="1:9" x14ac:dyDescent="0.25">
      <c r="A3451" s="29" t="str">
        <f>IF(PickedColonies!J3451=0, "NA",INDEX(Table5[Strain name],(MATCH(PickedColonies!C3451,Table6[Barcode of agar-filled omnitray plate],0)+PickedColonies!J3451-1)))</f>
        <v>NA</v>
      </c>
      <c r="B3451" s="29" t="str">
        <f>IF(PickedColonies!J3451=0, "NA", INDEX(Table1[Modifications],(MATCH(PickedColonies!C3451,Table6[Barcode of agar-filled omnitray plate],0)+PickedColonies!J3451-1)))</f>
        <v>NA</v>
      </c>
      <c r="D3451" s="29" t="str">
        <f>IF(PickedColonies!J3451=0, "NA", INDEX(Table4[],(MATCH(PickedColonies!C3451,Table6[Barcode of agar-filled omnitray plate],0)+PickedColonies!J3451-1)))</f>
        <v>NA</v>
      </c>
      <c r="F3451" s="42" t="str">
        <f>IF(ISNUMBER(SEARCH("96-well",Import!$B$10)),Sheet1!O3450,Sheet1!P3450)</f>
        <v>J24</v>
      </c>
      <c r="I3451" s="31"/>
    </row>
    <row r="3452" spans="1:9" x14ac:dyDescent="0.25">
      <c r="A3452" s="29" t="str">
        <f>IF(PickedColonies!J3452=0, "NA",INDEX(Table5[Strain name],(MATCH(PickedColonies!C3452,Table6[Barcode of agar-filled omnitray plate],0)+PickedColonies!J3452-1)))</f>
        <v>NA</v>
      </c>
      <c r="B3452" s="29" t="str">
        <f>IF(PickedColonies!J3452=0, "NA", INDEX(Table1[Modifications],(MATCH(PickedColonies!C3452,Table6[Barcode of agar-filled omnitray plate],0)+PickedColonies!J3452-1)))</f>
        <v>NA</v>
      </c>
      <c r="D3452" s="29" t="str">
        <f>IF(PickedColonies!J3452=0, "NA", INDEX(Table4[],(MATCH(PickedColonies!C3452,Table6[Barcode of agar-filled omnitray plate],0)+PickedColonies!J3452-1)))</f>
        <v>NA</v>
      </c>
      <c r="F3452" s="42" t="str">
        <f>IF(ISNUMBER(SEARCH("96-well",Import!$B$10)),Sheet1!O3451,Sheet1!P3451)</f>
        <v>K24</v>
      </c>
      <c r="I3452" s="31"/>
    </row>
    <row r="3453" spans="1:9" x14ac:dyDescent="0.25">
      <c r="A3453" s="29" t="str">
        <f>IF(PickedColonies!J3453=0, "NA",INDEX(Table5[Strain name],(MATCH(PickedColonies!C3453,Table6[Barcode of agar-filled omnitray plate],0)+PickedColonies!J3453-1)))</f>
        <v>NA</v>
      </c>
      <c r="B3453" s="29" t="str">
        <f>IF(PickedColonies!J3453=0, "NA", INDEX(Table1[Modifications],(MATCH(PickedColonies!C3453,Table6[Barcode of agar-filled omnitray plate],0)+PickedColonies!J3453-1)))</f>
        <v>NA</v>
      </c>
      <c r="D3453" s="29" t="str">
        <f>IF(PickedColonies!J3453=0, "NA", INDEX(Table4[],(MATCH(PickedColonies!C3453,Table6[Barcode of agar-filled omnitray plate],0)+PickedColonies!J3453-1)))</f>
        <v>NA</v>
      </c>
      <c r="F3453" s="42" t="str">
        <f>IF(ISNUMBER(SEARCH("96-well",Import!$B$10)),Sheet1!O3452,Sheet1!P3452)</f>
        <v>L24</v>
      </c>
      <c r="I3453" s="31"/>
    </row>
    <row r="3454" spans="1:9" x14ac:dyDescent="0.25">
      <c r="A3454" s="29" t="str">
        <f>IF(PickedColonies!J3454=0, "NA",INDEX(Table5[Strain name],(MATCH(PickedColonies!C3454,Table6[Barcode of agar-filled omnitray plate],0)+PickedColonies!J3454-1)))</f>
        <v>NA</v>
      </c>
      <c r="B3454" s="29" t="str">
        <f>IF(PickedColonies!J3454=0, "NA", INDEX(Table1[Modifications],(MATCH(PickedColonies!C3454,Table6[Barcode of agar-filled omnitray plate],0)+PickedColonies!J3454-1)))</f>
        <v>NA</v>
      </c>
      <c r="D3454" s="29" t="str">
        <f>IF(PickedColonies!J3454=0, "NA", INDEX(Table4[],(MATCH(PickedColonies!C3454,Table6[Barcode of agar-filled omnitray plate],0)+PickedColonies!J3454-1)))</f>
        <v>NA</v>
      </c>
      <c r="F3454" s="42" t="str">
        <f>IF(ISNUMBER(SEARCH("96-well",Import!$B$10)),Sheet1!O3453,Sheet1!P3453)</f>
        <v>M24</v>
      </c>
      <c r="I3454" s="31"/>
    </row>
    <row r="3455" spans="1:9" x14ac:dyDescent="0.25">
      <c r="A3455" s="29" t="str">
        <f>IF(PickedColonies!J3455=0, "NA",INDEX(Table5[Strain name],(MATCH(PickedColonies!C3455,Table6[Barcode of agar-filled omnitray plate],0)+PickedColonies!J3455-1)))</f>
        <v>NA</v>
      </c>
      <c r="B3455" s="29" t="str">
        <f>IF(PickedColonies!J3455=0, "NA", INDEX(Table1[Modifications],(MATCH(PickedColonies!C3455,Table6[Barcode of agar-filled omnitray plate],0)+PickedColonies!J3455-1)))</f>
        <v>NA</v>
      </c>
      <c r="D3455" s="29" t="str">
        <f>IF(PickedColonies!J3455=0, "NA", INDEX(Table4[],(MATCH(PickedColonies!C3455,Table6[Barcode of agar-filled omnitray plate],0)+PickedColonies!J3455-1)))</f>
        <v>NA</v>
      </c>
      <c r="F3455" s="42" t="str">
        <f>IF(ISNUMBER(SEARCH("96-well",Import!$B$10)),Sheet1!O3454,Sheet1!P3454)</f>
        <v>N24</v>
      </c>
      <c r="I3455" s="31"/>
    </row>
    <row r="3456" spans="1:9" x14ac:dyDescent="0.25">
      <c r="A3456" s="29" t="str">
        <f>IF(PickedColonies!J3456=0, "NA",INDEX(Table5[Strain name],(MATCH(PickedColonies!C3456,Table6[Barcode of agar-filled omnitray plate],0)+PickedColonies!J3456-1)))</f>
        <v>NA</v>
      </c>
      <c r="B3456" s="29" t="str">
        <f>IF(PickedColonies!J3456=0, "NA", INDEX(Table1[Modifications],(MATCH(PickedColonies!C3456,Table6[Barcode of agar-filled omnitray plate],0)+PickedColonies!J3456-1)))</f>
        <v>NA</v>
      </c>
      <c r="D3456" s="29" t="str">
        <f>IF(PickedColonies!J3456=0, "NA", INDEX(Table4[],(MATCH(PickedColonies!C3456,Table6[Barcode of agar-filled omnitray plate],0)+PickedColonies!J3456-1)))</f>
        <v>NA</v>
      </c>
      <c r="F3456" s="42" t="str">
        <f>IF(ISNUMBER(SEARCH("96-well",Import!$B$10)),Sheet1!O3455,Sheet1!P3455)</f>
        <v>O24</v>
      </c>
      <c r="I3456" s="31"/>
    </row>
    <row r="3457" spans="1:9" x14ac:dyDescent="0.25">
      <c r="A3457" s="29" t="str">
        <f>IF(PickedColonies!J3457=0, "NA",INDEX(Table5[Strain name],(MATCH(PickedColonies!C3457,Table6[Barcode of agar-filled omnitray plate],0)+PickedColonies!J3457-1)))</f>
        <v>NA</v>
      </c>
      <c r="B3457" s="29" t="str">
        <f>IF(PickedColonies!J3457=0, "NA", INDEX(Table1[Modifications],(MATCH(PickedColonies!C3457,Table6[Barcode of agar-filled omnitray plate],0)+PickedColonies!J3457-1)))</f>
        <v>NA</v>
      </c>
      <c r="D3457" s="29" t="str">
        <f>IF(PickedColonies!J3457=0, "NA", INDEX(Table4[],(MATCH(PickedColonies!C3457,Table6[Barcode of agar-filled omnitray plate],0)+PickedColonies!J3457-1)))</f>
        <v>NA</v>
      </c>
      <c r="F3457" s="42" t="str">
        <f>IF(ISNUMBER(SEARCH("96-well",Import!$B$10)),Sheet1!O3456,Sheet1!P3456)</f>
        <v>P24</v>
      </c>
      <c r="I3457" s="31"/>
    </row>
    <row r="3458" spans="1:9" x14ac:dyDescent="0.25">
      <c r="A3458" s="29" t="str">
        <f>IF(PickedColonies!J3458=0, "NA",INDEX(Table5[Strain name],(MATCH(PickedColonies!C3458,Table6[Barcode of agar-filled omnitray plate],0)+PickedColonies!J3458-1)))</f>
        <v>NA</v>
      </c>
      <c r="B3458" s="29" t="str">
        <f>IF(PickedColonies!J3458=0, "NA", INDEX(Table1[Modifications],(MATCH(PickedColonies!C3458,Table6[Barcode of agar-filled omnitray plate],0)+PickedColonies!J3458-1)))</f>
        <v>NA</v>
      </c>
      <c r="D3458" s="29" t="str">
        <f>IF(PickedColonies!J3458=0, "NA", INDEX(Table4[],(MATCH(PickedColonies!C3458,Table6[Barcode of agar-filled omnitray plate],0)+PickedColonies!J3458-1)))</f>
        <v>NA</v>
      </c>
      <c r="F3458" s="42" t="str">
        <f>IF(ISNUMBER(SEARCH("96-well",Import!$B$10)),Sheet1!O3457,Sheet1!P3457)</f>
        <v>A1</v>
      </c>
      <c r="I3458" s="31"/>
    </row>
    <row r="3459" spans="1:9" x14ac:dyDescent="0.25">
      <c r="A3459" s="29" t="str">
        <f>IF(PickedColonies!J3459=0, "NA",INDEX(Table5[Strain name],(MATCH(PickedColonies!C3459,Table6[Barcode of agar-filled omnitray plate],0)+PickedColonies!J3459-1)))</f>
        <v>NA</v>
      </c>
      <c r="B3459" s="29" t="str">
        <f>IF(PickedColonies!J3459=0, "NA", INDEX(Table1[Modifications],(MATCH(PickedColonies!C3459,Table6[Barcode of agar-filled omnitray plate],0)+PickedColonies!J3459-1)))</f>
        <v>NA</v>
      </c>
      <c r="D3459" s="29" t="str">
        <f>IF(PickedColonies!J3459=0, "NA", INDEX(Table4[],(MATCH(PickedColonies!C3459,Table6[Barcode of agar-filled omnitray plate],0)+PickedColonies!J3459-1)))</f>
        <v>NA</v>
      </c>
      <c r="F3459" s="42" t="str">
        <f>IF(ISNUMBER(SEARCH("96-well",Import!$B$10)),Sheet1!O3458,Sheet1!P3458)</f>
        <v>B1</v>
      </c>
      <c r="I3459" s="31"/>
    </row>
    <row r="3460" spans="1:9" x14ac:dyDescent="0.25">
      <c r="A3460" s="29" t="str">
        <f>IF(PickedColonies!J3460=0, "NA",INDEX(Table5[Strain name],(MATCH(PickedColonies!C3460,Table6[Barcode of agar-filled omnitray plate],0)+PickedColonies!J3460-1)))</f>
        <v>NA</v>
      </c>
      <c r="B3460" s="29" t="str">
        <f>IF(PickedColonies!J3460=0, "NA", INDEX(Table1[Modifications],(MATCH(PickedColonies!C3460,Table6[Barcode of agar-filled omnitray plate],0)+PickedColonies!J3460-1)))</f>
        <v>NA</v>
      </c>
      <c r="D3460" s="29" t="str">
        <f>IF(PickedColonies!J3460=0, "NA", INDEX(Table4[],(MATCH(PickedColonies!C3460,Table6[Barcode of agar-filled omnitray plate],0)+PickedColonies!J3460-1)))</f>
        <v>NA</v>
      </c>
      <c r="F3460" s="42" t="str">
        <f>IF(ISNUMBER(SEARCH("96-well",Import!$B$10)),Sheet1!O3459,Sheet1!P3459)</f>
        <v>C1</v>
      </c>
      <c r="I3460" s="31"/>
    </row>
    <row r="3461" spans="1:9" x14ac:dyDescent="0.25">
      <c r="A3461" s="29" t="str">
        <f>IF(PickedColonies!J3461=0, "NA",INDEX(Table5[Strain name],(MATCH(PickedColonies!C3461,Table6[Barcode of agar-filled omnitray plate],0)+PickedColonies!J3461-1)))</f>
        <v>NA</v>
      </c>
      <c r="B3461" s="29" t="str">
        <f>IF(PickedColonies!J3461=0, "NA", INDEX(Table1[Modifications],(MATCH(PickedColonies!C3461,Table6[Barcode of agar-filled omnitray plate],0)+PickedColonies!J3461-1)))</f>
        <v>NA</v>
      </c>
      <c r="D3461" s="29" t="str">
        <f>IF(PickedColonies!J3461=0, "NA", INDEX(Table4[],(MATCH(PickedColonies!C3461,Table6[Barcode of agar-filled omnitray plate],0)+PickedColonies!J3461-1)))</f>
        <v>NA</v>
      </c>
      <c r="F3461" s="42" t="str">
        <f>IF(ISNUMBER(SEARCH("96-well",Import!$B$10)),Sheet1!O3460,Sheet1!P3460)</f>
        <v>D1</v>
      </c>
      <c r="I3461" s="31"/>
    </row>
    <row r="3462" spans="1:9" x14ac:dyDescent="0.25">
      <c r="A3462" s="29" t="str">
        <f>IF(PickedColonies!J3462=0, "NA",INDEX(Table5[Strain name],(MATCH(PickedColonies!C3462,Table6[Barcode of agar-filled omnitray plate],0)+PickedColonies!J3462-1)))</f>
        <v>NA</v>
      </c>
      <c r="B3462" s="29" t="str">
        <f>IF(PickedColonies!J3462=0, "NA", INDEX(Table1[Modifications],(MATCH(PickedColonies!C3462,Table6[Barcode of agar-filled omnitray plate],0)+PickedColonies!J3462-1)))</f>
        <v>NA</v>
      </c>
      <c r="D3462" s="29" t="str">
        <f>IF(PickedColonies!J3462=0, "NA", INDEX(Table4[],(MATCH(PickedColonies!C3462,Table6[Barcode of agar-filled omnitray plate],0)+PickedColonies!J3462-1)))</f>
        <v>NA</v>
      </c>
      <c r="F3462" s="42" t="str">
        <f>IF(ISNUMBER(SEARCH("96-well",Import!$B$10)),Sheet1!O3461,Sheet1!P3461)</f>
        <v>E1</v>
      </c>
      <c r="I3462" s="31"/>
    </row>
    <row r="3463" spans="1:9" x14ac:dyDescent="0.25">
      <c r="A3463" s="29" t="str">
        <f>IF(PickedColonies!J3463=0, "NA",INDEX(Table5[Strain name],(MATCH(PickedColonies!C3463,Table6[Barcode of agar-filled omnitray plate],0)+PickedColonies!J3463-1)))</f>
        <v>NA</v>
      </c>
      <c r="B3463" s="29" t="str">
        <f>IF(PickedColonies!J3463=0, "NA", INDEX(Table1[Modifications],(MATCH(PickedColonies!C3463,Table6[Barcode of agar-filled omnitray plate],0)+PickedColonies!J3463-1)))</f>
        <v>NA</v>
      </c>
      <c r="D3463" s="29" t="str">
        <f>IF(PickedColonies!J3463=0, "NA", INDEX(Table4[],(MATCH(PickedColonies!C3463,Table6[Barcode of agar-filled omnitray plate],0)+PickedColonies!J3463-1)))</f>
        <v>NA</v>
      </c>
      <c r="F3463" s="42" t="str">
        <f>IF(ISNUMBER(SEARCH("96-well",Import!$B$10)),Sheet1!O3462,Sheet1!P3462)</f>
        <v>F1</v>
      </c>
      <c r="I3463" s="31"/>
    </row>
    <row r="3464" spans="1:9" x14ac:dyDescent="0.25">
      <c r="A3464" s="29" t="str">
        <f>IF(PickedColonies!J3464=0, "NA",INDEX(Table5[Strain name],(MATCH(PickedColonies!C3464,Table6[Barcode of agar-filled omnitray plate],0)+PickedColonies!J3464-1)))</f>
        <v>NA</v>
      </c>
      <c r="B3464" s="29" t="str">
        <f>IF(PickedColonies!J3464=0, "NA", INDEX(Table1[Modifications],(MATCH(PickedColonies!C3464,Table6[Barcode of agar-filled omnitray plate],0)+PickedColonies!J3464-1)))</f>
        <v>NA</v>
      </c>
      <c r="D3464" s="29" t="str">
        <f>IF(PickedColonies!J3464=0, "NA", INDEX(Table4[],(MATCH(PickedColonies!C3464,Table6[Barcode of agar-filled omnitray plate],0)+PickedColonies!J3464-1)))</f>
        <v>NA</v>
      </c>
      <c r="F3464" s="42" t="str">
        <f>IF(ISNUMBER(SEARCH("96-well",Import!$B$10)),Sheet1!O3463,Sheet1!P3463)</f>
        <v>G1</v>
      </c>
      <c r="I3464" s="31"/>
    </row>
    <row r="3465" spans="1:9" x14ac:dyDescent="0.25">
      <c r="A3465" s="29" t="str">
        <f>IF(PickedColonies!J3465=0, "NA",INDEX(Table5[Strain name],(MATCH(PickedColonies!C3465,Table6[Barcode of agar-filled omnitray plate],0)+PickedColonies!J3465-1)))</f>
        <v>NA</v>
      </c>
      <c r="B3465" s="29" t="str">
        <f>IF(PickedColonies!J3465=0, "NA", INDEX(Table1[Modifications],(MATCH(PickedColonies!C3465,Table6[Barcode of agar-filled omnitray plate],0)+PickedColonies!J3465-1)))</f>
        <v>NA</v>
      </c>
      <c r="D3465" s="29" t="str">
        <f>IF(PickedColonies!J3465=0, "NA", INDEX(Table4[],(MATCH(PickedColonies!C3465,Table6[Barcode of agar-filled omnitray plate],0)+PickedColonies!J3465-1)))</f>
        <v>NA</v>
      </c>
      <c r="F3465" s="42" t="str">
        <f>IF(ISNUMBER(SEARCH("96-well",Import!$B$10)),Sheet1!O3464,Sheet1!P3464)</f>
        <v>H1</v>
      </c>
      <c r="I3465" s="31"/>
    </row>
    <row r="3466" spans="1:9" x14ac:dyDescent="0.25">
      <c r="A3466" s="29" t="str">
        <f>IF(PickedColonies!J3466=0, "NA",INDEX(Table5[Strain name],(MATCH(PickedColonies!C3466,Table6[Barcode of agar-filled omnitray plate],0)+PickedColonies!J3466-1)))</f>
        <v>NA</v>
      </c>
      <c r="B3466" s="29" t="str">
        <f>IF(PickedColonies!J3466=0, "NA", INDEX(Table1[Modifications],(MATCH(PickedColonies!C3466,Table6[Barcode of agar-filled omnitray plate],0)+PickedColonies!J3466-1)))</f>
        <v>NA</v>
      </c>
      <c r="D3466" s="29" t="str">
        <f>IF(PickedColonies!J3466=0, "NA", INDEX(Table4[],(MATCH(PickedColonies!C3466,Table6[Barcode of agar-filled omnitray plate],0)+PickedColonies!J3466-1)))</f>
        <v>NA</v>
      </c>
      <c r="F3466" s="42" t="str">
        <f>IF(ISNUMBER(SEARCH("96-well",Import!$B$10)),Sheet1!O3465,Sheet1!P3465)</f>
        <v>I1</v>
      </c>
      <c r="I3466" s="31"/>
    </row>
    <row r="3467" spans="1:9" x14ac:dyDescent="0.25">
      <c r="A3467" s="29" t="str">
        <f>IF(PickedColonies!J3467=0, "NA",INDEX(Table5[Strain name],(MATCH(PickedColonies!C3467,Table6[Barcode of agar-filled omnitray plate],0)+PickedColonies!J3467-1)))</f>
        <v>NA</v>
      </c>
      <c r="B3467" s="29" t="str">
        <f>IF(PickedColonies!J3467=0, "NA", INDEX(Table1[Modifications],(MATCH(PickedColonies!C3467,Table6[Barcode of agar-filled omnitray plate],0)+PickedColonies!J3467-1)))</f>
        <v>NA</v>
      </c>
      <c r="D3467" s="29" t="str">
        <f>IF(PickedColonies!J3467=0, "NA", INDEX(Table4[],(MATCH(PickedColonies!C3467,Table6[Barcode of agar-filled omnitray plate],0)+PickedColonies!J3467-1)))</f>
        <v>NA</v>
      </c>
      <c r="F3467" s="42" t="str">
        <f>IF(ISNUMBER(SEARCH("96-well",Import!$B$10)),Sheet1!O3466,Sheet1!P3466)</f>
        <v>J1</v>
      </c>
      <c r="I3467" s="31"/>
    </row>
    <row r="3468" spans="1:9" x14ac:dyDescent="0.25">
      <c r="A3468" s="29" t="str">
        <f>IF(PickedColonies!J3468=0, "NA",INDEX(Table5[Strain name],(MATCH(PickedColonies!C3468,Table6[Barcode of agar-filled omnitray plate],0)+PickedColonies!J3468-1)))</f>
        <v>NA</v>
      </c>
      <c r="B3468" s="29" t="str">
        <f>IF(PickedColonies!J3468=0, "NA", INDEX(Table1[Modifications],(MATCH(PickedColonies!C3468,Table6[Barcode of agar-filled omnitray plate],0)+PickedColonies!J3468-1)))</f>
        <v>NA</v>
      </c>
      <c r="D3468" s="29" t="str">
        <f>IF(PickedColonies!J3468=0, "NA", INDEX(Table4[],(MATCH(PickedColonies!C3468,Table6[Barcode of agar-filled omnitray plate],0)+PickedColonies!J3468-1)))</f>
        <v>NA</v>
      </c>
      <c r="F3468" s="42" t="str">
        <f>IF(ISNUMBER(SEARCH("96-well",Import!$B$10)),Sheet1!O3467,Sheet1!P3467)</f>
        <v>K1</v>
      </c>
      <c r="I3468" s="31"/>
    </row>
    <row r="3469" spans="1:9" x14ac:dyDescent="0.25">
      <c r="A3469" s="29" t="str">
        <f>IF(PickedColonies!J3469=0, "NA",INDEX(Table5[Strain name],(MATCH(PickedColonies!C3469,Table6[Barcode of agar-filled omnitray plate],0)+PickedColonies!J3469-1)))</f>
        <v>NA</v>
      </c>
      <c r="B3469" s="29" t="str">
        <f>IF(PickedColonies!J3469=0, "NA", INDEX(Table1[Modifications],(MATCH(PickedColonies!C3469,Table6[Barcode of agar-filled omnitray plate],0)+PickedColonies!J3469-1)))</f>
        <v>NA</v>
      </c>
      <c r="D3469" s="29" t="str">
        <f>IF(PickedColonies!J3469=0, "NA", INDEX(Table4[],(MATCH(PickedColonies!C3469,Table6[Barcode of agar-filled omnitray plate],0)+PickedColonies!J3469-1)))</f>
        <v>NA</v>
      </c>
      <c r="F3469" s="42" t="str">
        <f>IF(ISNUMBER(SEARCH("96-well",Import!$B$10)),Sheet1!O3468,Sheet1!P3468)</f>
        <v>L1</v>
      </c>
      <c r="I3469" s="31"/>
    </row>
    <row r="3470" spans="1:9" x14ac:dyDescent="0.25">
      <c r="A3470" s="29" t="str">
        <f>IF(PickedColonies!J3470=0, "NA",INDEX(Table5[Strain name],(MATCH(PickedColonies!C3470,Table6[Barcode of agar-filled omnitray plate],0)+PickedColonies!J3470-1)))</f>
        <v>NA</v>
      </c>
      <c r="B3470" s="29" t="str">
        <f>IF(PickedColonies!J3470=0, "NA", INDEX(Table1[Modifications],(MATCH(PickedColonies!C3470,Table6[Barcode of agar-filled omnitray plate],0)+PickedColonies!J3470-1)))</f>
        <v>NA</v>
      </c>
      <c r="D3470" s="29" t="str">
        <f>IF(PickedColonies!J3470=0, "NA", INDEX(Table4[],(MATCH(PickedColonies!C3470,Table6[Barcode of agar-filled omnitray plate],0)+PickedColonies!J3470-1)))</f>
        <v>NA</v>
      </c>
      <c r="F3470" s="42" t="str">
        <f>IF(ISNUMBER(SEARCH("96-well",Import!$B$10)),Sheet1!O3469,Sheet1!P3469)</f>
        <v>M1</v>
      </c>
      <c r="I3470" s="31"/>
    </row>
    <row r="3471" spans="1:9" x14ac:dyDescent="0.25">
      <c r="A3471" s="29" t="str">
        <f>IF(PickedColonies!J3471=0, "NA",INDEX(Table5[Strain name],(MATCH(PickedColonies!C3471,Table6[Barcode of agar-filled omnitray plate],0)+PickedColonies!J3471-1)))</f>
        <v>NA</v>
      </c>
      <c r="B3471" s="29" t="str">
        <f>IF(PickedColonies!J3471=0, "NA", INDEX(Table1[Modifications],(MATCH(PickedColonies!C3471,Table6[Barcode of agar-filled omnitray plate],0)+PickedColonies!J3471-1)))</f>
        <v>NA</v>
      </c>
      <c r="D3471" s="29" t="str">
        <f>IF(PickedColonies!J3471=0, "NA", INDEX(Table4[],(MATCH(PickedColonies!C3471,Table6[Barcode of agar-filled omnitray plate],0)+PickedColonies!J3471-1)))</f>
        <v>NA</v>
      </c>
      <c r="F3471" s="42" t="str">
        <f>IF(ISNUMBER(SEARCH("96-well",Import!$B$10)),Sheet1!O3470,Sheet1!P3470)</f>
        <v>N1</v>
      </c>
      <c r="I3471" s="31"/>
    </row>
    <row r="3472" spans="1:9" x14ac:dyDescent="0.25">
      <c r="A3472" s="29" t="str">
        <f>IF(PickedColonies!J3472=0, "NA",INDEX(Table5[Strain name],(MATCH(PickedColonies!C3472,Table6[Barcode of agar-filled omnitray plate],0)+PickedColonies!J3472-1)))</f>
        <v>NA</v>
      </c>
      <c r="B3472" s="29" t="str">
        <f>IF(PickedColonies!J3472=0, "NA", INDEX(Table1[Modifications],(MATCH(PickedColonies!C3472,Table6[Barcode of agar-filled omnitray plate],0)+PickedColonies!J3472-1)))</f>
        <v>NA</v>
      </c>
      <c r="D3472" s="29" t="str">
        <f>IF(PickedColonies!J3472=0, "NA", INDEX(Table4[],(MATCH(PickedColonies!C3472,Table6[Barcode of agar-filled omnitray plate],0)+PickedColonies!J3472-1)))</f>
        <v>NA</v>
      </c>
      <c r="F3472" s="42" t="str">
        <f>IF(ISNUMBER(SEARCH("96-well",Import!$B$10)),Sheet1!O3471,Sheet1!P3471)</f>
        <v>O1</v>
      </c>
      <c r="I3472" s="31"/>
    </row>
    <row r="3473" spans="1:9" x14ac:dyDescent="0.25">
      <c r="A3473" s="29" t="str">
        <f>IF(PickedColonies!J3473=0, "NA",INDEX(Table5[Strain name],(MATCH(PickedColonies!C3473,Table6[Barcode of agar-filled omnitray plate],0)+PickedColonies!J3473-1)))</f>
        <v>NA</v>
      </c>
      <c r="B3473" s="29" t="str">
        <f>IF(PickedColonies!J3473=0, "NA", INDEX(Table1[Modifications],(MATCH(PickedColonies!C3473,Table6[Barcode of agar-filled omnitray plate],0)+PickedColonies!J3473-1)))</f>
        <v>NA</v>
      </c>
      <c r="D3473" s="29" t="str">
        <f>IF(PickedColonies!J3473=0, "NA", INDEX(Table4[],(MATCH(PickedColonies!C3473,Table6[Barcode of agar-filled omnitray plate],0)+PickedColonies!J3473-1)))</f>
        <v>NA</v>
      </c>
      <c r="F3473" s="42" t="str">
        <f>IF(ISNUMBER(SEARCH("96-well",Import!$B$10)),Sheet1!O3472,Sheet1!P3472)</f>
        <v>P1</v>
      </c>
      <c r="I3473" s="31"/>
    </row>
    <row r="3474" spans="1:9" x14ac:dyDescent="0.25">
      <c r="A3474" s="29" t="str">
        <f>IF(PickedColonies!J3474=0, "NA",INDEX(Table5[Strain name],(MATCH(PickedColonies!C3474,Table6[Barcode of agar-filled omnitray plate],0)+PickedColonies!J3474-1)))</f>
        <v>NA</v>
      </c>
      <c r="B3474" s="29" t="str">
        <f>IF(PickedColonies!J3474=0, "NA", INDEX(Table1[Modifications],(MATCH(PickedColonies!C3474,Table6[Barcode of agar-filled omnitray plate],0)+PickedColonies!J3474-1)))</f>
        <v>NA</v>
      </c>
      <c r="D3474" s="29" t="str">
        <f>IF(PickedColonies!J3474=0, "NA", INDEX(Table4[],(MATCH(PickedColonies!C3474,Table6[Barcode of agar-filled omnitray plate],0)+PickedColonies!J3474-1)))</f>
        <v>NA</v>
      </c>
      <c r="F3474" s="42" t="str">
        <f>IF(ISNUMBER(SEARCH("96-well",Import!$B$10)),Sheet1!O3473,Sheet1!P3473)</f>
        <v>A2</v>
      </c>
      <c r="I3474" s="31"/>
    </row>
    <row r="3475" spans="1:9" x14ac:dyDescent="0.25">
      <c r="A3475" s="29" t="str">
        <f>IF(PickedColonies!J3475=0, "NA",INDEX(Table5[Strain name],(MATCH(PickedColonies!C3475,Table6[Barcode of agar-filled omnitray plate],0)+PickedColonies!J3475-1)))</f>
        <v>NA</v>
      </c>
      <c r="B3475" s="29" t="str">
        <f>IF(PickedColonies!J3475=0, "NA", INDEX(Table1[Modifications],(MATCH(PickedColonies!C3475,Table6[Barcode of agar-filled omnitray plate],0)+PickedColonies!J3475-1)))</f>
        <v>NA</v>
      </c>
      <c r="D3475" s="29" t="str">
        <f>IF(PickedColonies!J3475=0, "NA", INDEX(Table4[],(MATCH(PickedColonies!C3475,Table6[Barcode of agar-filled omnitray plate],0)+PickedColonies!J3475-1)))</f>
        <v>NA</v>
      </c>
      <c r="F3475" s="42" t="str">
        <f>IF(ISNUMBER(SEARCH("96-well",Import!$B$10)),Sheet1!O3474,Sheet1!P3474)</f>
        <v>B2</v>
      </c>
      <c r="I3475" s="31"/>
    </row>
    <row r="3476" spans="1:9" x14ac:dyDescent="0.25">
      <c r="A3476" s="29" t="str">
        <f>IF(PickedColonies!J3476=0, "NA",INDEX(Table5[Strain name],(MATCH(PickedColonies!C3476,Table6[Barcode of agar-filled omnitray plate],0)+PickedColonies!J3476-1)))</f>
        <v>NA</v>
      </c>
      <c r="B3476" s="29" t="str">
        <f>IF(PickedColonies!J3476=0, "NA", INDEX(Table1[Modifications],(MATCH(PickedColonies!C3476,Table6[Barcode of agar-filled omnitray plate],0)+PickedColonies!J3476-1)))</f>
        <v>NA</v>
      </c>
      <c r="D3476" s="29" t="str">
        <f>IF(PickedColonies!J3476=0, "NA", INDEX(Table4[],(MATCH(PickedColonies!C3476,Table6[Barcode of agar-filled omnitray plate],0)+PickedColonies!J3476-1)))</f>
        <v>NA</v>
      </c>
      <c r="F3476" s="42" t="str">
        <f>IF(ISNUMBER(SEARCH("96-well",Import!$B$10)),Sheet1!O3475,Sheet1!P3475)</f>
        <v>C2</v>
      </c>
      <c r="I3476" s="31"/>
    </row>
    <row r="3477" spans="1:9" x14ac:dyDescent="0.25">
      <c r="A3477" s="29" t="str">
        <f>IF(PickedColonies!J3477=0, "NA",INDEX(Table5[Strain name],(MATCH(PickedColonies!C3477,Table6[Barcode of agar-filled omnitray plate],0)+PickedColonies!J3477-1)))</f>
        <v>NA</v>
      </c>
      <c r="B3477" s="29" t="str">
        <f>IF(PickedColonies!J3477=0, "NA", INDEX(Table1[Modifications],(MATCH(PickedColonies!C3477,Table6[Barcode of agar-filled omnitray plate],0)+PickedColonies!J3477-1)))</f>
        <v>NA</v>
      </c>
      <c r="D3477" s="29" t="str">
        <f>IF(PickedColonies!J3477=0, "NA", INDEX(Table4[],(MATCH(PickedColonies!C3477,Table6[Barcode of agar-filled omnitray plate],0)+PickedColonies!J3477-1)))</f>
        <v>NA</v>
      </c>
      <c r="F3477" s="42" t="str">
        <f>IF(ISNUMBER(SEARCH("96-well",Import!$B$10)),Sheet1!O3476,Sheet1!P3476)</f>
        <v>D2</v>
      </c>
      <c r="I3477" s="31"/>
    </row>
    <row r="3478" spans="1:9" x14ac:dyDescent="0.25">
      <c r="A3478" s="29" t="str">
        <f>IF(PickedColonies!J3478=0, "NA",INDEX(Table5[Strain name],(MATCH(PickedColonies!C3478,Table6[Barcode of agar-filled omnitray plate],0)+PickedColonies!J3478-1)))</f>
        <v>NA</v>
      </c>
      <c r="B3478" s="29" t="str">
        <f>IF(PickedColonies!J3478=0, "NA", INDEX(Table1[Modifications],(MATCH(PickedColonies!C3478,Table6[Barcode of agar-filled omnitray plate],0)+PickedColonies!J3478-1)))</f>
        <v>NA</v>
      </c>
      <c r="D3478" s="29" t="str">
        <f>IF(PickedColonies!J3478=0, "NA", INDEX(Table4[],(MATCH(PickedColonies!C3478,Table6[Barcode of agar-filled omnitray plate],0)+PickedColonies!J3478-1)))</f>
        <v>NA</v>
      </c>
      <c r="F3478" s="42" t="str">
        <f>IF(ISNUMBER(SEARCH("96-well",Import!$B$10)),Sheet1!O3477,Sheet1!P3477)</f>
        <v>E2</v>
      </c>
      <c r="I3478" s="31"/>
    </row>
    <row r="3479" spans="1:9" x14ac:dyDescent="0.25">
      <c r="A3479" s="29" t="str">
        <f>IF(PickedColonies!J3479=0, "NA",INDEX(Table5[Strain name],(MATCH(PickedColonies!C3479,Table6[Barcode of agar-filled omnitray plate],0)+PickedColonies!J3479-1)))</f>
        <v>NA</v>
      </c>
      <c r="B3479" s="29" t="str">
        <f>IF(PickedColonies!J3479=0, "NA", INDEX(Table1[Modifications],(MATCH(PickedColonies!C3479,Table6[Barcode of agar-filled omnitray plate],0)+PickedColonies!J3479-1)))</f>
        <v>NA</v>
      </c>
      <c r="D3479" s="29" t="str">
        <f>IF(PickedColonies!J3479=0, "NA", INDEX(Table4[],(MATCH(PickedColonies!C3479,Table6[Barcode of agar-filled omnitray plate],0)+PickedColonies!J3479-1)))</f>
        <v>NA</v>
      </c>
      <c r="F3479" s="42" t="str">
        <f>IF(ISNUMBER(SEARCH("96-well",Import!$B$10)),Sheet1!O3478,Sheet1!P3478)</f>
        <v>F2</v>
      </c>
      <c r="I3479" s="31"/>
    </row>
    <row r="3480" spans="1:9" x14ac:dyDescent="0.25">
      <c r="A3480" s="29" t="str">
        <f>IF(PickedColonies!J3480=0, "NA",INDEX(Table5[Strain name],(MATCH(PickedColonies!C3480,Table6[Barcode of agar-filled omnitray plate],0)+PickedColonies!J3480-1)))</f>
        <v>NA</v>
      </c>
      <c r="B3480" s="29" t="str">
        <f>IF(PickedColonies!J3480=0, "NA", INDEX(Table1[Modifications],(MATCH(PickedColonies!C3480,Table6[Barcode of agar-filled omnitray plate],0)+PickedColonies!J3480-1)))</f>
        <v>NA</v>
      </c>
      <c r="D3480" s="29" t="str">
        <f>IF(PickedColonies!J3480=0, "NA", INDEX(Table4[],(MATCH(PickedColonies!C3480,Table6[Barcode of agar-filled omnitray plate],0)+PickedColonies!J3480-1)))</f>
        <v>NA</v>
      </c>
      <c r="F3480" s="42" t="str">
        <f>IF(ISNUMBER(SEARCH("96-well",Import!$B$10)),Sheet1!O3479,Sheet1!P3479)</f>
        <v>G2</v>
      </c>
      <c r="I3480" s="31"/>
    </row>
    <row r="3481" spans="1:9" x14ac:dyDescent="0.25">
      <c r="A3481" s="29" t="str">
        <f>IF(PickedColonies!J3481=0, "NA",INDEX(Table5[Strain name],(MATCH(PickedColonies!C3481,Table6[Barcode of agar-filled omnitray plate],0)+PickedColonies!J3481-1)))</f>
        <v>NA</v>
      </c>
      <c r="B3481" s="29" t="str">
        <f>IF(PickedColonies!J3481=0, "NA", INDEX(Table1[Modifications],(MATCH(PickedColonies!C3481,Table6[Barcode of agar-filled omnitray plate],0)+PickedColonies!J3481-1)))</f>
        <v>NA</v>
      </c>
      <c r="D3481" s="29" t="str">
        <f>IF(PickedColonies!J3481=0, "NA", INDEX(Table4[],(MATCH(PickedColonies!C3481,Table6[Barcode of agar-filled omnitray plate],0)+PickedColonies!J3481-1)))</f>
        <v>NA</v>
      </c>
      <c r="F3481" s="42" t="str">
        <f>IF(ISNUMBER(SEARCH("96-well",Import!$B$10)),Sheet1!O3480,Sheet1!P3480)</f>
        <v>H2</v>
      </c>
      <c r="I3481" s="31"/>
    </row>
    <row r="3482" spans="1:9" x14ac:dyDescent="0.25">
      <c r="A3482" s="29" t="str">
        <f>IF(PickedColonies!J3482=0, "NA",INDEX(Table5[Strain name],(MATCH(PickedColonies!C3482,Table6[Barcode of agar-filled omnitray plate],0)+PickedColonies!J3482-1)))</f>
        <v>NA</v>
      </c>
      <c r="B3482" s="29" t="str">
        <f>IF(PickedColonies!J3482=0, "NA", INDEX(Table1[Modifications],(MATCH(PickedColonies!C3482,Table6[Barcode of agar-filled omnitray plate],0)+PickedColonies!J3482-1)))</f>
        <v>NA</v>
      </c>
      <c r="D3482" s="29" t="str">
        <f>IF(PickedColonies!J3482=0, "NA", INDEX(Table4[],(MATCH(PickedColonies!C3482,Table6[Barcode of agar-filled omnitray plate],0)+PickedColonies!J3482-1)))</f>
        <v>NA</v>
      </c>
      <c r="F3482" s="42" t="str">
        <f>IF(ISNUMBER(SEARCH("96-well",Import!$B$10)),Sheet1!O3481,Sheet1!P3481)</f>
        <v>I2</v>
      </c>
      <c r="I3482" s="31"/>
    </row>
    <row r="3483" spans="1:9" x14ac:dyDescent="0.25">
      <c r="A3483" s="29" t="str">
        <f>IF(PickedColonies!J3483=0, "NA",INDEX(Table5[Strain name],(MATCH(PickedColonies!C3483,Table6[Barcode of agar-filled omnitray plate],0)+PickedColonies!J3483-1)))</f>
        <v>NA</v>
      </c>
      <c r="B3483" s="29" t="str">
        <f>IF(PickedColonies!J3483=0, "NA", INDEX(Table1[Modifications],(MATCH(PickedColonies!C3483,Table6[Barcode of agar-filled omnitray plate],0)+PickedColonies!J3483-1)))</f>
        <v>NA</v>
      </c>
      <c r="D3483" s="29" t="str">
        <f>IF(PickedColonies!J3483=0, "NA", INDEX(Table4[],(MATCH(PickedColonies!C3483,Table6[Barcode of agar-filled omnitray plate],0)+PickedColonies!J3483-1)))</f>
        <v>NA</v>
      </c>
      <c r="F3483" s="42" t="str">
        <f>IF(ISNUMBER(SEARCH("96-well",Import!$B$10)),Sheet1!O3482,Sheet1!P3482)</f>
        <v>J2</v>
      </c>
      <c r="I3483" s="31"/>
    </row>
    <row r="3484" spans="1:9" x14ac:dyDescent="0.25">
      <c r="A3484" s="29" t="str">
        <f>IF(PickedColonies!J3484=0, "NA",INDEX(Table5[Strain name],(MATCH(PickedColonies!C3484,Table6[Barcode of agar-filled omnitray plate],0)+PickedColonies!J3484-1)))</f>
        <v>NA</v>
      </c>
      <c r="B3484" s="29" t="str">
        <f>IF(PickedColonies!J3484=0, "NA", INDEX(Table1[Modifications],(MATCH(PickedColonies!C3484,Table6[Barcode of agar-filled omnitray plate],0)+PickedColonies!J3484-1)))</f>
        <v>NA</v>
      </c>
      <c r="D3484" s="29" t="str">
        <f>IF(PickedColonies!J3484=0, "NA", INDEX(Table4[],(MATCH(PickedColonies!C3484,Table6[Barcode of agar-filled omnitray plate],0)+PickedColonies!J3484-1)))</f>
        <v>NA</v>
      </c>
      <c r="F3484" s="42" t="str">
        <f>IF(ISNUMBER(SEARCH("96-well",Import!$B$10)),Sheet1!O3483,Sheet1!P3483)</f>
        <v>K2</v>
      </c>
      <c r="I3484" s="31"/>
    </row>
    <row r="3485" spans="1:9" x14ac:dyDescent="0.25">
      <c r="A3485" s="29" t="str">
        <f>IF(PickedColonies!J3485=0, "NA",INDEX(Table5[Strain name],(MATCH(PickedColonies!C3485,Table6[Barcode of agar-filled omnitray plate],0)+PickedColonies!J3485-1)))</f>
        <v>NA</v>
      </c>
      <c r="B3485" s="29" t="str">
        <f>IF(PickedColonies!J3485=0, "NA", INDEX(Table1[Modifications],(MATCH(PickedColonies!C3485,Table6[Barcode of agar-filled omnitray plate],0)+PickedColonies!J3485-1)))</f>
        <v>NA</v>
      </c>
      <c r="D3485" s="29" t="str">
        <f>IF(PickedColonies!J3485=0, "NA", INDEX(Table4[],(MATCH(PickedColonies!C3485,Table6[Barcode of agar-filled omnitray plate],0)+PickedColonies!J3485-1)))</f>
        <v>NA</v>
      </c>
      <c r="F3485" s="42" t="str">
        <f>IF(ISNUMBER(SEARCH("96-well",Import!$B$10)),Sheet1!O3484,Sheet1!P3484)</f>
        <v>L2</v>
      </c>
      <c r="I3485" s="31"/>
    </row>
    <row r="3486" spans="1:9" x14ac:dyDescent="0.25">
      <c r="A3486" s="29" t="str">
        <f>IF(PickedColonies!J3486=0, "NA",INDEX(Table5[Strain name],(MATCH(PickedColonies!C3486,Table6[Barcode of agar-filled omnitray plate],0)+PickedColonies!J3486-1)))</f>
        <v>NA</v>
      </c>
      <c r="B3486" s="29" t="str">
        <f>IF(PickedColonies!J3486=0, "NA", INDEX(Table1[Modifications],(MATCH(PickedColonies!C3486,Table6[Barcode of agar-filled omnitray plate],0)+PickedColonies!J3486-1)))</f>
        <v>NA</v>
      </c>
      <c r="D3486" s="29" t="str">
        <f>IF(PickedColonies!J3486=0, "NA", INDEX(Table4[],(MATCH(PickedColonies!C3486,Table6[Barcode of agar-filled omnitray plate],0)+PickedColonies!J3486-1)))</f>
        <v>NA</v>
      </c>
      <c r="F3486" s="42" t="str">
        <f>IF(ISNUMBER(SEARCH("96-well",Import!$B$10)),Sheet1!O3485,Sheet1!P3485)</f>
        <v>M2</v>
      </c>
      <c r="I3486" s="31"/>
    </row>
    <row r="3487" spans="1:9" x14ac:dyDescent="0.25">
      <c r="A3487" s="29" t="str">
        <f>IF(PickedColonies!J3487=0, "NA",INDEX(Table5[Strain name],(MATCH(PickedColonies!C3487,Table6[Barcode of agar-filled omnitray plate],0)+PickedColonies!J3487-1)))</f>
        <v>NA</v>
      </c>
      <c r="B3487" s="29" t="str">
        <f>IF(PickedColonies!J3487=0, "NA", INDEX(Table1[Modifications],(MATCH(PickedColonies!C3487,Table6[Barcode of agar-filled omnitray plate],0)+PickedColonies!J3487-1)))</f>
        <v>NA</v>
      </c>
      <c r="D3487" s="29" t="str">
        <f>IF(PickedColonies!J3487=0, "NA", INDEX(Table4[],(MATCH(PickedColonies!C3487,Table6[Barcode of agar-filled omnitray plate],0)+PickedColonies!J3487-1)))</f>
        <v>NA</v>
      </c>
      <c r="F3487" s="42" t="str">
        <f>IF(ISNUMBER(SEARCH("96-well",Import!$B$10)),Sheet1!O3486,Sheet1!P3486)</f>
        <v>N2</v>
      </c>
      <c r="I3487" s="31"/>
    </row>
    <row r="3488" spans="1:9" x14ac:dyDescent="0.25">
      <c r="A3488" s="29" t="str">
        <f>IF(PickedColonies!J3488=0, "NA",INDEX(Table5[Strain name],(MATCH(PickedColonies!C3488,Table6[Barcode of agar-filled omnitray plate],0)+PickedColonies!J3488-1)))</f>
        <v>NA</v>
      </c>
      <c r="B3488" s="29" t="str">
        <f>IF(PickedColonies!J3488=0, "NA", INDEX(Table1[Modifications],(MATCH(PickedColonies!C3488,Table6[Barcode of agar-filled omnitray plate],0)+PickedColonies!J3488-1)))</f>
        <v>NA</v>
      </c>
      <c r="D3488" s="29" t="str">
        <f>IF(PickedColonies!J3488=0, "NA", INDEX(Table4[],(MATCH(PickedColonies!C3488,Table6[Barcode of agar-filled omnitray plate],0)+PickedColonies!J3488-1)))</f>
        <v>NA</v>
      </c>
      <c r="F3488" s="42" t="str">
        <f>IF(ISNUMBER(SEARCH("96-well",Import!$B$10)),Sheet1!O3487,Sheet1!P3487)</f>
        <v>O2</v>
      </c>
      <c r="I3488" s="31"/>
    </row>
    <row r="3489" spans="1:9" x14ac:dyDescent="0.25">
      <c r="A3489" s="29" t="str">
        <f>IF(PickedColonies!J3489=0, "NA",INDEX(Table5[Strain name],(MATCH(PickedColonies!C3489,Table6[Barcode of agar-filled omnitray plate],0)+PickedColonies!J3489-1)))</f>
        <v>NA</v>
      </c>
      <c r="B3489" s="29" t="str">
        <f>IF(PickedColonies!J3489=0, "NA", INDEX(Table1[Modifications],(MATCH(PickedColonies!C3489,Table6[Barcode of agar-filled omnitray plate],0)+PickedColonies!J3489-1)))</f>
        <v>NA</v>
      </c>
      <c r="D3489" s="29" t="str">
        <f>IF(PickedColonies!J3489=0, "NA", INDEX(Table4[],(MATCH(PickedColonies!C3489,Table6[Barcode of agar-filled omnitray plate],0)+PickedColonies!J3489-1)))</f>
        <v>NA</v>
      </c>
      <c r="F3489" s="42" t="str">
        <f>IF(ISNUMBER(SEARCH("96-well",Import!$B$10)),Sheet1!O3488,Sheet1!P3488)</f>
        <v>P2</v>
      </c>
      <c r="I3489" s="31"/>
    </row>
    <row r="3490" spans="1:9" x14ac:dyDescent="0.25">
      <c r="A3490" s="29" t="str">
        <f>IF(PickedColonies!J3490=0, "NA",INDEX(Table5[Strain name],(MATCH(PickedColonies!C3490,Table6[Barcode of agar-filled omnitray plate],0)+PickedColonies!J3490-1)))</f>
        <v>NA</v>
      </c>
      <c r="B3490" s="29" t="str">
        <f>IF(PickedColonies!J3490=0, "NA", INDEX(Table1[Modifications],(MATCH(PickedColonies!C3490,Table6[Barcode of agar-filled omnitray plate],0)+PickedColonies!J3490-1)))</f>
        <v>NA</v>
      </c>
      <c r="D3490" s="29" t="str">
        <f>IF(PickedColonies!J3490=0, "NA", INDEX(Table4[],(MATCH(PickedColonies!C3490,Table6[Barcode of agar-filled omnitray plate],0)+PickedColonies!J3490-1)))</f>
        <v>NA</v>
      </c>
      <c r="F3490" s="42" t="str">
        <f>IF(ISNUMBER(SEARCH("96-well",Import!$B$10)),Sheet1!O3489,Sheet1!P3489)</f>
        <v>A3</v>
      </c>
      <c r="I3490" s="31"/>
    </row>
    <row r="3491" spans="1:9" x14ac:dyDescent="0.25">
      <c r="A3491" s="29" t="str">
        <f>IF(PickedColonies!J3491=0, "NA",INDEX(Table5[Strain name],(MATCH(PickedColonies!C3491,Table6[Barcode of agar-filled omnitray plate],0)+PickedColonies!J3491-1)))</f>
        <v>NA</v>
      </c>
      <c r="B3491" s="29" t="str">
        <f>IF(PickedColonies!J3491=0, "NA", INDEX(Table1[Modifications],(MATCH(PickedColonies!C3491,Table6[Barcode of agar-filled omnitray plate],0)+PickedColonies!J3491-1)))</f>
        <v>NA</v>
      </c>
      <c r="D3491" s="29" t="str">
        <f>IF(PickedColonies!J3491=0, "NA", INDEX(Table4[],(MATCH(PickedColonies!C3491,Table6[Barcode of agar-filled omnitray plate],0)+PickedColonies!J3491-1)))</f>
        <v>NA</v>
      </c>
      <c r="F3491" s="42" t="str">
        <f>IF(ISNUMBER(SEARCH("96-well",Import!$B$10)),Sheet1!O3490,Sheet1!P3490)</f>
        <v>B3</v>
      </c>
      <c r="I3491" s="31"/>
    </row>
    <row r="3492" spans="1:9" x14ac:dyDescent="0.25">
      <c r="A3492" s="29" t="str">
        <f>IF(PickedColonies!J3492=0, "NA",INDEX(Table5[Strain name],(MATCH(PickedColonies!C3492,Table6[Barcode of agar-filled omnitray plate],0)+PickedColonies!J3492-1)))</f>
        <v>NA</v>
      </c>
      <c r="B3492" s="29" t="str">
        <f>IF(PickedColonies!J3492=0, "NA", INDEX(Table1[Modifications],(MATCH(PickedColonies!C3492,Table6[Barcode of agar-filled omnitray plate],0)+PickedColonies!J3492-1)))</f>
        <v>NA</v>
      </c>
      <c r="D3492" s="29" t="str">
        <f>IF(PickedColonies!J3492=0, "NA", INDEX(Table4[],(MATCH(PickedColonies!C3492,Table6[Barcode of agar-filled omnitray plate],0)+PickedColonies!J3492-1)))</f>
        <v>NA</v>
      </c>
      <c r="F3492" s="42" t="str">
        <f>IF(ISNUMBER(SEARCH("96-well",Import!$B$10)),Sheet1!O3491,Sheet1!P3491)</f>
        <v>C3</v>
      </c>
      <c r="I3492" s="31"/>
    </row>
    <row r="3493" spans="1:9" x14ac:dyDescent="0.25">
      <c r="A3493" s="29" t="str">
        <f>IF(PickedColonies!J3493=0, "NA",INDEX(Table5[Strain name],(MATCH(PickedColonies!C3493,Table6[Barcode of agar-filled omnitray plate],0)+PickedColonies!J3493-1)))</f>
        <v>NA</v>
      </c>
      <c r="B3493" s="29" t="str">
        <f>IF(PickedColonies!J3493=0, "NA", INDEX(Table1[Modifications],(MATCH(PickedColonies!C3493,Table6[Barcode of agar-filled omnitray plate],0)+PickedColonies!J3493-1)))</f>
        <v>NA</v>
      </c>
      <c r="D3493" s="29" t="str">
        <f>IF(PickedColonies!J3493=0, "NA", INDEX(Table4[],(MATCH(PickedColonies!C3493,Table6[Barcode of agar-filled omnitray plate],0)+PickedColonies!J3493-1)))</f>
        <v>NA</v>
      </c>
      <c r="F3493" s="42" t="str">
        <f>IF(ISNUMBER(SEARCH("96-well",Import!$B$10)),Sheet1!O3492,Sheet1!P3492)</f>
        <v>D3</v>
      </c>
      <c r="I3493" s="31"/>
    </row>
    <row r="3494" spans="1:9" x14ac:dyDescent="0.25">
      <c r="A3494" s="29" t="str">
        <f>IF(PickedColonies!J3494=0, "NA",INDEX(Table5[Strain name],(MATCH(PickedColonies!C3494,Table6[Barcode of agar-filled omnitray plate],0)+PickedColonies!J3494-1)))</f>
        <v>NA</v>
      </c>
      <c r="B3494" s="29" t="str">
        <f>IF(PickedColonies!J3494=0, "NA", INDEX(Table1[Modifications],(MATCH(PickedColonies!C3494,Table6[Barcode of agar-filled omnitray plate],0)+PickedColonies!J3494-1)))</f>
        <v>NA</v>
      </c>
      <c r="D3494" s="29" t="str">
        <f>IF(PickedColonies!J3494=0, "NA", INDEX(Table4[],(MATCH(PickedColonies!C3494,Table6[Barcode of agar-filled omnitray plate],0)+PickedColonies!J3494-1)))</f>
        <v>NA</v>
      </c>
      <c r="F3494" s="42" t="str">
        <f>IF(ISNUMBER(SEARCH("96-well",Import!$B$10)),Sheet1!O3493,Sheet1!P3493)</f>
        <v>E3</v>
      </c>
      <c r="I3494" s="31"/>
    </row>
    <row r="3495" spans="1:9" x14ac:dyDescent="0.25">
      <c r="A3495" s="29" t="str">
        <f>IF(PickedColonies!J3495=0, "NA",INDEX(Table5[Strain name],(MATCH(PickedColonies!C3495,Table6[Barcode of agar-filled omnitray plate],0)+PickedColonies!J3495-1)))</f>
        <v>NA</v>
      </c>
      <c r="B3495" s="29" t="str">
        <f>IF(PickedColonies!J3495=0, "NA", INDEX(Table1[Modifications],(MATCH(PickedColonies!C3495,Table6[Barcode of agar-filled omnitray plate],0)+PickedColonies!J3495-1)))</f>
        <v>NA</v>
      </c>
      <c r="D3495" s="29" t="str">
        <f>IF(PickedColonies!J3495=0, "NA", INDEX(Table4[],(MATCH(PickedColonies!C3495,Table6[Barcode of agar-filled omnitray plate],0)+PickedColonies!J3495-1)))</f>
        <v>NA</v>
      </c>
      <c r="F3495" s="42" t="str">
        <f>IF(ISNUMBER(SEARCH("96-well",Import!$B$10)),Sheet1!O3494,Sheet1!P3494)</f>
        <v>F3</v>
      </c>
      <c r="I3495" s="31"/>
    </row>
    <row r="3496" spans="1:9" x14ac:dyDescent="0.25">
      <c r="A3496" s="29" t="str">
        <f>IF(PickedColonies!J3496=0, "NA",INDEX(Table5[Strain name],(MATCH(PickedColonies!C3496,Table6[Barcode of agar-filled omnitray plate],0)+PickedColonies!J3496-1)))</f>
        <v>NA</v>
      </c>
      <c r="B3496" s="29" t="str">
        <f>IF(PickedColonies!J3496=0, "NA", INDEX(Table1[Modifications],(MATCH(PickedColonies!C3496,Table6[Barcode of agar-filled omnitray plate],0)+PickedColonies!J3496-1)))</f>
        <v>NA</v>
      </c>
      <c r="D3496" s="29" t="str">
        <f>IF(PickedColonies!J3496=0, "NA", INDEX(Table4[],(MATCH(PickedColonies!C3496,Table6[Barcode of agar-filled omnitray plate],0)+PickedColonies!J3496-1)))</f>
        <v>NA</v>
      </c>
      <c r="F3496" s="42" t="str">
        <f>IF(ISNUMBER(SEARCH("96-well",Import!$B$10)),Sheet1!O3495,Sheet1!P3495)</f>
        <v>G3</v>
      </c>
      <c r="I3496" s="31"/>
    </row>
    <row r="3497" spans="1:9" x14ac:dyDescent="0.25">
      <c r="A3497" s="29" t="str">
        <f>IF(PickedColonies!J3497=0, "NA",INDEX(Table5[Strain name],(MATCH(PickedColonies!C3497,Table6[Barcode of agar-filled omnitray plate],0)+PickedColonies!J3497-1)))</f>
        <v>NA</v>
      </c>
      <c r="B3497" s="29" t="str">
        <f>IF(PickedColonies!J3497=0, "NA", INDEX(Table1[Modifications],(MATCH(PickedColonies!C3497,Table6[Barcode of agar-filled omnitray plate],0)+PickedColonies!J3497-1)))</f>
        <v>NA</v>
      </c>
      <c r="D3497" s="29" t="str">
        <f>IF(PickedColonies!J3497=0, "NA", INDEX(Table4[],(MATCH(PickedColonies!C3497,Table6[Barcode of agar-filled omnitray plate],0)+PickedColonies!J3497-1)))</f>
        <v>NA</v>
      </c>
      <c r="F3497" s="42" t="str">
        <f>IF(ISNUMBER(SEARCH("96-well",Import!$B$10)),Sheet1!O3496,Sheet1!P3496)</f>
        <v>H3</v>
      </c>
      <c r="I3497" s="31"/>
    </row>
    <row r="3498" spans="1:9" x14ac:dyDescent="0.25">
      <c r="A3498" s="29" t="str">
        <f>IF(PickedColonies!J3498=0, "NA",INDEX(Table5[Strain name],(MATCH(PickedColonies!C3498,Table6[Barcode of agar-filled omnitray plate],0)+PickedColonies!J3498-1)))</f>
        <v>NA</v>
      </c>
      <c r="B3498" s="29" t="str">
        <f>IF(PickedColonies!J3498=0, "NA", INDEX(Table1[Modifications],(MATCH(PickedColonies!C3498,Table6[Barcode of agar-filled omnitray plate],0)+PickedColonies!J3498-1)))</f>
        <v>NA</v>
      </c>
      <c r="D3498" s="29" t="str">
        <f>IF(PickedColonies!J3498=0, "NA", INDEX(Table4[],(MATCH(PickedColonies!C3498,Table6[Barcode of agar-filled omnitray plate],0)+PickedColonies!J3498-1)))</f>
        <v>NA</v>
      </c>
      <c r="F3498" s="42" t="str">
        <f>IF(ISNUMBER(SEARCH("96-well",Import!$B$10)),Sheet1!O3497,Sheet1!P3497)</f>
        <v>I3</v>
      </c>
      <c r="I3498" s="31"/>
    </row>
    <row r="3499" spans="1:9" x14ac:dyDescent="0.25">
      <c r="A3499" s="29" t="str">
        <f>IF(PickedColonies!J3499=0, "NA",INDEX(Table5[Strain name],(MATCH(PickedColonies!C3499,Table6[Barcode of agar-filled omnitray plate],0)+PickedColonies!J3499-1)))</f>
        <v>NA</v>
      </c>
      <c r="B3499" s="29" t="str">
        <f>IF(PickedColonies!J3499=0, "NA", INDEX(Table1[Modifications],(MATCH(PickedColonies!C3499,Table6[Barcode of agar-filled omnitray plate],0)+PickedColonies!J3499-1)))</f>
        <v>NA</v>
      </c>
      <c r="D3499" s="29" t="str">
        <f>IF(PickedColonies!J3499=0, "NA", INDEX(Table4[],(MATCH(PickedColonies!C3499,Table6[Barcode of agar-filled omnitray plate],0)+PickedColonies!J3499-1)))</f>
        <v>NA</v>
      </c>
      <c r="F3499" s="42" t="str">
        <f>IF(ISNUMBER(SEARCH("96-well",Import!$B$10)),Sheet1!O3498,Sheet1!P3498)</f>
        <v>J3</v>
      </c>
      <c r="I3499" s="31"/>
    </row>
    <row r="3500" spans="1:9" x14ac:dyDescent="0.25">
      <c r="A3500" s="29" t="str">
        <f>IF(PickedColonies!J3500=0, "NA",INDEX(Table5[Strain name],(MATCH(PickedColonies!C3500,Table6[Barcode of agar-filled omnitray plate],0)+PickedColonies!J3500-1)))</f>
        <v>NA</v>
      </c>
      <c r="B3500" s="29" t="str">
        <f>IF(PickedColonies!J3500=0, "NA", INDEX(Table1[Modifications],(MATCH(PickedColonies!C3500,Table6[Barcode of agar-filled omnitray plate],0)+PickedColonies!J3500-1)))</f>
        <v>NA</v>
      </c>
      <c r="D3500" s="29" t="str">
        <f>IF(PickedColonies!J3500=0, "NA", INDEX(Table4[],(MATCH(PickedColonies!C3500,Table6[Barcode of agar-filled omnitray plate],0)+PickedColonies!J3500-1)))</f>
        <v>NA</v>
      </c>
      <c r="F3500" s="42" t="str">
        <f>IF(ISNUMBER(SEARCH("96-well",Import!$B$10)),Sheet1!O3499,Sheet1!P3499)</f>
        <v>K3</v>
      </c>
      <c r="I3500" s="31"/>
    </row>
    <row r="3501" spans="1:9" x14ac:dyDescent="0.25">
      <c r="A3501" s="29" t="str">
        <f>IF(PickedColonies!J3501=0, "NA",INDEX(Table5[Strain name],(MATCH(PickedColonies!C3501,Table6[Barcode of agar-filled omnitray plate],0)+PickedColonies!J3501-1)))</f>
        <v>NA</v>
      </c>
      <c r="B3501" s="29" t="str">
        <f>IF(PickedColonies!J3501=0, "NA", INDEX(Table1[Modifications],(MATCH(PickedColonies!C3501,Table6[Barcode of agar-filled omnitray plate],0)+PickedColonies!J3501-1)))</f>
        <v>NA</v>
      </c>
      <c r="D3501" s="29" t="str">
        <f>IF(PickedColonies!J3501=0, "NA", INDEX(Table4[],(MATCH(PickedColonies!C3501,Table6[Barcode of agar-filled omnitray plate],0)+PickedColonies!J3501-1)))</f>
        <v>NA</v>
      </c>
      <c r="F3501" s="42" t="str">
        <f>IF(ISNUMBER(SEARCH("96-well",Import!$B$10)),Sheet1!O3500,Sheet1!P3500)</f>
        <v>L3</v>
      </c>
      <c r="I3501" s="31"/>
    </row>
    <row r="3502" spans="1:9" x14ac:dyDescent="0.25">
      <c r="A3502" s="29" t="str">
        <f>IF(PickedColonies!J3502=0, "NA",INDEX(Table5[Strain name],(MATCH(PickedColonies!C3502,Table6[Barcode of agar-filled omnitray plate],0)+PickedColonies!J3502-1)))</f>
        <v>NA</v>
      </c>
      <c r="B3502" s="29" t="str">
        <f>IF(PickedColonies!J3502=0, "NA", INDEX(Table1[Modifications],(MATCH(PickedColonies!C3502,Table6[Barcode of agar-filled omnitray plate],0)+PickedColonies!J3502-1)))</f>
        <v>NA</v>
      </c>
      <c r="D3502" s="29" t="str">
        <f>IF(PickedColonies!J3502=0, "NA", INDEX(Table4[],(MATCH(PickedColonies!C3502,Table6[Barcode of agar-filled omnitray plate],0)+PickedColonies!J3502-1)))</f>
        <v>NA</v>
      </c>
      <c r="F3502" s="42" t="str">
        <f>IF(ISNUMBER(SEARCH("96-well",Import!$B$10)),Sheet1!O3501,Sheet1!P3501)</f>
        <v>M3</v>
      </c>
      <c r="I3502" s="31"/>
    </row>
    <row r="3503" spans="1:9" x14ac:dyDescent="0.25">
      <c r="A3503" s="29" t="str">
        <f>IF(PickedColonies!J3503=0, "NA",INDEX(Table5[Strain name],(MATCH(PickedColonies!C3503,Table6[Barcode of agar-filled omnitray plate],0)+PickedColonies!J3503-1)))</f>
        <v>NA</v>
      </c>
      <c r="B3503" s="29" t="str">
        <f>IF(PickedColonies!J3503=0, "NA", INDEX(Table1[Modifications],(MATCH(PickedColonies!C3503,Table6[Barcode of agar-filled omnitray plate],0)+PickedColonies!J3503-1)))</f>
        <v>NA</v>
      </c>
      <c r="D3503" s="29" t="str">
        <f>IF(PickedColonies!J3503=0, "NA", INDEX(Table4[],(MATCH(PickedColonies!C3503,Table6[Barcode of agar-filled omnitray plate],0)+PickedColonies!J3503-1)))</f>
        <v>NA</v>
      </c>
      <c r="F3503" s="42" t="str">
        <f>IF(ISNUMBER(SEARCH("96-well",Import!$B$10)),Sheet1!O3502,Sheet1!P3502)</f>
        <v>N3</v>
      </c>
      <c r="I3503" s="31"/>
    </row>
    <row r="3504" spans="1:9" x14ac:dyDescent="0.25">
      <c r="A3504" s="29" t="str">
        <f>IF(PickedColonies!J3504=0, "NA",INDEX(Table5[Strain name],(MATCH(PickedColonies!C3504,Table6[Barcode of agar-filled omnitray plate],0)+PickedColonies!J3504-1)))</f>
        <v>NA</v>
      </c>
      <c r="B3504" s="29" t="str">
        <f>IF(PickedColonies!J3504=0, "NA", INDEX(Table1[Modifications],(MATCH(PickedColonies!C3504,Table6[Barcode of agar-filled omnitray plate],0)+PickedColonies!J3504-1)))</f>
        <v>NA</v>
      </c>
      <c r="D3504" s="29" t="str">
        <f>IF(PickedColonies!J3504=0, "NA", INDEX(Table4[],(MATCH(PickedColonies!C3504,Table6[Barcode of agar-filled omnitray plate],0)+PickedColonies!J3504-1)))</f>
        <v>NA</v>
      </c>
      <c r="F3504" s="42" t="str">
        <f>IF(ISNUMBER(SEARCH("96-well",Import!$B$10)),Sheet1!O3503,Sheet1!P3503)</f>
        <v>O3</v>
      </c>
      <c r="I3504" s="31"/>
    </row>
    <row r="3505" spans="1:9" x14ac:dyDescent="0.25">
      <c r="A3505" s="29" t="str">
        <f>IF(PickedColonies!J3505=0, "NA",INDEX(Table5[Strain name],(MATCH(PickedColonies!C3505,Table6[Barcode of agar-filled omnitray plate],0)+PickedColonies!J3505-1)))</f>
        <v>NA</v>
      </c>
      <c r="B3505" s="29" t="str">
        <f>IF(PickedColonies!J3505=0, "NA", INDEX(Table1[Modifications],(MATCH(PickedColonies!C3505,Table6[Barcode of agar-filled omnitray plate],0)+PickedColonies!J3505-1)))</f>
        <v>NA</v>
      </c>
      <c r="D3505" s="29" t="str">
        <f>IF(PickedColonies!J3505=0, "NA", INDEX(Table4[],(MATCH(PickedColonies!C3505,Table6[Barcode of agar-filled omnitray plate],0)+PickedColonies!J3505-1)))</f>
        <v>NA</v>
      </c>
      <c r="F3505" s="42" t="str">
        <f>IF(ISNUMBER(SEARCH("96-well",Import!$B$10)),Sheet1!O3504,Sheet1!P3504)</f>
        <v>P3</v>
      </c>
      <c r="I3505" s="31"/>
    </row>
    <row r="3506" spans="1:9" x14ac:dyDescent="0.25">
      <c r="A3506" s="29" t="str">
        <f>IF(PickedColonies!J3506=0, "NA",INDEX(Table5[Strain name],(MATCH(PickedColonies!C3506,Table6[Barcode of agar-filled omnitray plate],0)+PickedColonies!J3506-1)))</f>
        <v>NA</v>
      </c>
      <c r="B3506" s="29" t="str">
        <f>IF(PickedColonies!J3506=0, "NA", INDEX(Table1[Modifications],(MATCH(PickedColonies!C3506,Table6[Barcode of agar-filled omnitray plate],0)+PickedColonies!J3506-1)))</f>
        <v>NA</v>
      </c>
      <c r="D3506" s="29" t="str">
        <f>IF(PickedColonies!J3506=0, "NA", INDEX(Table4[],(MATCH(PickedColonies!C3506,Table6[Barcode of agar-filled omnitray plate],0)+PickedColonies!J3506-1)))</f>
        <v>NA</v>
      </c>
      <c r="F3506" s="42" t="str">
        <f>IF(ISNUMBER(SEARCH("96-well",Import!$B$10)),Sheet1!O3505,Sheet1!P3505)</f>
        <v>A4</v>
      </c>
      <c r="I3506" s="31"/>
    </row>
    <row r="3507" spans="1:9" x14ac:dyDescent="0.25">
      <c r="A3507" s="29" t="str">
        <f>IF(PickedColonies!J3507=0, "NA",INDEX(Table5[Strain name],(MATCH(PickedColonies!C3507,Table6[Barcode of agar-filled omnitray plate],0)+PickedColonies!J3507-1)))</f>
        <v>NA</v>
      </c>
      <c r="B3507" s="29" t="str">
        <f>IF(PickedColonies!J3507=0, "NA", INDEX(Table1[Modifications],(MATCH(PickedColonies!C3507,Table6[Barcode of agar-filled omnitray plate],0)+PickedColonies!J3507-1)))</f>
        <v>NA</v>
      </c>
      <c r="D3507" s="29" t="str">
        <f>IF(PickedColonies!J3507=0, "NA", INDEX(Table4[],(MATCH(PickedColonies!C3507,Table6[Barcode of agar-filled omnitray plate],0)+PickedColonies!J3507-1)))</f>
        <v>NA</v>
      </c>
      <c r="F3507" s="42" t="str">
        <f>IF(ISNUMBER(SEARCH("96-well",Import!$B$10)),Sheet1!O3506,Sheet1!P3506)</f>
        <v>B4</v>
      </c>
      <c r="I3507" s="31"/>
    </row>
    <row r="3508" spans="1:9" x14ac:dyDescent="0.25">
      <c r="A3508" s="29" t="str">
        <f>IF(PickedColonies!J3508=0, "NA",INDEX(Table5[Strain name],(MATCH(PickedColonies!C3508,Table6[Barcode of agar-filled omnitray plate],0)+PickedColonies!J3508-1)))</f>
        <v>NA</v>
      </c>
      <c r="B3508" s="29" t="str">
        <f>IF(PickedColonies!J3508=0, "NA", INDEX(Table1[Modifications],(MATCH(PickedColonies!C3508,Table6[Barcode of agar-filled omnitray plate],0)+PickedColonies!J3508-1)))</f>
        <v>NA</v>
      </c>
      <c r="D3508" s="29" t="str">
        <f>IF(PickedColonies!J3508=0, "NA", INDEX(Table4[],(MATCH(PickedColonies!C3508,Table6[Barcode of agar-filled omnitray plate],0)+PickedColonies!J3508-1)))</f>
        <v>NA</v>
      </c>
      <c r="F3508" s="42" t="str">
        <f>IF(ISNUMBER(SEARCH("96-well",Import!$B$10)),Sheet1!O3507,Sheet1!P3507)</f>
        <v>C4</v>
      </c>
      <c r="I3508" s="31"/>
    </row>
    <row r="3509" spans="1:9" x14ac:dyDescent="0.25">
      <c r="A3509" s="29" t="str">
        <f>IF(PickedColonies!J3509=0, "NA",INDEX(Table5[Strain name],(MATCH(PickedColonies!C3509,Table6[Barcode of agar-filled omnitray plate],0)+PickedColonies!J3509-1)))</f>
        <v>NA</v>
      </c>
      <c r="B3509" s="29" t="str">
        <f>IF(PickedColonies!J3509=0, "NA", INDEX(Table1[Modifications],(MATCH(PickedColonies!C3509,Table6[Barcode of agar-filled omnitray plate],0)+PickedColonies!J3509-1)))</f>
        <v>NA</v>
      </c>
      <c r="D3509" s="29" t="str">
        <f>IF(PickedColonies!J3509=0, "NA", INDEX(Table4[],(MATCH(PickedColonies!C3509,Table6[Barcode of agar-filled omnitray plate],0)+PickedColonies!J3509-1)))</f>
        <v>NA</v>
      </c>
      <c r="F3509" s="42" t="str">
        <f>IF(ISNUMBER(SEARCH("96-well",Import!$B$10)),Sheet1!O3508,Sheet1!P3508)</f>
        <v>D4</v>
      </c>
      <c r="I3509" s="31"/>
    </row>
    <row r="3510" spans="1:9" x14ac:dyDescent="0.25">
      <c r="A3510" s="29" t="str">
        <f>IF(PickedColonies!J3510=0, "NA",INDEX(Table5[Strain name],(MATCH(PickedColonies!C3510,Table6[Barcode of agar-filled omnitray plate],0)+PickedColonies!J3510-1)))</f>
        <v>NA</v>
      </c>
      <c r="B3510" s="29" t="str">
        <f>IF(PickedColonies!J3510=0, "NA", INDEX(Table1[Modifications],(MATCH(PickedColonies!C3510,Table6[Barcode of agar-filled omnitray plate],0)+PickedColonies!J3510-1)))</f>
        <v>NA</v>
      </c>
      <c r="D3510" s="29" t="str">
        <f>IF(PickedColonies!J3510=0, "NA", INDEX(Table4[],(MATCH(PickedColonies!C3510,Table6[Barcode of agar-filled omnitray plate],0)+PickedColonies!J3510-1)))</f>
        <v>NA</v>
      </c>
      <c r="F3510" s="42" t="str">
        <f>IF(ISNUMBER(SEARCH("96-well",Import!$B$10)),Sheet1!O3509,Sheet1!P3509)</f>
        <v>E4</v>
      </c>
      <c r="I3510" s="31"/>
    </row>
    <row r="3511" spans="1:9" x14ac:dyDescent="0.25">
      <c r="A3511" s="29" t="str">
        <f>IF(PickedColonies!J3511=0, "NA",INDEX(Table5[Strain name],(MATCH(PickedColonies!C3511,Table6[Barcode of agar-filled omnitray plate],0)+PickedColonies!J3511-1)))</f>
        <v>NA</v>
      </c>
      <c r="B3511" s="29" t="str">
        <f>IF(PickedColonies!J3511=0, "NA", INDEX(Table1[Modifications],(MATCH(PickedColonies!C3511,Table6[Barcode of agar-filled omnitray plate],0)+PickedColonies!J3511-1)))</f>
        <v>NA</v>
      </c>
      <c r="D3511" s="29" t="str">
        <f>IF(PickedColonies!J3511=0, "NA", INDEX(Table4[],(MATCH(PickedColonies!C3511,Table6[Barcode of agar-filled omnitray plate],0)+PickedColonies!J3511-1)))</f>
        <v>NA</v>
      </c>
      <c r="F3511" s="42" t="str">
        <f>IF(ISNUMBER(SEARCH("96-well",Import!$B$10)),Sheet1!O3510,Sheet1!P3510)</f>
        <v>F4</v>
      </c>
      <c r="I3511" s="31"/>
    </row>
    <row r="3512" spans="1:9" x14ac:dyDescent="0.25">
      <c r="A3512" s="29" t="str">
        <f>IF(PickedColonies!J3512=0, "NA",INDEX(Table5[Strain name],(MATCH(PickedColonies!C3512,Table6[Barcode of agar-filled omnitray plate],0)+PickedColonies!J3512-1)))</f>
        <v>NA</v>
      </c>
      <c r="B3512" s="29" t="str">
        <f>IF(PickedColonies!J3512=0, "NA", INDEX(Table1[Modifications],(MATCH(PickedColonies!C3512,Table6[Barcode of agar-filled omnitray plate],0)+PickedColonies!J3512-1)))</f>
        <v>NA</v>
      </c>
      <c r="D3512" s="29" t="str">
        <f>IF(PickedColonies!J3512=0, "NA", INDEX(Table4[],(MATCH(PickedColonies!C3512,Table6[Barcode of agar-filled omnitray plate],0)+PickedColonies!J3512-1)))</f>
        <v>NA</v>
      </c>
      <c r="F3512" s="42" t="str">
        <f>IF(ISNUMBER(SEARCH("96-well",Import!$B$10)),Sheet1!O3511,Sheet1!P3511)</f>
        <v>G4</v>
      </c>
      <c r="I3512" s="31"/>
    </row>
    <row r="3513" spans="1:9" x14ac:dyDescent="0.25">
      <c r="A3513" s="29" t="str">
        <f>IF(PickedColonies!J3513=0, "NA",INDEX(Table5[Strain name],(MATCH(PickedColonies!C3513,Table6[Barcode of agar-filled omnitray plate],0)+PickedColonies!J3513-1)))</f>
        <v>NA</v>
      </c>
      <c r="B3513" s="29" t="str">
        <f>IF(PickedColonies!J3513=0, "NA", INDEX(Table1[Modifications],(MATCH(PickedColonies!C3513,Table6[Barcode of agar-filled omnitray plate],0)+PickedColonies!J3513-1)))</f>
        <v>NA</v>
      </c>
      <c r="D3513" s="29" t="str">
        <f>IF(PickedColonies!J3513=0, "NA", INDEX(Table4[],(MATCH(PickedColonies!C3513,Table6[Barcode of agar-filled omnitray plate],0)+PickedColonies!J3513-1)))</f>
        <v>NA</v>
      </c>
      <c r="F3513" s="42" t="str">
        <f>IF(ISNUMBER(SEARCH("96-well",Import!$B$10)),Sheet1!O3512,Sheet1!P3512)</f>
        <v>H4</v>
      </c>
      <c r="I3513" s="31"/>
    </row>
    <row r="3514" spans="1:9" x14ac:dyDescent="0.25">
      <c r="A3514" s="29" t="str">
        <f>IF(PickedColonies!J3514=0, "NA",INDEX(Table5[Strain name],(MATCH(PickedColonies!C3514,Table6[Barcode of agar-filled omnitray plate],0)+PickedColonies!J3514-1)))</f>
        <v>NA</v>
      </c>
      <c r="B3514" s="29" t="str">
        <f>IF(PickedColonies!J3514=0, "NA", INDEX(Table1[Modifications],(MATCH(PickedColonies!C3514,Table6[Barcode of agar-filled omnitray plate],0)+PickedColonies!J3514-1)))</f>
        <v>NA</v>
      </c>
      <c r="D3514" s="29" t="str">
        <f>IF(PickedColonies!J3514=0, "NA", INDEX(Table4[],(MATCH(PickedColonies!C3514,Table6[Barcode of agar-filled omnitray plate],0)+PickedColonies!J3514-1)))</f>
        <v>NA</v>
      </c>
      <c r="F3514" s="42" t="str">
        <f>IF(ISNUMBER(SEARCH("96-well",Import!$B$10)),Sheet1!O3513,Sheet1!P3513)</f>
        <v>I4</v>
      </c>
      <c r="I3514" s="31"/>
    </row>
    <row r="3515" spans="1:9" x14ac:dyDescent="0.25">
      <c r="A3515" s="29" t="str">
        <f>IF(PickedColonies!J3515=0, "NA",INDEX(Table5[Strain name],(MATCH(PickedColonies!C3515,Table6[Barcode of agar-filled omnitray plate],0)+PickedColonies!J3515-1)))</f>
        <v>NA</v>
      </c>
      <c r="B3515" s="29" t="str">
        <f>IF(PickedColonies!J3515=0, "NA", INDEX(Table1[Modifications],(MATCH(PickedColonies!C3515,Table6[Barcode of agar-filled omnitray plate],0)+PickedColonies!J3515-1)))</f>
        <v>NA</v>
      </c>
      <c r="D3515" s="29" t="str">
        <f>IF(PickedColonies!J3515=0, "NA", INDEX(Table4[],(MATCH(PickedColonies!C3515,Table6[Barcode of agar-filled omnitray plate],0)+PickedColonies!J3515-1)))</f>
        <v>NA</v>
      </c>
      <c r="F3515" s="42" t="str">
        <f>IF(ISNUMBER(SEARCH("96-well",Import!$B$10)),Sheet1!O3514,Sheet1!P3514)</f>
        <v>J4</v>
      </c>
      <c r="I3515" s="31"/>
    </row>
    <row r="3516" spans="1:9" x14ac:dyDescent="0.25">
      <c r="A3516" s="29" t="str">
        <f>IF(PickedColonies!J3516=0, "NA",INDEX(Table5[Strain name],(MATCH(PickedColonies!C3516,Table6[Barcode of agar-filled omnitray plate],0)+PickedColonies!J3516-1)))</f>
        <v>NA</v>
      </c>
      <c r="B3516" s="29" t="str">
        <f>IF(PickedColonies!J3516=0, "NA", INDEX(Table1[Modifications],(MATCH(PickedColonies!C3516,Table6[Barcode of agar-filled omnitray plate],0)+PickedColonies!J3516-1)))</f>
        <v>NA</v>
      </c>
      <c r="D3516" s="29" t="str">
        <f>IF(PickedColonies!J3516=0, "NA", INDEX(Table4[],(MATCH(PickedColonies!C3516,Table6[Barcode of agar-filled omnitray plate],0)+PickedColonies!J3516-1)))</f>
        <v>NA</v>
      </c>
      <c r="F3516" s="42" t="str">
        <f>IF(ISNUMBER(SEARCH("96-well",Import!$B$10)),Sheet1!O3515,Sheet1!P3515)</f>
        <v>K4</v>
      </c>
      <c r="I3516" s="31"/>
    </row>
    <row r="3517" spans="1:9" x14ac:dyDescent="0.25">
      <c r="A3517" s="29" t="str">
        <f>IF(PickedColonies!J3517=0, "NA",INDEX(Table5[Strain name],(MATCH(PickedColonies!C3517,Table6[Barcode of agar-filled omnitray plate],0)+PickedColonies!J3517-1)))</f>
        <v>NA</v>
      </c>
      <c r="B3517" s="29" t="str">
        <f>IF(PickedColonies!J3517=0, "NA", INDEX(Table1[Modifications],(MATCH(PickedColonies!C3517,Table6[Barcode of agar-filled omnitray plate],0)+PickedColonies!J3517-1)))</f>
        <v>NA</v>
      </c>
      <c r="D3517" s="29" t="str">
        <f>IF(PickedColonies!J3517=0, "NA", INDEX(Table4[],(MATCH(PickedColonies!C3517,Table6[Barcode of agar-filled omnitray plate],0)+PickedColonies!J3517-1)))</f>
        <v>NA</v>
      </c>
      <c r="F3517" s="42" t="str">
        <f>IF(ISNUMBER(SEARCH("96-well",Import!$B$10)),Sheet1!O3516,Sheet1!P3516)</f>
        <v>L4</v>
      </c>
      <c r="I3517" s="31"/>
    </row>
    <row r="3518" spans="1:9" x14ac:dyDescent="0.25">
      <c r="A3518" s="29" t="str">
        <f>IF(PickedColonies!J3518=0, "NA",INDEX(Table5[Strain name],(MATCH(PickedColonies!C3518,Table6[Barcode of agar-filled omnitray plate],0)+PickedColonies!J3518-1)))</f>
        <v>NA</v>
      </c>
      <c r="B3518" s="29" t="str">
        <f>IF(PickedColonies!J3518=0, "NA", INDEX(Table1[Modifications],(MATCH(PickedColonies!C3518,Table6[Barcode of agar-filled omnitray plate],0)+PickedColonies!J3518-1)))</f>
        <v>NA</v>
      </c>
      <c r="D3518" s="29" t="str">
        <f>IF(PickedColonies!J3518=0, "NA", INDEX(Table4[],(MATCH(PickedColonies!C3518,Table6[Barcode of agar-filled omnitray plate],0)+PickedColonies!J3518-1)))</f>
        <v>NA</v>
      </c>
      <c r="F3518" s="42" t="str">
        <f>IF(ISNUMBER(SEARCH("96-well",Import!$B$10)),Sheet1!O3517,Sheet1!P3517)</f>
        <v>M4</v>
      </c>
      <c r="I3518" s="31"/>
    </row>
    <row r="3519" spans="1:9" x14ac:dyDescent="0.25">
      <c r="A3519" s="29" t="str">
        <f>IF(PickedColonies!J3519=0, "NA",INDEX(Table5[Strain name],(MATCH(PickedColonies!C3519,Table6[Barcode of agar-filled omnitray plate],0)+PickedColonies!J3519-1)))</f>
        <v>NA</v>
      </c>
      <c r="B3519" s="29" t="str">
        <f>IF(PickedColonies!J3519=0, "NA", INDEX(Table1[Modifications],(MATCH(PickedColonies!C3519,Table6[Barcode of agar-filled omnitray plate],0)+PickedColonies!J3519-1)))</f>
        <v>NA</v>
      </c>
      <c r="D3519" s="29" t="str">
        <f>IF(PickedColonies!J3519=0, "NA", INDEX(Table4[],(MATCH(PickedColonies!C3519,Table6[Barcode of agar-filled omnitray plate],0)+PickedColonies!J3519-1)))</f>
        <v>NA</v>
      </c>
      <c r="F3519" s="42" t="str">
        <f>IF(ISNUMBER(SEARCH("96-well",Import!$B$10)),Sheet1!O3518,Sheet1!P3518)</f>
        <v>N4</v>
      </c>
      <c r="I3519" s="31"/>
    </row>
    <row r="3520" spans="1:9" x14ac:dyDescent="0.25">
      <c r="A3520" s="29" t="str">
        <f>IF(PickedColonies!J3520=0, "NA",INDEX(Table5[Strain name],(MATCH(PickedColonies!C3520,Table6[Barcode of agar-filled omnitray plate],0)+PickedColonies!J3520-1)))</f>
        <v>NA</v>
      </c>
      <c r="B3520" s="29" t="str">
        <f>IF(PickedColonies!J3520=0, "NA", INDEX(Table1[Modifications],(MATCH(PickedColonies!C3520,Table6[Barcode of agar-filled omnitray plate],0)+PickedColonies!J3520-1)))</f>
        <v>NA</v>
      </c>
      <c r="D3520" s="29" t="str">
        <f>IF(PickedColonies!J3520=0, "NA", INDEX(Table4[],(MATCH(PickedColonies!C3520,Table6[Barcode of agar-filled omnitray plate],0)+PickedColonies!J3520-1)))</f>
        <v>NA</v>
      </c>
      <c r="F3520" s="42" t="str">
        <f>IF(ISNUMBER(SEARCH("96-well",Import!$B$10)),Sheet1!O3519,Sheet1!P3519)</f>
        <v>O4</v>
      </c>
      <c r="I3520" s="31"/>
    </row>
    <row r="3521" spans="1:9" x14ac:dyDescent="0.25">
      <c r="A3521" s="29" t="str">
        <f>IF(PickedColonies!J3521=0, "NA",INDEX(Table5[Strain name],(MATCH(PickedColonies!C3521,Table6[Barcode of agar-filled omnitray plate],0)+PickedColonies!J3521-1)))</f>
        <v>NA</v>
      </c>
      <c r="B3521" s="29" t="str">
        <f>IF(PickedColonies!J3521=0, "NA", INDEX(Table1[Modifications],(MATCH(PickedColonies!C3521,Table6[Barcode of agar-filled omnitray plate],0)+PickedColonies!J3521-1)))</f>
        <v>NA</v>
      </c>
      <c r="D3521" s="29" t="str">
        <f>IF(PickedColonies!J3521=0, "NA", INDEX(Table4[],(MATCH(PickedColonies!C3521,Table6[Barcode of agar-filled omnitray plate],0)+PickedColonies!J3521-1)))</f>
        <v>NA</v>
      </c>
      <c r="F3521" s="42" t="str">
        <f>IF(ISNUMBER(SEARCH("96-well",Import!$B$10)),Sheet1!O3520,Sheet1!P3520)</f>
        <v>P4</v>
      </c>
      <c r="I3521" s="31"/>
    </row>
    <row r="3522" spans="1:9" x14ac:dyDescent="0.25">
      <c r="A3522" s="29" t="str">
        <f>IF(PickedColonies!J3522=0, "NA",INDEX(Table5[Strain name],(MATCH(PickedColonies!C3522,Table6[Barcode of agar-filled omnitray plate],0)+PickedColonies!J3522-1)))</f>
        <v>NA</v>
      </c>
      <c r="B3522" s="29" t="str">
        <f>IF(PickedColonies!J3522=0, "NA", INDEX(Table1[Modifications],(MATCH(PickedColonies!C3522,Table6[Barcode of agar-filled omnitray plate],0)+PickedColonies!J3522-1)))</f>
        <v>NA</v>
      </c>
      <c r="D3522" s="29" t="str">
        <f>IF(PickedColonies!J3522=0, "NA", INDEX(Table4[],(MATCH(PickedColonies!C3522,Table6[Barcode of agar-filled omnitray plate],0)+PickedColonies!J3522-1)))</f>
        <v>NA</v>
      </c>
      <c r="F3522" s="42" t="str">
        <f>IF(ISNUMBER(SEARCH("96-well",Import!$B$10)),Sheet1!O3521,Sheet1!P3521)</f>
        <v>A5</v>
      </c>
      <c r="I3522" s="31"/>
    </row>
    <row r="3523" spans="1:9" x14ac:dyDescent="0.25">
      <c r="A3523" s="29" t="str">
        <f>IF(PickedColonies!J3523=0, "NA",INDEX(Table5[Strain name],(MATCH(PickedColonies!C3523,Table6[Barcode of agar-filled omnitray plate],0)+PickedColonies!J3523-1)))</f>
        <v>NA</v>
      </c>
      <c r="B3523" s="29" t="str">
        <f>IF(PickedColonies!J3523=0, "NA", INDEX(Table1[Modifications],(MATCH(PickedColonies!C3523,Table6[Barcode of agar-filled omnitray plate],0)+PickedColonies!J3523-1)))</f>
        <v>NA</v>
      </c>
      <c r="D3523" s="29" t="str">
        <f>IF(PickedColonies!J3523=0, "NA", INDEX(Table4[],(MATCH(PickedColonies!C3523,Table6[Barcode of agar-filled omnitray plate],0)+PickedColonies!J3523-1)))</f>
        <v>NA</v>
      </c>
      <c r="F3523" s="42" t="str">
        <f>IF(ISNUMBER(SEARCH("96-well",Import!$B$10)),Sheet1!O3522,Sheet1!P3522)</f>
        <v>B5</v>
      </c>
      <c r="I3523" s="31"/>
    </row>
    <row r="3524" spans="1:9" x14ac:dyDescent="0.25">
      <c r="A3524" s="29" t="str">
        <f>IF(PickedColonies!J3524=0, "NA",INDEX(Table5[Strain name],(MATCH(PickedColonies!C3524,Table6[Barcode of agar-filled omnitray plate],0)+PickedColonies!J3524-1)))</f>
        <v>NA</v>
      </c>
      <c r="B3524" s="29" t="str">
        <f>IF(PickedColonies!J3524=0, "NA", INDEX(Table1[Modifications],(MATCH(PickedColonies!C3524,Table6[Barcode of agar-filled omnitray plate],0)+PickedColonies!J3524-1)))</f>
        <v>NA</v>
      </c>
      <c r="D3524" s="29" t="str">
        <f>IF(PickedColonies!J3524=0, "NA", INDEX(Table4[],(MATCH(PickedColonies!C3524,Table6[Barcode of agar-filled omnitray plate],0)+PickedColonies!J3524-1)))</f>
        <v>NA</v>
      </c>
      <c r="F3524" s="42" t="str">
        <f>IF(ISNUMBER(SEARCH("96-well",Import!$B$10)),Sheet1!O3523,Sheet1!P3523)</f>
        <v>C5</v>
      </c>
      <c r="I3524" s="31"/>
    </row>
    <row r="3525" spans="1:9" x14ac:dyDescent="0.25">
      <c r="A3525" s="29" t="str">
        <f>IF(PickedColonies!J3525=0, "NA",INDEX(Table5[Strain name],(MATCH(PickedColonies!C3525,Table6[Barcode of agar-filled omnitray plate],0)+PickedColonies!J3525-1)))</f>
        <v>NA</v>
      </c>
      <c r="B3525" s="29" t="str">
        <f>IF(PickedColonies!J3525=0, "NA", INDEX(Table1[Modifications],(MATCH(PickedColonies!C3525,Table6[Barcode of agar-filled omnitray plate],0)+PickedColonies!J3525-1)))</f>
        <v>NA</v>
      </c>
      <c r="D3525" s="29" t="str">
        <f>IF(PickedColonies!J3525=0, "NA", INDEX(Table4[],(MATCH(PickedColonies!C3525,Table6[Barcode of agar-filled omnitray plate],0)+PickedColonies!J3525-1)))</f>
        <v>NA</v>
      </c>
      <c r="F3525" s="42" t="str">
        <f>IF(ISNUMBER(SEARCH("96-well",Import!$B$10)),Sheet1!O3524,Sheet1!P3524)</f>
        <v>D5</v>
      </c>
      <c r="I3525" s="31"/>
    </row>
    <row r="3526" spans="1:9" x14ac:dyDescent="0.25">
      <c r="A3526" s="29" t="str">
        <f>IF(PickedColonies!J3526=0, "NA",INDEX(Table5[Strain name],(MATCH(PickedColonies!C3526,Table6[Barcode of agar-filled omnitray plate],0)+PickedColonies!J3526-1)))</f>
        <v>NA</v>
      </c>
      <c r="B3526" s="29" t="str">
        <f>IF(PickedColonies!J3526=0, "NA", INDEX(Table1[Modifications],(MATCH(PickedColonies!C3526,Table6[Barcode of agar-filled omnitray plate],0)+PickedColonies!J3526-1)))</f>
        <v>NA</v>
      </c>
      <c r="D3526" s="29" t="str">
        <f>IF(PickedColonies!J3526=0, "NA", INDEX(Table4[],(MATCH(PickedColonies!C3526,Table6[Barcode of agar-filled omnitray plate],0)+PickedColonies!J3526-1)))</f>
        <v>NA</v>
      </c>
      <c r="F3526" s="42" t="str">
        <f>IF(ISNUMBER(SEARCH("96-well",Import!$B$10)),Sheet1!O3525,Sheet1!P3525)</f>
        <v>E5</v>
      </c>
      <c r="I3526" s="31"/>
    </row>
    <row r="3527" spans="1:9" x14ac:dyDescent="0.25">
      <c r="A3527" s="29" t="str">
        <f>IF(PickedColonies!J3527=0, "NA",INDEX(Table5[Strain name],(MATCH(PickedColonies!C3527,Table6[Barcode of agar-filled omnitray plate],0)+PickedColonies!J3527-1)))</f>
        <v>NA</v>
      </c>
      <c r="B3527" s="29" t="str">
        <f>IF(PickedColonies!J3527=0, "NA", INDEX(Table1[Modifications],(MATCH(PickedColonies!C3527,Table6[Barcode of agar-filled omnitray plate],0)+PickedColonies!J3527-1)))</f>
        <v>NA</v>
      </c>
      <c r="D3527" s="29" t="str">
        <f>IF(PickedColonies!J3527=0, "NA", INDEX(Table4[],(MATCH(PickedColonies!C3527,Table6[Barcode of agar-filled omnitray plate],0)+PickedColonies!J3527-1)))</f>
        <v>NA</v>
      </c>
      <c r="F3527" s="42" t="str">
        <f>IF(ISNUMBER(SEARCH("96-well",Import!$B$10)),Sheet1!O3526,Sheet1!P3526)</f>
        <v>F5</v>
      </c>
      <c r="I3527" s="31"/>
    </row>
    <row r="3528" spans="1:9" x14ac:dyDescent="0.25">
      <c r="A3528" s="29" t="str">
        <f>IF(PickedColonies!J3528=0, "NA",INDEX(Table5[Strain name],(MATCH(PickedColonies!C3528,Table6[Barcode of agar-filled omnitray plate],0)+PickedColonies!J3528-1)))</f>
        <v>NA</v>
      </c>
      <c r="B3528" s="29" t="str">
        <f>IF(PickedColonies!J3528=0, "NA", INDEX(Table1[Modifications],(MATCH(PickedColonies!C3528,Table6[Barcode of agar-filled omnitray plate],0)+PickedColonies!J3528-1)))</f>
        <v>NA</v>
      </c>
      <c r="D3528" s="29" t="str">
        <f>IF(PickedColonies!J3528=0, "NA", INDEX(Table4[],(MATCH(PickedColonies!C3528,Table6[Barcode of agar-filled omnitray plate],0)+PickedColonies!J3528-1)))</f>
        <v>NA</v>
      </c>
      <c r="F3528" s="42" t="str">
        <f>IF(ISNUMBER(SEARCH("96-well",Import!$B$10)),Sheet1!O3527,Sheet1!P3527)</f>
        <v>G5</v>
      </c>
      <c r="I3528" s="31"/>
    </row>
    <row r="3529" spans="1:9" x14ac:dyDescent="0.25">
      <c r="A3529" s="29" t="str">
        <f>IF(PickedColonies!J3529=0, "NA",INDEX(Table5[Strain name],(MATCH(PickedColonies!C3529,Table6[Barcode of agar-filled omnitray plate],0)+PickedColonies!J3529-1)))</f>
        <v>NA</v>
      </c>
      <c r="B3529" s="29" t="str">
        <f>IF(PickedColonies!J3529=0, "NA", INDEX(Table1[Modifications],(MATCH(PickedColonies!C3529,Table6[Barcode of agar-filled omnitray plate],0)+PickedColonies!J3529-1)))</f>
        <v>NA</v>
      </c>
      <c r="D3529" s="29" t="str">
        <f>IF(PickedColonies!J3529=0, "NA", INDEX(Table4[],(MATCH(PickedColonies!C3529,Table6[Barcode of agar-filled omnitray plate],0)+PickedColonies!J3529-1)))</f>
        <v>NA</v>
      </c>
      <c r="F3529" s="42" t="str">
        <f>IF(ISNUMBER(SEARCH("96-well",Import!$B$10)),Sheet1!O3528,Sheet1!P3528)</f>
        <v>H5</v>
      </c>
      <c r="I3529" s="31"/>
    </row>
    <row r="3530" spans="1:9" x14ac:dyDescent="0.25">
      <c r="A3530" s="29" t="str">
        <f>IF(PickedColonies!J3530=0, "NA",INDEX(Table5[Strain name],(MATCH(PickedColonies!C3530,Table6[Barcode of agar-filled omnitray plate],0)+PickedColonies!J3530-1)))</f>
        <v>NA</v>
      </c>
      <c r="B3530" s="29" t="str">
        <f>IF(PickedColonies!J3530=0, "NA", INDEX(Table1[Modifications],(MATCH(PickedColonies!C3530,Table6[Barcode of agar-filled omnitray plate],0)+PickedColonies!J3530-1)))</f>
        <v>NA</v>
      </c>
      <c r="D3530" s="29" t="str">
        <f>IF(PickedColonies!J3530=0, "NA", INDEX(Table4[],(MATCH(PickedColonies!C3530,Table6[Barcode of agar-filled omnitray plate],0)+PickedColonies!J3530-1)))</f>
        <v>NA</v>
      </c>
      <c r="F3530" s="42" t="str">
        <f>IF(ISNUMBER(SEARCH("96-well",Import!$B$10)),Sheet1!O3529,Sheet1!P3529)</f>
        <v>I5</v>
      </c>
      <c r="I3530" s="31"/>
    </row>
    <row r="3531" spans="1:9" x14ac:dyDescent="0.25">
      <c r="A3531" s="29" t="str">
        <f>IF(PickedColonies!J3531=0, "NA",INDEX(Table5[Strain name],(MATCH(PickedColonies!C3531,Table6[Barcode of agar-filled omnitray plate],0)+PickedColonies!J3531-1)))</f>
        <v>NA</v>
      </c>
      <c r="B3531" s="29" t="str">
        <f>IF(PickedColonies!J3531=0, "NA", INDEX(Table1[Modifications],(MATCH(PickedColonies!C3531,Table6[Barcode of agar-filled omnitray plate],0)+PickedColonies!J3531-1)))</f>
        <v>NA</v>
      </c>
      <c r="D3531" s="29" t="str">
        <f>IF(PickedColonies!J3531=0, "NA", INDEX(Table4[],(MATCH(PickedColonies!C3531,Table6[Barcode of agar-filled omnitray plate],0)+PickedColonies!J3531-1)))</f>
        <v>NA</v>
      </c>
      <c r="F3531" s="42" t="str">
        <f>IF(ISNUMBER(SEARCH("96-well",Import!$B$10)),Sheet1!O3530,Sheet1!P3530)</f>
        <v>J5</v>
      </c>
      <c r="I3531" s="31"/>
    </row>
    <row r="3532" spans="1:9" x14ac:dyDescent="0.25">
      <c r="A3532" s="29" t="str">
        <f>IF(PickedColonies!J3532=0, "NA",INDEX(Table5[Strain name],(MATCH(PickedColonies!C3532,Table6[Barcode of agar-filled omnitray plate],0)+PickedColonies!J3532-1)))</f>
        <v>NA</v>
      </c>
      <c r="B3532" s="29" t="str">
        <f>IF(PickedColonies!J3532=0, "NA", INDEX(Table1[Modifications],(MATCH(PickedColonies!C3532,Table6[Barcode of agar-filled omnitray plate],0)+PickedColonies!J3532-1)))</f>
        <v>NA</v>
      </c>
      <c r="D3532" s="29" t="str">
        <f>IF(PickedColonies!J3532=0, "NA", INDEX(Table4[],(MATCH(PickedColonies!C3532,Table6[Barcode of agar-filled omnitray plate],0)+PickedColonies!J3532-1)))</f>
        <v>NA</v>
      </c>
      <c r="F3532" s="42" t="str">
        <f>IF(ISNUMBER(SEARCH("96-well",Import!$B$10)),Sheet1!O3531,Sheet1!P3531)</f>
        <v>K5</v>
      </c>
      <c r="I3532" s="31"/>
    </row>
    <row r="3533" spans="1:9" x14ac:dyDescent="0.25">
      <c r="A3533" s="29" t="str">
        <f>IF(PickedColonies!J3533=0, "NA",INDEX(Table5[Strain name],(MATCH(PickedColonies!C3533,Table6[Barcode of agar-filled omnitray plate],0)+PickedColonies!J3533-1)))</f>
        <v>NA</v>
      </c>
      <c r="B3533" s="29" t="str">
        <f>IF(PickedColonies!J3533=0, "NA", INDEX(Table1[Modifications],(MATCH(PickedColonies!C3533,Table6[Barcode of agar-filled omnitray plate],0)+PickedColonies!J3533-1)))</f>
        <v>NA</v>
      </c>
      <c r="D3533" s="29" t="str">
        <f>IF(PickedColonies!J3533=0, "NA", INDEX(Table4[],(MATCH(PickedColonies!C3533,Table6[Barcode of agar-filled omnitray plate],0)+PickedColonies!J3533-1)))</f>
        <v>NA</v>
      </c>
      <c r="F3533" s="42" t="str">
        <f>IF(ISNUMBER(SEARCH("96-well",Import!$B$10)),Sheet1!O3532,Sheet1!P3532)</f>
        <v>L5</v>
      </c>
      <c r="I3533" s="31"/>
    </row>
    <row r="3534" spans="1:9" x14ac:dyDescent="0.25">
      <c r="A3534" s="29" t="str">
        <f>IF(PickedColonies!J3534=0, "NA",INDEX(Table5[Strain name],(MATCH(PickedColonies!C3534,Table6[Barcode of agar-filled omnitray plate],0)+PickedColonies!J3534-1)))</f>
        <v>NA</v>
      </c>
      <c r="B3534" s="29" t="str">
        <f>IF(PickedColonies!J3534=0, "NA", INDEX(Table1[Modifications],(MATCH(PickedColonies!C3534,Table6[Barcode of agar-filled omnitray plate],0)+PickedColonies!J3534-1)))</f>
        <v>NA</v>
      </c>
      <c r="D3534" s="29" t="str">
        <f>IF(PickedColonies!J3534=0, "NA", INDEX(Table4[],(MATCH(PickedColonies!C3534,Table6[Barcode of agar-filled omnitray plate],0)+PickedColonies!J3534-1)))</f>
        <v>NA</v>
      </c>
      <c r="F3534" s="42" t="str">
        <f>IF(ISNUMBER(SEARCH("96-well",Import!$B$10)),Sheet1!O3533,Sheet1!P3533)</f>
        <v>M5</v>
      </c>
      <c r="I3534" s="31"/>
    </row>
    <row r="3535" spans="1:9" x14ac:dyDescent="0.25">
      <c r="A3535" s="29" t="str">
        <f>IF(PickedColonies!J3535=0, "NA",INDEX(Table5[Strain name],(MATCH(PickedColonies!C3535,Table6[Barcode of agar-filled omnitray plate],0)+PickedColonies!J3535-1)))</f>
        <v>NA</v>
      </c>
      <c r="B3535" s="29" t="str">
        <f>IF(PickedColonies!J3535=0, "NA", INDEX(Table1[Modifications],(MATCH(PickedColonies!C3535,Table6[Barcode of agar-filled omnitray plate],0)+PickedColonies!J3535-1)))</f>
        <v>NA</v>
      </c>
      <c r="D3535" s="29" t="str">
        <f>IF(PickedColonies!J3535=0, "NA", INDEX(Table4[],(MATCH(PickedColonies!C3535,Table6[Barcode of agar-filled omnitray plate],0)+PickedColonies!J3535-1)))</f>
        <v>NA</v>
      </c>
      <c r="F3535" s="42" t="str">
        <f>IF(ISNUMBER(SEARCH("96-well",Import!$B$10)),Sheet1!O3534,Sheet1!P3534)</f>
        <v>N5</v>
      </c>
      <c r="I3535" s="31"/>
    </row>
    <row r="3536" spans="1:9" x14ac:dyDescent="0.25">
      <c r="A3536" s="29" t="str">
        <f>IF(PickedColonies!J3536=0, "NA",INDEX(Table5[Strain name],(MATCH(PickedColonies!C3536,Table6[Barcode of agar-filled omnitray plate],0)+PickedColonies!J3536-1)))</f>
        <v>NA</v>
      </c>
      <c r="B3536" s="29" t="str">
        <f>IF(PickedColonies!J3536=0, "NA", INDEX(Table1[Modifications],(MATCH(PickedColonies!C3536,Table6[Barcode of agar-filled omnitray plate],0)+PickedColonies!J3536-1)))</f>
        <v>NA</v>
      </c>
      <c r="D3536" s="29" t="str">
        <f>IF(PickedColonies!J3536=0, "NA", INDEX(Table4[],(MATCH(PickedColonies!C3536,Table6[Barcode of agar-filled omnitray plate],0)+PickedColonies!J3536-1)))</f>
        <v>NA</v>
      </c>
      <c r="F3536" s="42" t="str">
        <f>IF(ISNUMBER(SEARCH("96-well",Import!$B$10)),Sheet1!O3535,Sheet1!P3535)</f>
        <v>O5</v>
      </c>
      <c r="I3536" s="31"/>
    </row>
    <row r="3537" spans="1:9" x14ac:dyDescent="0.25">
      <c r="A3537" s="29" t="str">
        <f>IF(PickedColonies!J3537=0, "NA",INDEX(Table5[Strain name],(MATCH(PickedColonies!C3537,Table6[Barcode of agar-filled omnitray plate],0)+PickedColonies!J3537-1)))</f>
        <v>NA</v>
      </c>
      <c r="B3537" s="29" t="str">
        <f>IF(PickedColonies!J3537=0, "NA", INDEX(Table1[Modifications],(MATCH(PickedColonies!C3537,Table6[Barcode of agar-filled omnitray plate],0)+PickedColonies!J3537-1)))</f>
        <v>NA</v>
      </c>
      <c r="D3537" s="29" t="str">
        <f>IF(PickedColonies!J3537=0, "NA", INDEX(Table4[],(MATCH(PickedColonies!C3537,Table6[Barcode of agar-filled omnitray plate],0)+PickedColonies!J3537-1)))</f>
        <v>NA</v>
      </c>
      <c r="F3537" s="42" t="str">
        <f>IF(ISNUMBER(SEARCH("96-well",Import!$B$10)),Sheet1!O3536,Sheet1!P3536)</f>
        <v>P5</v>
      </c>
      <c r="I3537" s="31"/>
    </row>
    <row r="3538" spans="1:9" x14ac:dyDescent="0.25">
      <c r="A3538" s="29" t="str">
        <f>IF(PickedColonies!J3538=0, "NA",INDEX(Table5[Strain name],(MATCH(PickedColonies!C3538,Table6[Barcode of agar-filled omnitray plate],0)+PickedColonies!J3538-1)))</f>
        <v>NA</v>
      </c>
      <c r="B3538" s="29" t="str">
        <f>IF(PickedColonies!J3538=0, "NA", INDEX(Table1[Modifications],(MATCH(PickedColonies!C3538,Table6[Barcode of agar-filled omnitray plate],0)+PickedColonies!J3538-1)))</f>
        <v>NA</v>
      </c>
      <c r="D3538" s="29" t="str">
        <f>IF(PickedColonies!J3538=0, "NA", INDEX(Table4[],(MATCH(PickedColonies!C3538,Table6[Barcode of agar-filled omnitray plate],0)+PickedColonies!J3538-1)))</f>
        <v>NA</v>
      </c>
      <c r="F3538" s="42" t="str">
        <f>IF(ISNUMBER(SEARCH("96-well",Import!$B$10)),Sheet1!O3537,Sheet1!P3537)</f>
        <v>A6</v>
      </c>
      <c r="I3538" s="31"/>
    </row>
    <row r="3539" spans="1:9" x14ac:dyDescent="0.25">
      <c r="A3539" s="29" t="str">
        <f>IF(PickedColonies!J3539=0, "NA",INDEX(Table5[Strain name],(MATCH(PickedColonies!C3539,Table6[Barcode of agar-filled omnitray plate],0)+PickedColonies!J3539-1)))</f>
        <v>NA</v>
      </c>
      <c r="B3539" s="29" t="str">
        <f>IF(PickedColonies!J3539=0, "NA", INDEX(Table1[Modifications],(MATCH(PickedColonies!C3539,Table6[Barcode of agar-filled omnitray plate],0)+PickedColonies!J3539-1)))</f>
        <v>NA</v>
      </c>
      <c r="D3539" s="29" t="str">
        <f>IF(PickedColonies!J3539=0, "NA", INDEX(Table4[],(MATCH(PickedColonies!C3539,Table6[Barcode of agar-filled omnitray plate],0)+PickedColonies!J3539-1)))</f>
        <v>NA</v>
      </c>
      <c r="F3539" s="42" t="str">
        <f>IF(ISNUMBER(SEARCH("96-well",Import!$B$10)),Sheet1!O3538,Sheet1!P3538)</f>
        <v>B6</v>
      </c>
      <c r="I3539" s="31"/>
    </row>
    <row r="3540" spans="1:9" x14ac:dyDescent="0.25">
      <c r="A3540" s="29" t="str">
        <f>IF(PickedColonies!J3540=0, "NA",INDEX(Table5[Strain name],(MATCH(PickedColonies!C3540,Table6[Barcode of agar-filled omnitray plate],0)+PickedColonies!J3540-1)))</f>
        <v>NA</v>
      </c>
      <c r="B3540" s="29" t="str">
        <f>IF(PickedColonies!J3540=0, "NA", INDEX(Table1[Modifications],(MATCH(PickedColonies!C3540,Table6[Barcode of agar-filled omnitray plate],0)+PickedColonies!J3540-1)))</f>
        <v>NA</v>
      </c>
      <c r="D3540" s="29" t="str">
        <f>IF(PickedColonies!J3540=0, "NA", INDEX(Table4[],(MATCH(PickedColonies!C3540,Table6[Barcode of agar-filled omnitray plate],0)+PickedColonies!J3540-1)))</f>
        <v>NA</v>
      </c>
      <c r="F3540" s="42" t="str">
        <f>IF(ISNUMBER(SEARCH("96-well",Import!$B$10)),Sheet1!O3539,Sheet1!P3539)</f>
        <v>C6</v>
      </c>
      <c r="I3540" s="31"/>
    </row>
    <row r="3541" spans="1:9" x14ac:dyDescent="0.25">
      <c r="A3541" s="29" t="str">
        <f>IF(PickedColonies!J3541=0, "NA",INDEX(Table5[Strain name],(MATCH(PickedColonies!C3541,Table6[Barcode of agar-filled omnitray plate],0)+PickedColonies!J3541-1)))</f>
        <v>NA</v>
      </c>
      <c r="B3541" s="29" t="str">
        <f>IF(PickedColonies!J3541=0, "NA", INDEX(Table1[Modifications],(MATCH(PickedColonies!C3541,Table6[Barcode of agar-filled omnitray plate],0)+PickedColonies!J3541-1)))</f>
        <v>NA</v>
      </c>
      <c r="D3541" s="29" t="str">
        <f>IF(PickedColonies!J3541=0, "NA", INDEX(Table4[],(MATCH(PickedColonies!C3541,Table6[Barcode of agar-filled omnitray plate],0)+PickedColonies!J3541-1)))</f>
        <v>NA</v>
      </c>
      <c r="F3541" s="42" t="str">
        <f>IF(ISNUMBER(SEARCH("96-well",Import!$B$10)),Sheet1!O3540,Sheet1!P3540)</f>
        <v>D6</v>
      </c>
      <c r="I3541" s="31"/>
    </row>
    <row r="3542" spans="1:9" x14ac:dyDescent="0.25">
      <c r="A3542" s="29" t="str">
        <f>IF(PickedColonies!J3542=0, "NA",INDEX(Table5[Strain name],(MATCH(PickedColonies!C3542,Table6[Barcode of agar-filled omnitray plate],0)+PickedColonies!J3542-1)))</f>
        <v>NA</v>
      </c>
      <c r="B3542" s="29" t="str">
        <f>IF(PickedColonies!J3542=0, "NA", INDEX(Table1[Modifications],(MATCH(PickedColonies!C3542,Table6[Barcode of agar-filled omnitray plate],0)+PickedColonies!J3542-1)))</f>
        <v>NA</v>
      </c>
      <c r="D3542" s="29" t="str">
        <f>IF(PickedColonies!J3542=0, "NA", INDEX(Table4[],(MATCH(PickedColonies!C3542,Table6[Barcode of agar-filled omnitray plate],0)+PickedColonies!J3542-1)))</f>
        <v>NA</v>
      </c>
      <c r="F3542" s="42" t="str">
        <f>IF(ISNUMBER(SEARCH("96-well",Import!$B$10)),Sheet1!O3541,Sheet1!P3541)</f>
        <v>E6</v>
      </c>
      <c r="I3542" s="31"/>
    </row>
    <row r="3543" spans="1:9" x14ac:dyDescent="0.25">
      <c r="A3543" s="29" t="str">
        <f>IF(PickedColonies!J3543=0, "NA",INDEX(Table5[Strain name],(MATCH(PickedColonies!C3543,Table6[Barcode of agar-filled omnitray plate],0)+PickedColonies!J3543-1)))</f>
        <v>NA</v>
      </c>
      <c r="B3543" s="29" t="str">
        <f>IF(PickedColonies!J3543=0, "NA", INDEX(Table1[Modifications],(MATCH(PickedColonies!C3543,Table6[Barcode of agar-filled omnitray plate],0)+PickedColonies!J3543-1)))</f>
        <v>NA</v>
      </c>
      <c r="D3543" s="29" t="str">
        <f>IF(PickedColonies!J3543=0, "NA", INDEX(Table4[],(MATCH(PickedColonies!C3543,Table6[Barcode of agar-filled omnitray plate],0)+PickedColonies!J3543-1)))</f>
        <v>NA</v>
      </c>
      <c r="F3543" s="42" t="str">
        <f>IF(ISNUMBER(SEARCH("96-well",Import!$B$10)),Sheet1!O3542,Sheet1!P3542)</f>
        <v>F6</v>
      </c>
      <c r="I3543" s="31"/>
    </row>
    <row r="3544" spans="1:9" x14ac:dyDescent="0.25">
      <c r="A3544" s="29" t="str">
        <f>IF(PickedColonies!J3544=0, "NA",INDEX(Table5[Strain name],(MATCH(PickedColonies!C3544,Table6[Barcode of agar-filled omnitray plate],0)+PickedColonies!J3544-1)))</f>
        <v>NA</v>
      </c>
      <c r="B3544" s="29" t="str">
        <f>IF(PickedColonies!J3544=0, "NA", INDEX(Table1[Modifications],(MATCH(PickedColonies!C3544,Table6[Barcode of agar-filled omnitray plate],0)+PickedColonies!J3544-1)))</f>
        <v>NA</v>
      </c>
      <c r="D3544" s="29" t="str">
        <f>IF(PickedColonies!J3544=0, "NA", INDEX(Table4[],(MATCH(PickedColonies!C3544,Table6[Barcode of agar-filled omnitray plate],0)+PickedColonies!J3544-1)))</f>
        <v>NA</v>
      </c>
      <c r="F3544" s="42" t="str">
        <f>IF(ISNUMBER(SEARCH("96-well",Import!$B$10)),Sheet1!O3543,Sheet1!P3543)</f>
        <v>G6</v>
      </c>
      <c r="I3544" s="31"/>
    </row>
    <row r="3545" spans="1:9" x14ac:dyDescent="0.25">
      <c r="A3545" s="29" t="str">
        <f>IF(PickedColonies!J3545=0, "NA",INDEX(Table5[Strain name],(MATCH(PickedColonies!C3545,Table6[Barcode of agar-filled omnitray plate],0)+PickedColonies!J3545-1)))</f>
        <v>NA</v>
      </c>
      <c r="B3545" s="29" t="str">
        <f>IF(PickedColonies!J3545=0, "NA", INDEX(Table1[Modifications],(MATCH(PickedColonies!C3545,Table6[Barcode of agar-filled omnitray plate],0)+PickedColonies!J3545-1)))</f>
        <v>NA</v>
      </c>
      <c r="D3545" s="29" t="str">
        <f>IF(PickedColonies!J3545=0, "NA", INDEX(Table4[],(MATCH(PickedColonies!C3545,Table6[Barcode of agar-filled omnitray plate],0)+PickedColonies!J3545-1)))</f>
        <v>NA</v>
      </c>
      <c r="F3545" s="42" t="str">
        <f>IF(ISNUMBER(SEARCH("96-well",Import!$B$10)),Sheet1!O3544,Sheet1!P3544)</f>
        <v>H6</v>
      </c>
      <c r="I3545" s="31"/>
    </row>
    <row r="3546" spans="1:9" x14ac:dyDescent="0.25">
      <c r="A3546" s="29" t="str">
        <f>IF(PickedColonies!J3546=0, "NA",INDEX(Table5[Strain name],(MATCH(PickedColonies!C3546,Table6[Barcode of agar-filled omnitray plate],0)+PickedColonies!J3546-1)))</f>
        <v>NA</v>
      </c>
      <c r="B3546" s="29" t="str">
        <f>IF(PickedColonies!J3546=0, "NA", INDEX(Table1[Modifications],(MATCH(PickedColonies!C3546,Table6[Barcode of agar-filled omnitray plate],0)+PickedColonies!J3546-1)))</f>
        <v>NA</v>
      </c>
      <c r="D3546" s="29" t="str">
        <f>IF(PickedColonies!J3546=0, "NA", INDEX(Table4[],(MATCH(PickedColonies!C3546,Table6[Barcode of agar-filled omnitray plate],0)+PickedColonies!J3546-1)))</f>
        <v>NA</v>
      </c>
      <c r="F3546" s="42" t="str">
        <f>IF(ISNUMBER(SEARCH("96-well",Import!$B$10)),Sheet1!O3545,Sheet1!P3545)</f>
        <v>I6</v>
      </c>
      <c r="I3546" s="31"/>
    </row>
    <row r="3547" spans="1:9" x14ac:dyDescent="0.25">
      <c r="A3547" s="29" t="str">
        <f>IF(PickedColonies!J3547=0, "NA",INDEX(Table5[Strain name],(MATCH(PickedColonies!C3547,Table6[Barcode of agar-filled omnitray plate],0)+PickedColonies!J3547-1)))</f>
        <v>NA</v>
      </c>
      <c r="B3547" s="29" t="str">
        <f>IF(PickedColonies!J3547=0, "NA", INDEX(Table1[Modifications],(MATCH(PickedColonies!C3547,Table6[Barcode of agar-filled omnitray plate],0)+PickedColonies!J3547-1)))</f>
        <v>NA</v>
      </c>
      <c r="D3547" s="29" t="str">
        <f>IF(PickedColonies!J3547=0, "NA", INDEX(Table4[],(MATCH(PickedColonies!C3547,Table6[Barcode of agar-filled omnitray plate],0)+PickedColonies!J3547-1)))</f>
        <v>NA</v>
      </c>
      <c r="F3547" s="42" t="str">
        <f>IF(ISNUMBER(SEARCH("96-well",Import!$B$10)),Sheet1!O3546,Sheet1!P3546)</f>
        <v>J6</v>
      </c>
      <c r="I3547" s="31"/>
    </row>
    <row r="3548" spans="1:9" x14ac:dyDescent="0.25">
      <c r="A3548" s="29" t="str">
        <f>IF(PickedColonies!J3548=0, "NA",INDEX(Table5[Strain name],(MATCH(PickedColonies!C3548,Table6[Barcode of agar-filled omnitray plate],0)+PickedColonies!J3548-1)))</f>
        <v>NA</v>
      </c>
      <c r="B3548" s="29" t="str">
        <f>IF(PickedColonies!J3548=0, "NA", INDEX(Table1[Modifications],(MATCH(PickedColonies!C3548,Table6[Barcode of agar-filled omnitray plate],0)+PickedColonies!J3548-1)))</f>
        <v>NA</v>
      </c>
      <c r="D3548" s="29" t="str">
        <f>IF(PickedColonies!J3548=0, "NA", INDEX(Table4[],(MATCH(PickedColonies!C3548,Table6[Barcode of agar-filled omnitray plate],0)+PickedColonies!J3548-1)))</f>
        <v>NA</v>
      </c>
      <c r="F3548" s="42" t="str">
        <f>IF(ISNUMBER(SEARCH("96-well",Import!$B$10)),Sheet1!O3547,Sheet1!P3547)</f>
        <v>K6</v>
      </c>
      <c r="I3548" s="31"/>
    </row>
    <row r="3549" spans="1:9" x14ac:dyDescent="0.25">
      <c r="A3549" s="29" t="str">
        <f>IF(PickedColonies!J3549=0, "NA",INDEX(Table5[Strain name],(MATCH(PickedColonies!C3549,Table6[Barcode of agar-filled omnitray plate],0)+PickedColonies!J3549-1)))</f>
        <v>NA</v>
      </c>
      <c r="B3549" s="29" t="str">
        <f>IF(PickedColonies!J3549=0, "NA", INDEX(Table1[Modifications],(MATCH(PickedColonies!C3549,Table6[Barcode of agar-filled omnitray plate],0)+PickedColonies!J3549-1)))</f>
        <v>NA</v>
      </c>
      <c r="D3549" s="29" t="str">
        <f>IF(PickedColonies!J3549=0, "NA", INDEX(Table4[],(MATCH(PickedColonies!C3549,Table6[Barcode of agar-filled omnitray plate],0)+PickedColonies!J3549-1)))</f>
        <v>NA</v>
      </c>
      <c r="F3549" s="42" t="str">
        <f>IF(ISNUMBER(SEARCH("96-well",Import!$B$10)),Sheet1!O3548,Sheet1!P3548)</f>
        <v>L6</v>
      </c>
      <c r="I3549" s="31"/>
    </row>
    <row r="3550" spans="1:9" x14ac:dyDescent="0.25">
      <c r="A3550" s="29" t="str">
        <f>IF(PickedColonies!J3550=0, "NA",INDEX(Table5[Strain name],(MATCH(PickedColonies!C3550,Table6[Barcode of agar-filled omnitray plate],0)+PickedColonies!J3550-1)))</f>
        <v>NA</v>
      </c>
      <c r="B3550" s="29" t="str">
        <f>IF(PickedColonies!J3550=0, "NA", INDEX(Table1[Modifications],(MATCH(PickedColonies!C3550,Table6[Barcode of agar-filled omnitray plate],0)+PickedColonies!J3550-1)))</f>
        <v>NA</v>
      </c>
      <c r="D3550" s="29" t="str">
        <f>IF(PickedColonies!J3550=0, "NA", INDEX(Table4[],(MATCH(PickedColonies!C3550,Table6[Barcode of agar-filled omnitray plate],0)+PickedColonies!J3550-1)))</f>
        <v>NA</v>
      </c>
      <c r="F3550" s="42" t="str">
        <f>IF(ISNUMBER(SEARCH("96-well",Import!$B$10)),Sheet1!O3549,Sheet1!P3549)</f>
        <v>M6</v>
      </c>
      <c r="I3550" s="31"/>
    </row>
    <row r="3551" spans="1:9" x14ac:dyDescent="0.25">
      <c r="A3551" s="29" t="str">
        <f>IF(PickedColonies!J3551=0, "NA",INDEX(Table5[Strain name],(MATCH(PickedColonies!C3551,Table6[Barcode of agar-filled omnitray plate],0)+PickedColonies!J3551-1)))</f>
        <v>NA</v>
      </c>
      <c r="B3551" s="29" t="str">
        <f>IF(PickedColonies!J3551=0, "NA", INDEX(Table1[Modifications],(MATCH(PickedColonies!C3551,Table6[Barcode of agar-filled omnitray plate],0)+PickedColonies!J3551-1)))</f>
        <v>NA</v>
      </c>
      <c r="D3551" s="29" t="str">
        <f>IF(PickedColonies!J3551=0, "NA", INDEX(Table4[],(MATCH(PickedColonies!C3551,Table6[Barcode of agar-filled omnitray plate],0)+PickedColonies!J3551-1)))</f>
        <v>NA</v>
      </c>
      <c r="F3551" s="42" t="str">
        <f>IF(ISNUMBER(SEARCH("96-well",Import!$B$10)),Sheet1!O3550,Sheet1!P3550)</f>
        <v>N6</v>
      </c>
      <c r="I3551" s="31"/>
    </row>
    <row r="3552" spans="1:9" x14ac:dyDescent="0.25">
      <c r="A3552" s="29" t="str">
        <f>IF(PickedColonies!J3552=0, "NA",INDEX(Table5[Strain name],(MATCH(PickedColonies!C3552,Table6[Barcode of agar-filled omnitray plate],0)+PickedColonies!J3552-1)))</f>
        <v>NA</v>
      </c>
      <c r="B3552" s="29" t="str">
        <f>IF(PickedColonies!J3552=0, "NA", INDEX(Table1[Modifications],(MATCH(PickedColonies!C3552,Table6[Barcode of agar-filled omnitray plate],0)+PickedColonies!J3552-1)))</f>
        <v>NA</v>
      </c>
      <c r="D3552" s="29" t="str">
        <f>IF(PickedColonies!J3552=0, "NA", INDEX(Table4[],(MATCH(PickedColonies!C3552,Table6[Barcode of agar-filled omnitray plate],0)+PickedColonies!J3552-1)))</f>
        <v>NA</v>
      </c>
      <c r="F3552" s="42" t="str">
        <f>IF(ISNUMBER(SEARCH("96-well",Import!$B$10)),Sheet1!O3551,Sheet1!P3551)</f>
        <v>O6</v>
      </c>
      <c r="I3552" s="31"/>
    </row>
    <row r="3553" spans="1:9" x14ac:dyDescent="0.25">
      <c r="A3553" s="29" t="str">
        <f>IF(PickedColonies!J3553=0, "NA",INDEX(Table5[Strain name],(MATCH(PickedColonies!C3553,Table6[Barcode of agar-filled omnitray plate],0)+PickedColonies!J3553-1)))</f>
        <v>NA</v>
      </c>
      <c r="B3553" s="29" t="str">
        <f>IF(PickedColonies!J3553=0, "NA", INDEX(Table1[Modifications],(MATCH(PickedColonies!C3553,Table6[Barcode of agar-filled omnitray plate],0)+PickedColonies!J3553-1)))</f>
        <v>NA</v>
      </c>
      <c r="D3553" s="29" t="str">
        <f>IF(PickedColonies!J3553=0, "NA", INDEX(Table4[],(MATCH(PickedColonies!C3553,Table6[Barcode of agar-filled omnitray plate],0)+PickedColonies!J3553-1)))</f>
        <v>NA</v>
      </c>
      <c r="F3553" s="42" t="str">
        <f>IF(ISNUMBER(SEARCH("96-well",Import!$B$10)),Sheet1!O3552,Sheet1!P3552)</f>
        <v>P6</v>
      </c>
      <c r="I3553" s="31"/>
    </row>
    <row r="3554" spans="1:9" x14ac:dyDescent="0.25">
      <c r="A3554" s="29" t="str">
        <f>IF(PickedColonies!J3554=0, "NA",INDEX(Table5[Strain name],(MATCH(PickedColonies!C3554,Table6[Barcode of agar-filled omnitray plate],0)+PickedColonies!J3554-1)))</f>
        <v>NA</v>
      </c>
      <c r="B3554" s="29" t="str">
        <f>IF(PickedColonies!J3554=0, "NA", INDEX(Table1[Modifications],(MATCH(PickedColonies!C3554,Table6[Barcode of agar-filled omnitray plate],0)+PickedColonies!J3554-1)))</f>
        <v>NA</v>
      </c>
      <c r="D3554" s="29" t="str">
        <f>IF(PickedColonies!J3554=0, "NA", INDEX(Table4[],(MATCH(PickedColonies!C3554,Table6[Barcode of agar-filled omnitray plate],0)+PickedColonies!J3554-1)))</f>
        <v>NA</v>
      </c>
      <c r="F3554" s="42" t="str">
        <f>IF(ISNUMBER(SEARCH("96-well",Import!$B$10)),Sheet1!O3553,Sheet1!P3553)</f>
        <v>A7</v>
      </c>
      <c r="I3554" s="31"/>
    </row>
    <row r="3555" spans="1:9" x14ac:dyDescent="0.25">
      <c r="A3555" s="29" t="str">
        <f>IF(PickedColonies!J3555=0, "NA",INDEX(Table5[Strain name],(MATCH(PickedColonies!C3555,Table6[Barcode of agar-filled omnitray plate],0)+PickedColonies!J3555-1)))</f>
        <v>NA</v>
      </c>
      <c r="B3555" s="29" t="str">
        <f>IF(PickedColonies!J3555=0, "NA", INDEX(Table1[Modifications],(MATCH(PickedColonies!C3555,Table6[Barcode of agar-filled omnitray plate],0)+PickedColonies!J3555-1)))</f>
        <v>NA</v>
      </c>
      <c r="D3555" s="29" t="str">
        <f>IF(PickedColonies!J3555=0, "NA", INDEX(Table4[],(MATCH(PickedColonies!C3555,Table6[Barcode of agar-filled omnitray plate],0)+PickedColonies!J3555-1)))</f>
        <v>NA</v>
      </c>
      <c r="F3555" s="42" t="str">
        <f>IF(ISNUMBER(SEARCH("96-well",Import!$B$10)),Sheet1!O3554,Sheet1!P3554)</f>
        <v>B7</v>
      </c>
      <c r="I3555" s="31"/>
    </row>
    <row r="3556" spans="1:9" x14ac:dyDescent="0.25">
      <c r="A3556" s="29" t="str">
        <f>IF(PickedColonies!J3556=0, "NA",INDEX(Table5[Strain name],(MATCH(PickedColonies!C3556,Table6[Barcode of agar-filled omnitray plate],0)+PickedColonies!J3556-1)))</f>
        <v>NA</v>
      </c>
      <c r="B3556" s="29" t="str">
        <f>IF(PickedColonies!J3556=0, "NA", INDEX(Table1[Modifications],(MATCH(PickedColonies!C3556,Table6[Barcode of agar-filled omnitray plate],0)+PickedColonies!J3556-1)))</f>
        <v>NA</v>
      </c>
      <c r="D3556" s="29" t="str">
        <f>IF(PickedColonies!J3556=0, "NA", INDEX(Table4[],(MATCH(PickedColonies!C3556,Table6[Barcode of agar-filled omnitray plate],0)+PickedColonies!J3556-1)))</f>
        <v>NA</v>
      </c>
      <c r="F3556" s="42" t="str">
        <f>IF(ISNUMBER(SEARCH("96-well",Import!$B$10)),Sheet1!O3555,Sheet1!P3555)</f>
        <v>C7</v>
      </c>
      <c r="I3556" s="31"/>
    </row>
    <row r="3557" spans="1:9" x14ac:dyDescent="0.25">
      <c r="A3557" s="29" t="str">
        <f>IF(PickedColonies!J3557=0, "NA",INDEX(Table5[Strain name],(MATCH(PickedColonies!C3557,Table6[Barcode of agar-filled omnitray plate],0)+PickedColonies!J3557-1)))</f>
        <v>NA</v>
      </c>
      <c r="B3557" s="29" t="str">
        <f>IF(PickedColonies!J3557=0, "NA", INDEX(Table1[Modifications],(MATCH(PickedColonies!C3557,Table6[Barcode of agar-filled omnitray plate],0)+PickedColonies!J3557-1)))</f>
        <v>NA</v>
      </c>
      <c r="D3557" s="29" t="str">
        <f>IF(PickedColonies!J3557=0, "NA", INDEX(Table4[],(MATCH(PickedColonies!C3557,Table6[Barcode of agar-filled omnitray plate],0)+PickedColonies!J3557-1)))</f>
        <v>NA</v>
      </c>
      <c r="F3557" s="42" t="str">
        <f>IF(ISNUMBER(SEARCH("96-well",Import!$B$10)),Sheet1!O3556,Sheet1!P3556)</f>
        <v>D7</v>
      </c>
      <c r="I3557" s="31"/>
    </row>
    <row r="3558" spans="1:9" x14ac:dyDescent="0.25">
      <c r="A3558" s="29" t="str">
        <f>IF(PickedColonies!J3558=0, "NA",INDEX(Table5[Strain name],(MATCH(PickedColonies!C3558,Table6[Barcode of agar-filled omnitray plate],0)+PickedColonies!J3558-1)))</f>
        <v>NA</v>
      </c>
      <c r="B3558" s="29" t="str">
        <f>IF(PickedColonies!J3558=0, "NA", INDEX(Table1[Modifications],(MATCH(PickedColonies!C3558,Table6[Barcode of agar-filled omnitray plate],0)+PickedColonies!J3558-1)))</f>
        <v>NA</v>
      </c>
      <c r="D3558" s="29" t="str">
        <f>IF(PickedColonies!J3558=0, "NA", INDEX(Table4[],(MATCH(PickedColonies!C3558,Table6[Barcode of agar-filled omnitray plate],0)+PickedColonies!J3558-1)))</f>
        <v>NA</v>
      </c>
      <c r="F3558" s="42" t="str">
        <f>IF(ISNUMBER(SEARCH("96-well",Import!$B$10)),Sheet1!O3557,Sheet1!P3557)</f>
        <v>E7</v>
      </c>
      <c r="I3558" s="31"/>
    </row>
    <row r="3559" spans="1:9" x14ac:dyDescent="0.25">
      <c r="A3559" s="29" t="str">
        <f>IF(PickedColonies!J3559=0, "NA",INDEX(Table5[Strain name],(MATCH(PickedColonies!C3559,Table6[Barcode of agar-filled omnitray plate],0)+PickedColonies!J3559-1)))</f>
        <v>NA</v>
      </c>
      <c r="B3559" s="29" t="str">
        <f>IF(PickedColonies!J3559=0, "NA", INDEX(Table1[Modifications],(MATCH(PickedColonies!C3559,Table6[Barcode of agar-filled omnitray plate],0)+PickedColonies!J3559-1)))</f>
        <v>NA</v>
      </c>
      <c r="D3559" s="29" t="str">
        <f>IF(PickedColonies!J3559=0, "NA", INDEX(Table4[],(MATCH(PickedColonies!C3559,Table6[Barcode of agar-filled omnitray plate],0)+PickedColonies!J3559-1)))</f>
        <v>NA</v>
      </c>
      <c r="F3559" s="42" t="str">
        <f>IF(ISNUMBER(SEARCH("96-well",Import!$B$10)),Sheet1!O3558,Sheet1!P3558)</f>
        <v>F7</v>
      </c>
      <c r="I3559" s="31"/>
    </row>
    <row r="3560" spans="1:9" x14ac:dyDescent="0.25">
      <c r="A3560" s="29" t="str">
        <f>IF(PickedColonies!J3560=0, "NA",INDEX(Table5[Strain name],(MATCH(PickedColonies!C3560,Table6[Barcode of agar-filled omnitray plate],0)+PickedColonies!J3560-1)))</f>
        <v>NA</v>
      </c>
      <c r="B3560" s="29" t="str">
        <f>IF(PickedColonies!J3560=0, "NA", INDEX(Table1[Modifications],(MATCH(PickedColonies!C3560,Table6[Barcode of agar-filled omnitray plate],0)+PickedColonies!J3560-1)))</f>
        <v>NA</v>
      </c>
      <c r="D3560" s="29" t="str">
        <f>IF(PickedColonies!J3560=0, "NA", INDEX(Table4[],(MATCH(PickedColonies!C3560,Table6[Barcode of agar-filled omnitray plate],0)+PickedColonies!J3560-1)))</f>
        <v>NA</v>
      </c>
      <c r="F3560" s="42" t="str">
        <f>IF(ISNUMBER(SEARCH("96-well",Import!$B$10)),Sheet1!O3559,Sheet1!P3559)</f>
        <v>G7</v>
      </c>
      <c r="I3560" s="31"/>
    </row>
    <row r="3561" spans="1:9" x14ac:dyDescent="0.25">
      <c r="A3561" s="29" t="str">
        <f>IF(PickedColonies!J3561=0, "NA",INDEX(Table5[Strain name],(MATCH(PickedColonies!C3561,Table6[Barcode of agar-filled omnitray plate],0)+PickedColonies!J3561-1)))</f>
        <v>NA</v>
      </c>
      <c r="B3561" s="29" t="str">
        <f>IF(PickedColonies!J3561=0, "NA", INDEX(Table1[Modifications],(MATCH(PickedColonies!C3561,Table6[Barcode of agar-filled omnitray plate],0)+PickedColonies!J3561-1)))</f>
        <v>NA</v>
      </c>
      <c r="D3561" s="29" t="str">
        <f>IF(PickedColonies!J3561=0, "NA", INDEX(Table4[],(MATCH(PickedColonies!C3561,Table6[Barcode of agar-filled omnitray plate],0)+PickedColonies!J3561-1)))</f>
        <v>NA</v>
      </c>
      <c r="F3561" s="42" t="str">
        <f>IF(ISNUMBER(SEARCH("96-well",Import!$B$10)),Sheet1!O3560,Sheet1!P3560)</f>
        <v>H7</v>
      </c>
      <c r="I3561" s="31"/>
    </row>
    <row r="3562" spans="1:9" x14ac:dyDescent="0.25">
      <c r="A3562" s="29" t="str">
        <f>IF(PickedColonies!J3562=0, "NA",INDEX(Table5[Strain name],(MATCH(PickedColonies!C3562,Table6[Barcode of agar-filled omnitray plate],0)+PickedColonies!J3562-1)))</f>
        <v>NA</v>
      </c>
      <c r="B3562" s="29" t="str">
        <f>IF(PickedColonies!J3562=0, "NA", INDEX(Table1[Modifications],(MATCH(PickedColonies!C3562,Table6[Barcode of agar-filled omnitray plate],0)+PickedColonies!J3562-1)))</f>
        <v>NA</v>
      </c>
      <c r="D3562" s="29" t="str">
        <f>IF(PickedColonies!J3562=0, "NA", INDEX(Table4[],(MATCH(PickedColonies!C3562,Table6[Barcode of agar-filled omnitray plate],0)+PickedColonies!J3562-1)))</f>
        <v>NA</v>
      </c>
      <c r="F3562" s="42" t="str">
        <f>IF(ISNUMBER(SEARCH("96-well",Import!$B$10)),Sheet1!O3561,Sheet1!P3561)</f>
        <v>I7</v>
      </c>
      <c r="I3562" s="31"/>
    </row>
    <row r="3563" spans="1:9" x14ac:dyDescent="0.25">
      <c r="A3563" s="29" t="str">
        <f>IF(PickedColonies!J3563=0, "NA",INDEX(Table5[Strain name],(MATCH(PickedColonies!C3563,Table6[Barcode of agar-filled omnitray plate],0)+PickedColonies!J3563-1)))</f>
        <v>NA</v>
      </c>
      <c r="B3563" s="29" t="str">
        <f>IF(PickedColonies!J3563=0, "NA", INDEX(Table1[Modifications],(MATCH(PickedColonies!C3563,Table6[Barcode of agar-filled omnitray plate],0)+PickedColonies!J3563-1)))</f>
        <v>NA</v>
      </c>
      <c r="D3563" s="29" t="str">
        <f>IF(PickedColonies!J3563=0, "NA", INDEX(Table4[],(MATCH(PickedColonies!C3563,Table6[Barcode of agar-filled omnitray plate],0)+PickedColonies!J3563-1)))</f>
        <v>NA</v>
      </c>
      <c r="F3563" s="42" t="str">
        <f>IF(ISNUMBER(SEARCH("96-well",Import!$B$10)),Sheet1!O3562,Sheet1!P3562)</f>
        <v>J7</v>
      </c>
      <c r="I3563" s="31"/>
    </row>
    <row r="3564" spans="1:9" x14ac:dyDescent="0.25">
      <c r="A3564" s="29" t="str">
        <f>IF(PickedColonies!J3564=0, "NA",INDEX(Table5[Strain name],(MATCH(PickedColonies!C3564,Table6[Barcode of agar-filled omnitray plate],0)+PickedColonies!J3564-1)))</f>
        <v>NA</v>
      </c>
      <c r="B3564" s="29" t="str">
        <f>IF(PickedColonies!J3564=0, "NA", INDEX(Table1[Modifications],(MATCH(PickedColonies!C3564,Table6[Barcode of agar-filled omnitray plate],0)+PickedColonies!J3564-1)))</f>
        <v>NA</v>
      </c>
      <c r="D3564" s="29" t="str">
        <f>IF(PickedColonies!J3564=0, "NA", INDEX(Table4[],(MATCH(PickedColonies!C3564,Table6[Barcode of agar-filled omnitray plate],0)+PickedColonies!J3564-1)))</f>
        <v>NA</v>
      </c>
      <c r="F3564" s="42" t="str">
        <f>IF(ISNUMBER(SEARCH("96-well",Import!$B$10)),Sheet1!O3563,Sheet1!P3563)</f>
        <v>K7</v>
      </c>
      <c r="I3564" s="31"/>
    </row>
    <row r="3565" spans="1:9" x14ac:dyDescent="0.25">
      <c r="A3565" s="29" t="str">
        <f>IF(PickedColonies!J3565=0, "NA",INDEX(Table5[Strain name],(MATCH(PickedColonies!C3565,Table6[Barcode of agar-filled omnitray plate],0)+PickedColonies!J3565-1)))</f>
        <v>NA</v>
      </c>
      <c r="B3565" s="29" t="str">
        <f>IF(PickedColonies!J3565=0, "NA", INDEX(Table1[Modifications],(MATCH(PickedColonies!C3565,Table6[Barcode of agar-filled omnitray plate],0)+PickedColonies!J3565-1)))</f>
        <v>NA</v>
      </c>
      <c r="D3565" s="29" t="str">
        <f>IF(PickedColonies!J3565=0, "NA", INDEX(Table4[],(MATCH(PickedColonies!C3565,Table6[Barcode of agar-filled omnitray plate],0)+PickedColonies!J3565-1)))</f>
        <v>NA</v>
      </c>
      <c r="F3565" s="42" t="str">
        <f>IF(ISNUMBER(SEARCH("96-well",Import!$B$10)),Sheet1!O3564,Sheet1!P3564)</f>
        <v>L7</v>
      </c>
      <c r="I3565" s="31"/>
    </row>
    <row r="3566" spans="1:9" x14ac:dyDescent="0.25">
      <c r="A3566" s="29" t="str">
        <f>IF(PickedColonies!J3566=0, "NA",INDEX(Table5[Strain name],(MATCH(PickedColonies!C3566,Table6[Barcode of agar-filled omnitray plate],0)+PickedColonies!J3566-1)))</f>
        <v>NA</v>
      </c>
      <c r="B3566" s="29" t="str">
        <f>IF(PickedColonies!J3566=0, "NA", INDEX(Table1[Modifications],(MATCH(PickedColonies!C3566,Table6[Barcode of agar-filled omnitray plate],0)+PickedColonies!J3566-1)))</f>
        <v>NA</v>
      </c>
      <c r="D3566" s="29" t="str">
        <f>IF(PickedColonies!J3566=0, "NA", INDEX(Table4[],(MATCH(PickedColonies!C3566,Table6[Barcode of agar-filled omnitray plate],0)+PickedColonies!J3566-1)))</f>
        <v>NA</v>
      </c>
      <c r="F3566" s="42" t="str">
        <f>IF(ISNUMBER(SEARCH("96-well",Import!$B$10)),Sheet1!O3565,Sheet1!P3565)</f>
        <v>M7</v>
      </c>
      <c r="I3566" s="31"/>
    </row>
    <row r="3567" spans="1:9" x14ac:dyDescent="0.25">
      <c r="A3567" s="29" t="str">
        <f>IF(PickedColonies!J3567=0, "NA",INDEX(Table5[Strain name],(MATCH(PickedColonies!C3567,Table6[Barcode of agar-filled omnitray plate],0)+PickedColonies!J3567-1)))</f>
        <v>NA</v>
      </c>
      <c r="B3567" s="29" t="str">
        <f>IF(PickedColonies!J3567=0, "NA", INDEX(Table1[Modifications],(MATCH(PickedColonies!C3567,Table6[Barcode of agar-filled omnitray plate],0)+PickedColonies!J3567-1)))</f>
        <v>NA</v>
      </c>
      <c r="D3567" s="29" t="str">
        <f>IF(PickedColonies!J3567=0, "NA", INDEX(Table4[],(MATCH(PickedColonies!C3567,Table6[Barcode of agar-filled omnitray plate],0)+PickedColonies!J3567-1)))</f>
        <v>NA</v>
      </c>
      <c r="F3567" s="42" t="str">
        <f>IF(ISNUMBER(SEARCH("96-well",Import!$B$10)),Sheet1!O3566,Sheet1!P3566)</f>
        <v>N7</v>
      </c>
      <c r="I3567" s="31"/>
    </row>
    <row r="3568" spans="1:9" x14ac:dyDescent="0.25">
      <c r="A3568" s="29" t="str">
        <f>IF(PickedColonies!J3568=0, "NA",INDEX(Table5[Strain name],(MATCH(PickedColonies!C3568,Table6[Barcode of agar-filled omnitray plate],0)+PickedColonies!J3568-1)))</f>
        <v>NA</v>
      </c>
      <c r="B3568" s="29" t="str">
        <f>IF(PickedColonies!J3568=0, "NA", INDEX(Table1[Modifications],(MATCH(PickedColonies!C3568,Table6[Barcode of agar-filled omnitray plate],0)+PickedColonies!J3568-1)))</f>
        <v>NA</v>
      </c>
      <c r="D3568" s="29" t="str">
        <f>IF(PickedColonies!J3568=0, "NA", INDEX(Table4[],(MATCH(PickedColonies!C3568,Table6[Barcode of agar-filled omnitray plate],0)+PickedColonies!J3568-1)))</f>
        <v>NA</v>
      </c>
      <c r="F3568" s="42" t="str">
        <f>IF(ISNUMBER(SEARCH("96-well",Import!$B$10)),Sheet1!O3567,Sheet1!P3567)</f>
        <v>O7</v>
      </c>
      <c r="I3568" s="31"/>
    </row>
    <row r="3569" spans="1:9" x14ac:dyDescent="0.25">
      <c r="A3569" s="29" t="str">
        <f>IF(PickedColonies!J3569=0, "NA",INDEX(Table5[Strain name],(MATCH(PickedColonies!C3569,Table6[Barcode of agar-filled omnitray plate],0)+PickedColonies!J3569-1)))</f>
        <v>NA</v>
      </c>
      <c r="B3569" s="29" t="str">
        <f>IF(PickedColonies!J3569=0, "NA", INDEX(Table1[Modifications],(MATCH(PickedColonies!C3569,Table6[Barcode of agar-filled omnitray plate],0)+PickedColonies!J3569-1)))</f>
        <v>NA</v>
      </c>
      <c r="D3569" s="29" t="str">
        <f>IF(PickedColonies!J3569=0, "NA", INDEX(Table4[],(MATCH(PickedColonies!C3569,Table6[Barcode of agar-filled omnitray plate],0)+PickedColonies!J3569-1)))</f>
        <v>NA</v>
      </c>
      <c r="F3569" s="42" t="str">
        <f>IF(ISNUMBER(SEARCH("96-well",Import!$B$10)),Sheet1!O3568,Sheet1!P3568)</f>
        <v>P7</v>
      </c>
      <c r="I3569" s="31"/>
    </row>
    <row r="3570" spans="1:9" x14ac:dyDescent="0.25">
      <c r="A3570" s="29" t="str">
        <f>IF(PickedColonies!J3570=0, "NA",INDEX(Table5[Strain name],(MATCH(PickedColonies!C3570,Table6[Barcode of agar-filled omnitray plate],0)+PickedColonies!J3570-1)))</f>
        <v>NA</v>
      </c>
      <c r="B3570" s="29" t="str">
        <f>IF(PickedColonies!J3570=0, "NA", INDEX(Table1[Modifications],(MATCH(PickedColonies!C3570,Table6[Barcode of agar-filled omnitray plate],0)+PickedColonies!J3570-1)))</f>
        <v>NA</v>
      </c>
      <c r="D3570" s="29" t="str">
        <f>IF(PickedColonies!J3570=0, "NA", INDEX(Table4[],(MATCH(PickedColonies!C3570,Table6[Barcode of agar-filled omnitray plate],0)+PickedColonies!J3570-1)))</f>
        <v>NA</v>
      </c>
      <c r="F3570" s="42" t="str">
        <f>IF(ISNUMBER(SEARCH("96-well",Import!$B$10)),Sheet1!O3569,Sheet1!P3569)</f>
        <v>A8</v>
      </c>
      <c r="I3570" s="31"/>
    </row>
    <row r="3571" spans="1:9" x14ac:dyDescent="0.25">
      <c r="A3571" s="29" t="str">
        <f>IF(PickedColonies!J3571=0, "NA",INDEX(Table5[Strain name],(MATCH(PickedColonies!C3571,Table6[Barcode of agar-filled omnitray plate],0)+PickedColonies!J3571-1)))</f>
        <v>NA</v>
      </c>
      <c r="B3571" s="29" t="str">
        <f>IF(PickedColonies!J3571=0, "NA", INDEX(Table1[Modifications],(MATCH(PickedColonies!C3571,Table6[Barcode of agar-filled omnitray plate],0)+PickedColonies!J3571-1)))</f>
        <v>NA</v>
      </c>
      <c r="D3571" s="29" t="str">
        <f>IF(PickedColonies!J3571=0, "NA", INDEX(Table4[],(MATCH(PickedColonies!C3571,Table6[Barcode of agar-filled omnitray plate],0)+PickedColonies!J3571-1)))</f>
        <v>NA</v>
      </c>
      <c r="F3571" s="42" t="str">
        <f>IF(ISNUMBER(SEARCH("96-well",Import!$B$10)),Sheet1!O3570,Sheet1!P3570)</f>
        <v>B8</v>
      </c>
      <c r="I3571" s="31"/>
    </row>
    <row r="3572" spans="1:9" x14ac:dyDescent="0.25">
      <c r="A3572" s="29" t="str">
        <f>IF(PickedColonies!J3572=0, "NA",INDEX(Table5[Strain name],(MATCH(PickedColonies!C3572,Table6[Barcode of agar-filled omnitray plate],0)+PickedColonies!J3572-1)))</f>
        <v>NA</v>
      </c>
      <c r="B3572" s="29" t="str">
        <f>IF(PickedColonies!J3572=0, "NA", INDEX(Table1[Modifications],(MATCH(PickedColonies!C3572,Table6[Barcode of agar-filled omnitray plate],0)+PickedColonies!J3572-1)))</f>
        <v>NA</v>
      </c>
      <c r="D3572" s="29" t="str">
        <f>IF(PickedColonies!J3572=0, "NA", INDEX(Table4[],(MATCH(PickedColonies!C3572,Table6[Barcode of agar-filled omnitray plate],0)+PickedColonies!J3572-1)))</f>
        <v>NA</v>
      </c>
      <c r="F3572" s="42" t="str">
        <f>IF(ISNUMBER(SEARCH("96-well",Import!$B$10)),Sheet1!O3571,Sheet1!P3571)</f>
        <v>C8</v>
      </c>
      <c r="I3572" s="31"/>
    </row>
    <row r="3573" spans="1:9" x14ac:dyDescent="0.25">
      <c r="A3573" s="29" t="str">
        <f>IF(PickedColonies!J3573=0, "NA",INDEX(Table5[Strain name],(MATCH(PickedColonies!C3573,Table6[Barcode of agar-filled omnitray plate],0)+PickedColonies!J3573-1)))</f>
        <v>NA</v>
      </c>
      <c r="B3573" s="29" t="str">
        <f>IF(PickedColonies!J3573=0, "NA", INDEX(Table1[Modifications],(MATCH(PickedColonies!C3573,Table6[Barcode of agar-filled omnitray plate],0)+PickedColonies!J3573-1)))</f>
        <v>NA</v>
      </c>
      <c r="D3573" s="29" t="str">
        <f>IF(PickedColonies!J3573=0, "NA", INDEX(Table4[],(MATCH(PickedColonies!C3573,Table6[Barcode of agar-filled omnitray plate],0)+PickedColonies!J3573-1)))</f>
        <v>NA</v>
      </c>
      <c r="F3573" s="42" t="str">
        <f>IF(ISNUMBER(SEARCH("96-well",Import!$B$10)),Sheet1!O3572,Sheet1!P3572)</f>
        <v>D8</v>
      </c>
      <c r="I3573" s="31"/>
    </row>
    <row r="3574" spans="1:9" x14ac:dyDescent="0.25">
      <c r="A3574" s="29" t="str">
        <f>IF(PickedColonies!J3574=0, "NA",INDEX(Table5[Strain name],(MATCH(PickedColonies!C3574,Table6[Barcode of agar-filled omnitray plate],0)+PickedColonies!J3574-1)))</f>
        <v>NA</v>
      </c>
      <c r="B3574" s="29" t="str">
        <f>IF(PickedColonies!J3574=0, "NA", INDEX(Table1[Modifications],(MATCH(PickedColonies!C3574,Table6[Barcode of agar-filled omnitray plate],0)+PickedColonies!J3574-1)))</f>
        <v>NA</v>
      </c>
      <c r="D3574" s="29" t="str">
        <f>IF(PickedColonies!J3574=0, "NA", INDEX(Table4[],(MATCH(PickedColonies!C3574,Table6[Barcode of agar-filled omnitray plate],0)+PickedColonies!J3574-1)))</f>
        <v>NA</v>
      </c>
      <c r="F3574" s="42" t="str">
        <f>IF(ISNUMBER(SEARCH("96-well",Import!$B$10)),Sheet1!O3573,Sheet1!P3573)</f>
        <v>E8</v>
      </c>
      <c r="I3574" s="31"/>
    </row>
    <row r="3575" spans="1:9" x14ac:dyDescent="0.25">
      <c r="A3575" s="29" t="str">
        <f>IF(PickedColonies!J3575=0, "NA",INDEX(Table5[Strain name],(MATCH(PickedColonies!C3575,Table6[Barcode of agar-filled omnitray plate],0)+PickedColonies!J3575-1)))</f>
        <v>NA</v>
      </c>
      <c r="B3575" s="29" t="str">
        <f>IF(PickedColonies!J3575=0, "NA", INDEX(Table1[Modifications],(MATCH(PickedColonies!C3575,Table6[Barcode of agar-filled omnitray plate],0)+PickedColonies!J3575-1)))</f>
        <v>NA</v>
      </c>
      <c r="D3575" s="29" t="str">
        <f>IF(PickedColonies!J3575=0, "NA", INDEX(Table4[],(MATCH(PickedColonies!C3575,Table6[Barcode of agar-filled omnitray plate],0)+PickedColonies!J3575-1)))</f>
        <v>NA</v>
      </c>
      <c r="F3575" s="42" t="str">
        <f>IF(ISNUMBER(SEARCH("96-well",Import!$B$10)),Sheet1!O3574,Sheet1!P3574)</f>
        <v>F8</v>
      </c>
      <c r="I3575" s="31"/>
    </row>
    <row r="3576" spans="1:9" x14ac:dyDescent="0.25">
      <c r="A3576" s="29" t="str">
        <f>IF(PickedColonies!J3576=0, "NA",INDEX(Table5[Strain name],(MATCH(PickedColonies!C3576,Table6[Barcode of agar-filled omnitray plate],0)+PickedColonies!J3576-1)))</f>
        <v>NA</v>
      </c>
      <c r="B3576" s="29" t="str">
        <f>IF(PickedColonies!J3576=0, "NA", INDEX(Table1[Modifications],(MATCH(PickedColonies!C3576,Table6[Barcode of agar-filled omnitray plate],0)+PickedColonies!J3576-1)))</f>
        <v>NA</v>
      </c>
      <c r="D3576" s="29" t="str">
        <f>IF(PickedColonies!J3576=0, "NA", INDEX(Table4[],(MATCH(PickedColonies!C3576,Table6[Barcode of agar-filled omnitray plate],0)+PickedColonies!J3576-1)))</f>
        <v>NA</v>
      </c>
      <c r="F3576" s="42" t="str">
        <f>IF(ISNUMBER(SEARCH("96-well",Import!$B$10)),Sheet1!O3575,Sheet1!P3575)</f>
        <v>G8</v>
      </c>
      <c r="I3576" s="31"/>
    </row>
    <row r="3577" spans="1:9" x14ac:dyDescent="0.25">
      <c r="A3577" s="29" t="str">
        <f>IF(PickedColonies!J3577=0, "NA",INDEX(Table5[Strain name],(MATCH(PickedColonies!C3577,Table6[Barcode of agar-filled omnitray plate],0)+PickedColonies!J3577-1)))</f>
        <v>NA</v>
      </c>
      <c r="B3577" s="29" t="str">
        <f>IF(PickedColonies!J3577=0, "NA", INDEX(Table1[Modifications],(MATCH(PickedColonies!C3577,Table6[Barcode of agar-filled omnitray plate],0)+PickedColonies!J3577-1)))</f>
        <v>NA</v>
      </c>
      <c r="D3577" s="29" t="str">
        <f>IF(PickedColonies!J3577=0, "NA", INDEX(Table4[],(MATCH(PickedColonies!C3577,Table6[Barcode of agar-filled omnitray plate],0)+PickedColonies!J3577-1)))</f>
        <v>NA</v>
      </c>
      <c r="F3577" s="42" t="str">
        <f>IF(ISNUMBER(SEARCH("96-well",Import!$B$10)),Sheet1!O3576,Sheet1!P3576)</f>
        <v>H8</v>
      </c>
      <c r="I3577" s="31"/>
    </row>
    <row r="3578" spans="1:9" x14ac:dyDescent="0.25">
      <c r="A3578" s="29" t="str">
        <f>IF(PickedColonies!J3578=0, "NA",INDEX(Table5[Strain name],(MATCH(PickedColonies!C3578,Table6[Barcode of agar-filled omnitray plate],0)+PickedColonies!J3578-1)))</f>
        <v>NA</v>
      </c>
      <c r="B3578" s="29" t="str">
        <f>IF(PickedColonies!J3578=0, "NA", INDEX(Table1[Modifications],(MATCH(PickedColonies!C3578,Table6[Barcode of agar-filled omnitray plate],0)+PickedColonies!J3578-1)))</f>
        <v>NA</v>
      </c>
      <c r="D3578" s="29" t="str">
        <f>IF(PickedColonies!J3578=0, "NA", INDEX(Table4[],(MATCH(PickedColonies!C3578,Table6[Barcode of agar-filled omnitray plate],0)+PickedColonies!J3578-1)))</f>
        <v>NA</v>
      </c>
      <c r="F3578" s="42" t="str">
        <f>IF(ISNUMBER(SEARCH("96-well",Import!$B$10)),Sheet1!O3577,Sheet1!P3577)</f>
        <v>I8</v>
      </c>
      <c r="I3578" s="31"/>
    </row>
    <row r="3579" spans="1:9" x14ac:dyDescent="0.25">
      <c r="A3579" s="29" t="str">
        <f>IF(PickedColonies!J3579=0, "NA",INDEX(Table5[Strain name],(MATCH(PickedColonies!C3579,Table6[Barcode of agar-filled omnitray plate],0)+PickedColonies!J3579-1)))</f>
        <v>NA</v>
      </c>
      <c r="B3579" s="29" t="str">
        <f>IF(PickedColonies!J3579=0, "NA", INDEX(Table1[Modifications],(MATCH(PickedColonies!C3579,Table6[Barcode of agar-filled omnitray plate],0)+PickedColonies!J3579-1)))</f>
        <v>NA</v>
      </c>
      <c r="D3579" s="29" t="str">
        <f>IF(PickedColonies!J3579=0, "NA", INDEX(Table4[],(MATCH(PickedColonies!C3579,Table6[Barcode of agar-filled omnitray plate],0)+PickedColonies!J3579-1)))</f>
        <v>NA</v>
      </c>
      <c r="F3579" s="42" t="str">
        <f>IF(ISNUMBER(SEARCH("96-well",Import!$B$10)),Sheet1!O3578,Sheet1!P3578)</f>
        <v>J8</v>
      </c>
      <c r="I3579" s="31"/>
    </row>
    <row r="3580" spans="1:9" x14ac:dyDescent="0.25">
      <c r="A3580" s="29" t="str">
        <f>IF(PickedColonies!J3580=0, "NA",INDEX(Table5[Strain name],(MATCH(PickedColonies!C3580,Table6[Barcode of agar-filled omnitray plate],0)+PickedColonies!J3580-1)))</f>
        <v>NA</v>
      </c>
      <c r="B3580" s="29" t="str">
        <f>IF(PickedColonies!J3580=0, "NA", INDEX(Table1[Modifications],(MATCH(PickedColonies!C3580,Table6[Barcode of agar-filled omnitray plate],0)+PickedColonies!J3580-1)))</f>
        <v>NA</v>
      </c>
      <c r="D3580" s="29" t="str">
        <f>IF(PickedColonies!J3580=0, "NA", INDEX(Table4[],(MATCH(PickedColonies!C3580,Table6[Barcode of agar-filled omnitray plate],0)+PickedColonies!J3580-1)))</f>
        <v>NA</v>
      </c>
      <c r="F3580" s="42" t="str">
        <f>IF(ISNUMBER(SEARCH("96-well",Import!$B$10)),Sheet1!O3579,Sheet1!P3579)</f>
        <v>K8</v>
      </c>
      <c r="I3580" s="31"/>
    </row>
    <row r="3581" spans="1:9" x14ac:dyDescent="0.25">
      <c r="A3581" s="29" t="str">
        <f>IF(PickedColonies!J3581=0, "NA",INDEX(Table5[Strain name],(MATCH(PickedColonies!C3581,Table6[Barcode of agar-filled omnitray plate],0)+PickedColonies!J3581-1)))</f>
        <v>NA</v>
      </c>
      <c r="B3581" s="29" t="str">
        <f>IF(PickedColonies!J3581=0, "NA", INDEX(Table1[Modifications],(MATCH(PickedColonies!C3581,Table6[Barcode of agar-filled omnitray plate],0)+PickedColonies!J3581-1)))</f>
        <v>NA</v>
      </c>
      <c r="D3581" s="29" t="str">
        <f>IF(PickedColonies!J3581=0, "NA", INDEX(Table4[],(MATCH(PickedColonies!C3581,Table6[Barcode of agar-filled omnitray plate],0)+PickedColonies!J3581-1)))</f>
        <v>NA</v>
      </c>
      <c r="F3581" s="42" t="str">
        <f>IF(ISNUMBER(SEARCH("96-well",Import!$B$10)),Sheet1!O3580,Sheet1!P3580)</f>
        <v>L8</v>
      </c>
      <c r="I3581" s="31"/>
    </row>
    <row r="3582" spans="1:9" x14ac:dyDescent="0.25">
      <c r="A3582" s="29" t="str">
        <f>IF(PickedColonies!J3582=0, "NA",INDEX(Table5[Strain name],(MATCH(PickedColonies!C3582,Table6[Barcode of agar-filled omnitray plate],0)+PickedColonies!J3582-1)))</f>
        <v>NA</v>
      </c>
      <c r="B3582" s="29" t="str">
        <f>IF(PickedColonies!J3582=0, "NA", INDEX(Table1[Modifications],(MATCH(PickedColonies!C3582,Table6[Barcode of agar-filled omnitray plate],0)+PickedColonies!J3582-1)))</f>
        <v>NA</v>
      </c>
      <c r="D3582" s="29" t="str">
        <f>IF(PickedColonies!J3582=0, "NA", INDEX(Table4[],(MATCH(PickedColonies!C3582,Table6[Barcode of agar-filled omnitray plate],0)+PickedColonies!J3582-1)))</f>
        <v>NA</v>
      </c>
      <c r="F3582" s="42" t="str">
        <f>IF(ISNUMBER(SEARCH("96-well",Import!$B$10)),Sheet1!O3581,Sheet1!P3581)</f>
        <v>M8</v>
      </c>
      <c r="I3582" s="31"/>
    </row>
    <row r="3583" spans="1:9" x14ac:dyDescent="0.25">
      <c r="A3583" s="29" t="str">
        <f>IF(PickedColonies!J3583=0, "NA",INDEX(Table5[Strain name],(MATCH(PickedColonies!C3583,Table6[Barcode of agar-filled omnitray plate],0)+PickedColonies!J3583-1)))</f>
        <v>NA</v>
      </c>
      <c r="B3583" s="29" t="str">
        <f>IF(PickedColonies!J3583=0, "NA", INDEX(Table1[Modifications],(MATCH(PickedColonies!C3583,Table6[Barcode of agar-filled omnitray plate],0)+PickedColonies!J3583-1)))</f>
        <v>NA</v>
      </c>
      <c r="D3583" s="29" t="str">
        <f>IF(PickedColonies!J3583=0, "NA", INDEX(Table4[],(MATCH(PickedColonies!C3583,Table6[Barcode of agar-filled omnitray plate],0)+PickedColonies!J3583-1)))</f>
        <v>NA</v>
      </c>
      <c r="F3583" s="42" t="str">
        <f>IF(ISNUMBER(SEARCH("96-well",Import!$B$10)),Sheet1!O3582,Sheet1!P3582)</f>
        <v>N8</v>
      </c>
      <c r="I3583" s="31"/>
    </row>
    <row r="3584" spans="1:9" x14ac:dyDescent="0.25">
      <c r="A3584" s="29" t="str">
        <f>IF(PickedColonies!J3584=0, "NA",INDEX(Table5[Strain name],(MATCH(PickedColonies!C3584,Table6[Barcode of agar-filled omnitray plate],0)+PickedColonies!J3584-1)))</f>
        <v>NA</v>
      </c>
      <c r="B3584" s="29" t="str">
        <f>IF(PickedColonies!J3584=0, "NA", INDEX(Table1[Modifications],(MATCH(PickedColonies!C3584,Table6[Barcode of agar-filled omnitray plate],0)+PickedColonies!J3584-1)))</f>
        <v>NA</v>
      </c>
      <c r="D3584" s="29" t="str">
        <f>IF(PickedColonies!J3584=0, "NA", INDEX(Table4[],(MATCH(PickedColonies!C3584,Table6[Barcode of agar-filled omnitray plate],0)+PickedColonies!J3584-1)))</f>
        <v>NA</v>
      </c>
      <c r="F3584" s="42" t="str">
        <f>IF(ISNUMBER(SEARCH("96-well",Import!$B$10)),Sheet1!O3583,Sheet1!P3583)</f>
        <v>O8</v>
      </c>
      <c r="I3584" s="31"/>
    </row>
    <row r="3585" spans="1:9" x14ac:dyDescent="0.25">
      <c r="A3585" s="29" t="str">
        <f>IF(PickedColonies!J3585=0, "NA",INDEX(Table5[Strain name],(MATCH(PickedColonies!C3585,Table6[Barcode of agar-filled omnitray plate],0)+PickedColonies!J3585-1)))</f>
        <v>NA</v>
      </c>
      <c r="B3585" s="29" t="str">
        <f>IF(PickedColonies!J3585=0, "NA", INDEX(Table1[Modifications],(MATCH(PickedColonies!C3585,Table6[Barcode of agar-filled omnitray plate],0)+PickedColonies!J3585-1)))</f>
        <v>NA</v>
      </c>
      <c r="D3585" s="29" t="str">
        <f>IF(PickedColonies!J3585=0, "NA", INDEX(Table4[],(MATCH(PickedColonies!C3585,Table6[Barcode of agar-filled omnitray plate],0)+PickedColonies!J3585-1)))</f>
        <v>NA</v>
      </c>
      <c r="F3585" s="42" t="str">
        <f>IF(ISNUMBER(SEARCH("96-well",Import!$B$10)),Sheet1!O3584,Sheet1!P3584)</f>
        <v>P8</v>
      </c>
      <c r="I3585" s="31"/>
    </row>
    <row r="3586" spans="1:9" x14ac:dyDescent="0.25">
      <c r="A3586" s="29" t="str">
        <f>IF(PickedColonies!J3586=0, "NA",INDEX(Table5[Strain name],(MATCH(PickedColonies!C3586,Table6[Barcode of agar-filled omnitray plate],0)+PickedColonies!J3586-1)))</f>
        <v>NA</v>
      </c>
      <c r="B3586" s="29" t="str">
        <f>IF(PickedColonies!J3586=0, "NA", INDEX(Table1[Modifications],(MATCH(PickedColonies!C3586,Table6[Barcode of agar-filled omnitray plate],0)+PickedColonies!J3586-1)))</f>
        <v>NA</v>
      </c>
      <c r="D3586" s="29" t="str">
        <f>IF(PickedColonies!J3586=0, "NA", INDEX(Table4[],(MATCH(PickedColonies!C3586,Table6[Barcode of agar-filled omnitray plate],0)+PickedColonies!J3586-1)))</f>
        <v>NA</v>
      </c>
      <c r="F3586" s="42" t="str">
        <f>IF(ISNUMBER(SEARCH("96-well",Import!$B$10)),Sheet1!O3585,Sheet1!P3585)</f>
        <v>A9</v>
      </c>
      <c r="I3586" s="31"/>
    </row>
    <row r="3587" spans="1:9" x14ac:dyDescent="0.25">
      <c r="A3587" s="29" t="str">
        <f>IF(PickedColonies!J3587=0, "NA",INDEX(Table5[Strain name],(MATCH(PickedColonies!C3587,Table6[Barcode of agar-filled omnitray plate],0)+PickedColonies!J3587-1)))</f>
        <v>NA</v>
      </c>
      <c r="B3587" s="29" t="str">
        <f>IF(PickedColonies!J3587=0, "NA", INDEX(Table1[Modifications],(MATCH(PickedColonies!C3587,Table6[Barcode of agar-filled omnitray plate],0)+PickedColonies!J3587-1)))</f>
        <v>NA</v>
      </c>
      <c r="D3587" s="29" t="str">
        <f>IF(PickedColonies!J3587=0, "NA", INDEX(Table4[],(MATCH(PickedColonies!C3587,Table6[Barcode of agar-filled omnitray plate],0)+PickedColonies!J3587-1)))</f>
        <v>NA</v>
      </c>
      <c r="F3587" s="42" t="str">
        <f>IF(ISNUMBER(SEARCH("96-well",Import!$B$10)),Sheet1!O3586,Sheet1!P3586)</f>
        <v>B9</v>
      </c>
      <c r="I3587" s="31"/>
    </row>
    <row r="3588" spans="1:9" x14ac:dyDescent="0.25">
      <c r="A3588" s="29" t="str">
        <f>IF(PickedColonies!J3588=0, "NA",INDEX(Table5[Strain name],(MATCH(PickedColonies!C3588,Table6[Barcode of agar-filled omnitray plate],0)+PickedColonies!J3588-1)))</f>
        <v>NA</v>
      </c>
      <c r="B3588" s="29" t="str">
        <f>IF(PickedColonies!J3588=0, "NA", INDEX(Table1[Modifications],(MATCH(PickedColonies!C3588,Table6[Barcode of agar-filled omnitray plate],0)+PickedColonies!J3588-1)))</f>
        <v>NA</v>
      </c>
      <c r="D3588" s="29" t="str">
        <f>IF(PickedColonies!J3588=0, "NA", INDEX(Table4[],(MATCH(PickedColonies!C3588,Table6[Barcode of agar-filled omnitray plate],0)+PickedColonies!J3588-1)))</f>
        <v>NA</v>
      </c>
      <c r="F3588" s="42" t="str">
        <f>IF(ISNUMBER(SEARCH("96-well",Import!$B$10)),Sheet1!O3587,Sheet1!P3587)</f>
        <v>C9</v>
      </c>
      <c r="I3588" s="31"/>
    </row>
    <row r="3589" spans="1:9" x14ac:dyDescent="0.25">
      <c r="A3589" s="29" t="str">
        <f>IF(PickedColonies!J3589=0, "NA",INDEX(Table5[Strain name],(MATCH(PickedColonies!C3589,Table6[Barcode of agar-filled omnitray plate],0)+PickedColonies!J3589-1)))</f>
        <v>NA</v>
      </c>
      <c r="B3589" s="29" t="str">
        <f>IF(PickedColonies!J3589=0, "NA", INDEX(Table1[Modifications],(MATCH(PickedColonies!C3589,Table6[Barcode of agar-filled omnitray plate],0)+PickedColonies!J3589-1)))</f>
        <v>NA</v>
      </c>
      <c r="D3589" s="29" t="str">
        <f>IF(PickedColonies!J3589=0, "NA", INDEX(Table4[],(MATCH(PickedColonies!C3589,Table6[Barcode of agar-filled omnitray plate],0)+PickedColonies!J3589-1)))</f>
        <v>NA</v>
      </c>
      <c r="F3589" s="42" t="str">
        <f>IF(ISNUMBER(SEARCH("96-well",Import!$B$10)),Sheet1!O3588,Sheet1!P3588)</f>
        <v>D9</v>
      </c>
      <c r="I3589" s="31"/>
    </row>
    <row r="3590" spans="1:9" x14ac:dyDescent="0.25">
      <c r="A3590" s="29" t="str">
        <f>IF(PickedColonies!J3590=0, "NA",INDEX(Table5[Strain name],(MATCH(PickedColonies!C3590,Table6[Barcode of agar-filled omnitray plate],0)+PickedColonies!J3590-1)))</f>
        <v>NA</v>
      </c>
      <c r="B3590" s="29" t="str">
        <f>IF(PickedColonies!J3590=0, "NA", INDEX(Table1[Modifications],(MATCH(PickedColonies!C3590,Table6[Barcode of agar-filled omnitray plate],0)+PickedColonies!J3590-1)))</f>
        <v>NA</v>
      </c>
      <c r="D3590" s="29" t="str">
        <f>IF(PickedColonies!J3590=0, "NA", INDEX(Table4[],(MATCH(PickedColonies!C3590,Table6[Barcode of agar-filled omnitray plate],0)+PickedColonies!J3590-1)))</f>
        <v>NA</v>
      </c>
      <c r="F3590" s="42" t="str">
        <f>IF(ISNUMBER(SEARCH("96-well",Import!$B$10)),Sheet1!O3589,Sheet1!P3589)</f>
        <v>E9</v>
      </c>
      <c r="I3590" s="31"/>
    </row>
    <row r="3591" spans="1:9" x14ac:dyDescent="0.25">
      <c r="A3591" s="29" t="str">
        <f>IF(PickedColonies!J3591=0, "NA",INDEX(Table5[Strain name],(MATCH(PickedColonies!C3591,Table6[Barcode of agar-filled omnitray plate],0)+PickedColonies!J3591-1)))</f>
        <v>NA</v>
      </c>
      <c r="B3591" s="29" t="str">
        <f>IF(PickedColonies!J3591=0, "NA", INDEX(Table1[Modifications],(MATCH(PickedColonies!C3591,Table6[Barcode of agar-filled omnitray plate],0)+PickedColonies!J3591-1)))</f>
        <v>NA</v>
      </c>
      <c r="D3591" s="29" t="str">
        <f>IF(PickedColonies!J3591=0, "NA", INDEX(Table4[],(MATCH(PickedColonies!C3591,Table6[Barcode of agar-filled omnitray plate],0)+PickedColonies!J3591-1)))</f>
        <v>NA</v>
      </c>
      <c r="F3591" s="42" t="str">
        <f>IF(ISNUMBER(SEARCH("96-well",Import!$B$10)),Sheet1!O3590,Sheet1!P3590)</f>
        <v>F9</v>
      </c>
      <c r="I3591" s="31"/>
    </row>
    <row r="3592" spans="1:9" x14ac:dyDescent="0.25">
      <c r="A3592" s="29" t="str">
        <f>IF(PickedColonies!J3592=0, "NA",INDEX(Table5[Strain name],(MATCH(PickedColonies!C3592,Table6[Barcode of agar-filled omnitray plate],0)+PickedColonies!J3592-1)))</f>
        <v>NA</v>
      </c>
      <c r="B3592" s="29" t="str">
        <f>IF(PickedColonies!J3592=0, "NA", INDEX(Table1[Modifications],(MATCH(PickedColonies!C3592,Table6[Barcode of agar-filled omnitray plate],0)+PickedColonies!J3592-1)))</f>
        <v>NA</v>
      </c>
      <c r="D3592" s="29" t="str">
        <f>IF(PickedColonies!J3592=0, "NA", INDEX(Table4[],(MATCH(PickedColonies!C3592,Table6[Barcode of agar-filled omnitray plate],0)+PickedColonies!J3592-1)))</f>
        <v>NA</v>
      </c>
      <c r="F3592" s="42" t="str">
        <f>IF(ISNUMBER(SEARCH("96-well",Import!$B$10)),Sheet1!O3591,Sheet1!P3591)</f>
        <v>G9</v>
      </c>
      <c r="I3592" s="31"/>
    </row>
    <row r="3593" spans="1:9" x14ac:dyDescent="0.25">
      <c r="A3593" s="29" t="str">
        <f>IF(PickedColonies!J3593=0, "NA",INDEX(Table5[Strain name],(MATCH(PickedColonies!C3593,Table6[Barcode of agar-filled omnitray plate],0)+PickedColonies!J3593-1)))</f>
        <v>NA</v>
      </c>
      <c r="B3593" s="29" t="str">
        <f>IF(PickedColonies!J3593=0, "NA", INDEX(Table1[Modifications],(MATCH(PickedColonies!C3593,Table6[Barcode of agar-filled omnitray plate],0)+PickedColonies!J3593-1)))</f>
        <v>NA</v>
      </c>
      <c r="D3593" s="29" t="str">
        <f>IF(PickedColonies!J3593=0, "NA", INDEX(Table4[],(MATCH(PickedColonies!C3593,Table6[Barcode of agar-filled omnitray plate],0)+PickedColonies!J3593-1)))</f>
        <v>NA</v>
      </c>
      <c r="F3593" s="42" t="str">
        <f>IF(ISNUMBER(SEARCH("96-well",Import!$B$10)),Sheet1!O3592,Sheet1!P3592)</f>
        <v>H9</v>
      </c>
      <c r="I3593" s="31"/>
    </row>
    <row r="3594" spans="1:9" x14ac:dyDescent="0.25">
      <c r="A3594" s="29" t="str">
        <f>IF(PickedColonies!J3594=0, "NA",INDEX(Table5[Strain name],(MATCH(PickedColonies!C3594,Table6[Barcode of agar-filled omnitray plate],0)+PickedColonies!J3594-1)))</f>
        <v>NA</v>
      </c>
      <c r="B3594" s="29" t="str">
        <f>IF(PickedColonies!J3594=0, "NA", INDEX(Table1[Modifications],(MATCH(PickedColonies!C3594,Table6[Barcode of agar-filled omnitray plate],0)+PickedColonies!J3594-1)))</f>
        <v>NA</v>
      </c>
      <c r="D3594" s="29" t="str">
        <f>IF(PickedColonies!J3594=0, "NA", INDEX(Table4[],(MATCH(PickedColonies!C3594,Table6[Barcode of agar-filled omnitray plate],0)+PickedColonies!J3594-1)))</f>
        <v>NA</v>
      </c>
      <c r="F3594" s="42" t="str">
        <f>IF(ISNUMBER(SEARCH("96-well",Import!$B$10)),Sheet1!O3593,Sheet1!P3593)</f>
        <v>I9</v>
      </c>
      <c r="I3594" s="31"/>
    </row>
    <row r="3595" spans="1:9" x14ac:dyDescent="0.25">
      <c r="A3595" s="29" t="str">
        <f>IF(PickedColonies!J3595=0, "NA",INDEX(Table5[Strain name],(MATCH(PickedColonies!C3595,Table6[Barcode of agar-filled omnitray plate],0)+PickedColonies!J3595-1)))</f>
        <v>NA</v>
      </c>
      <c r="B3595" s="29" t="str">
        <f>IF(PickedColonies!J3595=0, "NA", INDEX(Table1[Modifications],(MATCH(PickedColonies!C3595,Table6[Barcode of agar-filled omnitray plate],0)+PickedColonies!J3595-1)))</f>
        <v>NA</v>
      </c>
      <c r="D3595" s="29" t="str">
        <f>IF(PickedColonies!J3595=0, "NA", INDEX(Table4[],(MATCH(PickedColonies!C3595,Table6[Barcode of agar-filled omnitray plate],0)+PickedColonies!J3595-1)))</f>
        <v>NA</v>
      </c>
      <c r="F3595" s="42" t="str">
        <f>IF(ISNUMBER(SEARCH("96-well",Import!$B$10)),Sheet1!O3594,Sheet1!P3594)</f>
        <v>J9</v>
      </c>
      <c r="I3595" s="31"/>
    </row>
    <row r="3596" spans="1:9" x14ac:dyDescent="0.25">
      <c r="A3596" s="29" t="str">
        <f>IF(PickedColonies!J3596=0, "NA",INDEX(Table5[Strain name],(MATCH(PickedColonies!C3596,Table6[Barcode of agar-filled omnitray plate],0)+PickedColonies!J3596-1)))</f>
        <v>NA</v>
      </c>
      <c r="B3596" s="29" t="str">
        <f>IF(PickedColonies!J3596=0, "NA", INDEX(Table1[Modifications],(MATCH(PickedColonies!C3596,Table6[Barcode of agar-filled omnitray plate],0)+PickedColonies!J3596-1)))</f>
        <v>NA</v>
      </c>
      <c r="D3596" s="29" t="str">
        <f>IF(PickedColonies!J3596=0, "NA", INDEX(Table4[],(MATCH(PickedColonies!C3596,Table6[Barcode of agar-filled omnitray plate],0)+PickedColonies!J3596-1)))</f>
        <v>NA</v>
      </c>
      <c r="F3596" s="42" t="str">
        <f>IF(ISNUMBER(SEARCH("96-well",Import!$B$10)),Sheet1!O3595,Sheet1!P3595)</f>
        <v>K9</v>
      </c>
      <c r="I3596" s="31"/>
    </row>
    <row r="3597" spans="1:9" x14ac:dyDescent="0.25">
      <c r="A3597" s="29" t="str">
        <f>IF(PickedColonies!J3597=0, "NA",INDEX(Table5[Strain name],(MATCH(PickedColonies!C3597,Table6[Barcode of agar-filled omnitray plate],0)+PickedColonies!J3597-1)))</f>
        <v>NA</v>
      </c>
      <c r="B3597" s="29" t="str">
        <f>IF(PickedColonies!J3597=0, "NA", INDEX(Table1[Modifications],(MATCH(PickedColonies!C3597,Table6[Barcode of agar-filled omnitray plate],0)+PickedColonies!J3597-1)))</f>
        <v>NA</v>
      </c>
      <c r="D3597" s="29" t="str">
        <f>IF(PickedColonies!J3597=0, "NA", INDEX(Table4[],(MATCH(PickedColonies!C3597,Table6[Barcode of agar-filled omnitray plate],0)+PickedColonies!J3597-1)))</f>
        <v>NA</v>
      </c>
      <c r="F3597" s="42" t="str">
        <f>IF(ISNUMBER(SEARCH("96-well",Import!$B$10)),Sheet1!O3596,Sheet1!P3596)</f>
        <v>L9</v>
      </c>
      <c r="I3597" s="31"/>
    </row>
    <row r="3598" spans="1:9" x14ac:dyDescent="0.25">
      <c r="A3598" s="29" t="str">
        <f>IF(PickedColonies!J3598=0, "NA",INDEX(Table5[Strain name],(MATCH(PickedColonies!C3598,Table6[Barcode of agar-filled omnitray plate],0)+PickedColonies!J3598-1)))</f>
        <v>NA</v>
      </c>
      <c r="B3598" s="29" t="str">
        <f>IF(PickedColonies!J3598=0, "NA", INDEX(Table1[Modifications],(MATCH(PickedColonies!C3598,Table6[Barcode of agar-filled omnitray plate],0)+PickedColonies!J3598-1)))</f>
        <v>NA</v>
      </c>
      <c r="D3598" s="29" t="str">
        <f>IF(PickedColonies!J3598=0, "NA", INDEX(Table4[],(MATCH(PickedColonies!C3598,Table6[Barcode of agar-filled omnitray plate],0)+PickedColonies!J3598-1)))</f>
        <v>NA</v>
      </c>
      <c r="F3598" s="42" t="str">
        <f>IF(ISNUMBER(SEARCH("96-well",Import!$B$10)),Sheet1!O3597,Sheet1!P3597)</f>
        <v>M9</v>
      </c>
      <c r="I3598" s="31"/>
    </row>
    <row r="3599" spans="1:9" x14ac:dyDescent="0.25">
      <c r="A3599" s="29" t="str">
        <f>IF(PickedColonies!J3599=0, "NA",INDEX(Table5[Strain name],(MATCH(PickedColonies!C3599,Table6[Barcode of agar-filled omnitray plate],0)+PickedColonies!J3599-1)))</f>
        <v>NA</v>
      </c>
      <c r="B3599" s="29" t="str">
        <f>IF(PickedColonies!J3599=0, "NA", INDEX(Table1[Modifications],(MATCH(PickedColonies!C3599,Table6[Barcode of agar-filled omnitray plate],0)+PickedColonies!J3599-1)))</f>
        <v>NA</v>
      </c>
      <c r="D3599" s="29" t="str">
        <f>IF(PickedColonies!J3599=0, "NA", INDEX(Table4[],(MATCH(PickedColonies!C3599,Table6[Barcode of agar-filled omnitray plate],0)+PickedColonies!J3599-1)))</f>
        <v>NA</v>
      </c>
      <c r="F3599" s="42" t="str">
        <f>IF(ISNUMBER(SEARCH("96-well",Import!$B$10)),Sheet1!O3598,Sheet1!P3598)</f>
        <v>N9</v>
      </c>
      <c r="I3599" s="31"/>
    </row>
    <row r="3600" spans="1:9" x14ac:dyDescent="0.25">
      <c r="A3600" s="29" t="str">
        <f>IF(PickedColonies!J3600=0, "NA",INDEX(Table5[Strain name],(MATCH(PickedColonies!C3600,Table6[Barcode of agar-filled omnitray plate],0)+PickedColonies!J3600-1)))</f>
        <v>NA</v>
      </c>
      <c r="B3600" s="29" t="str">
        <f>IF(PickedColonies!J3600=0, "NA", INDEX(Table1[Modifications],(MATCH(PickedColonies!C3600,Table6[Barcode of agar-filled omnitray plate],0)+PickedColonies!J3600-1)))</f>
        <v>NA</v>
      </c>
      <c r="D3600" s="29" t="str">
        <f>IF(PickedColonies!J3600=0, "NA", INDEX(Table4[],(MATCH(PickedColonies!C3600,Table6[Barcode of agar-filled omnitray plate],0)+PickedColonies!J3600-1)))</f>
        <v>NA</v>
      </c>
      <c r="F3600" s="42" t="str">
        <f>IF(ISNUMBER(SEARCH("96-well",Import!$B$10)),Sheet1!O3599,Sheet1!P3599)</f>
        <v>O9</v>
      </c>
      <c r="I3600" s="31"/>
    </row>
    <row r="3601" spans="1:9" x14ac:dyDescent="0.25">
      <c r="A3601" s="29" t="str">
        <f>IF(PickedColonies!J3601=0, "NA",INDEX(Table5[Strain name],(MATCH(PickedColonies!C3601,Table6[Barcode of agar-filled omnitray plate],0)+PickedColonies!J3601-1)))</f>
        <v>NA</v>
      </c>
      <c r="B3601" s="29" t="str">
        <f>IF(PickedColonies!J3601=0, "NA", INDEX(Table1[Modifications],(MATCH(PickedColonies!C3601,Table6[Barcode of agar-filled omnitray plate],0)+PickedColonies!J3601-1)))</f>
        <v>NA</v>
      </c>
      <c r="D3601" s="29" t="str">
        <f>IF(PickedColonies!J3601=0, "NA", INDEX(Table4[],(MATCH(PickedColonies!C3601,Table6[Barcode of agar-filled omnitray plate],0)+PickedColonies!J3601-1)))</f>
        <v>NA</v>
      </c>
      <c r="F3601" s="42" t="str">
        <f>IF(ISNUMBER(SEARCH("96-well",Import!$B$10)),Sheet1!O3600,Sheet1!P3600)</f>
        <v>P9</v>
      </c>
      <c r="I3601" s="31"/>
    </row>
    <row r="3602" spans="1:9" x14ac:dyDescent="0.25">
      <c r="A3602" s="29" t="str">
        <f>IF(PickedColonies!J3602=0, "NA",INDEX(Table5[Strain name],(MATCH(PickedColonies!C3602,Table6[Barcode of agar-filled omnitray plate],0)+PickedColonies!J3602-1)))</f>
        <v>NA</v>
      </c>
      <c r="B3602" s="29" t="str">
        <f>IF(PickedColonies!J3602=0, "NA", INDEX(Table1[Modifications],(MATCH(PickedColonies!C3602,Table6[Barcode of agar-filled omnitray plate],0)+PickedColonies!J3602-1)))</f>
        <v>NA</v>
      </c>
      <c r="D3602" s="29" t="str">
        <f>IF(PickedColonies!J3602=0, "NA", INDEX(Table4[],(MATCH(PickedColonies!C3602,Table6[Barcode of agar-filled omnitray plate],0)+PickedColonies!J3602-1)))</f>
        <v>NA</v>
      </c>
      <c r="F3602" s="42" t="str">
        <f>IF(ISNUMBER(SEARCH("96-well",Import!$B$10)),Sheet1!O3601,Sheet1!P3601)</f>
        <v>A10</v>
      </c>
      <c r="I3602" s="31"/>
    </row>
    <row r="3603" spans="1:9" x14ac:dyDescent="0.25">
      <c r="A3603" s="29" t="str">
        <f>IF(PickedColonies!J3603=0, "NA",INDEX(Table5[Strain name],(MATCH(PickedColonies!C3603,Table6[Barcode of agar-filled omnitray plate],0)+PickedColonies!J3603-1)))</f>
        <v>NA</v>
      </c>
      <c r="B3603" s="29" t="str">
        <f>IF(PickedColonies!J3603=0, "NA", INDEX(Table1[Modifications],(MATCH(PickedColonies!C3603,Table6[Barcode of agar-filled omnitray plate],0)+PickedColonies!J3603-1)))</f>
        <v>NA</v>
      </c>
      <c r="D3603" s="29" t="str">
        <f>IF(PickedColonies!J3603=0, "NA", INDEX(Table4[],(MATCH(PickedColonies!C3603,Table6[Barcode of agar-filled omnitray plate],0)+PickedColonies!J3603-1)))</f>
        <v>NA</v>
      </c>
      <c r="F3603" s="42" t="str">
        <f>IF(ISNUMBER(SEARCH("96-well",Import!$B$10)),Sheet1!O3602,Sheet1!P3602)</f>
        <v>B10</v>
      </c>
      <c r="I3603" s="31"/>
    </row>
    <row r="3604" spans="1:9" x14ac:dyDescent="0.25">
      <c r="A3604" s="29" t="str">
        <f>IF(PickedColonies!J3604=0, "NA",INDEX(Table5[Strain name],(MATCH(PickedColonies!C3604,Table6[Barcode of agar-filled omnitray plate],0)+PickedColonies!J3604-1)))</f>
        <v>NA</v>
      </c>
      <c r="B3604" s="29" t="str">
        <f>IF(PickedColonies!J3604=0, "NA", INDEX(Table1[Modifications],(MATCH(PickedColonies!C3604,Table6[Barcode of agar-filled omnitray plate],0)+PickedColonies!J3604-1)))</f>
        <v>NA</v>
      </c>
      <c r="D3604" s="29" t="str">
        <f>IF(PickedColonies!J3604=0, "NA", INDEX(Table4[],(MATCH(PickedColonies!C3604,Table6[Barcode of agar-filled omnitray plate],0)+PickedColonies!J3604-1)))</f>
        <v>NA</v>
      </c>
      <c r="F3604" s="42" t="str">
        <f>IF(ISNUMBER(SEARCH("96-well",Import!$B$10)),Sheet1!O3603,Sheet1!P3603)</f>
        <v>C10</v>
      </c>
      <c r="I3604" s="31"/>
    </row>
    <row r="3605" spans="1:9" x14ac:dyDescent="0.25">
      <c r="A3605" s="29" t="str">
        <f>IF(PickedColonies!J3605=0, "NA",INDEX(Table5[Strain name],(MATCH(PickedColonies!C3605,Table6[Barcode of agar-filled omnitray plate],0)+PickedColonies!J3605-1)))</f>
        <v>NA</v>
      </c>
      <c r="B3605" s="29" t="str">
        <f>IF(PickedColonies!J3605=0, "NA", INDEX(Table1[Modifications],(MATCH(PickedColonies!C3605,Table6[Barcode of agar-filled omnitray plate],0)+PickedColonies!J3605-1)))</f>
        <v>NA</v>
      </c>
      <c r="D3605" s="29" t="str">
        <f>IF(PickedColonies!J3605=0, "NA", INDEX(Table4[],(MATCH(PickedColonies!C3605,Table6[Barcode of agar-filled omnitray plate],0)+PickedColonies!J3605-1)))</f>
        <v>NA</v>
      </c>
      <c r="F3605" s="42" t="str">
        <f>IF(ISNUMBER(SEARCH("96-well",Import!$B$10)),Sheet1!O3604,Sheet1!P3604)</f>
        <v>D10</v>
      </c>
      <c r="I3605" s="31"/>
    </row>
    <row r="3606" spans="1:9" x14ac:dyDescent="0.25">
      <c r="A3606" s="29" t="str">
        <f>IF(PickedColonies!J3606=0, "NA",INDEX(Table5[Strain name],(MATCH(PickedColonies!C3606,Table6[Barcode of agar-filled omnitray plate],0)+PickedColonies!J3606-1)))</f>
        <v>NA</v>
      </c>
      <c r="B3606" s="29" t="str">
        <f>IF(PickedColonies!J3606=0, "NA", INDEX(Table1[Modifications],(MATCH(PickedColonies!C3606,Table6[Barcode of agar-filled omnitray plate],0)+PickedColonies!J3606-1)))</f>
        <v>NA</v>
      </c>
      <c r="D3606" s="29" t="str">
        <f>IF(PickedColonies!J3606=0, "NA", INDEX(Table4[],(MATCH(PickedColonies!C3606,Table6[Barcode of agar-filled omnitray plate],0)+PickedColonies!J3606-1)))</f>
        <v>NA</v>
      </c>
      <c r="F3606" s="42" t="str">
        <f>IF(ISNUMBER(SEARCH("96-well",Import!$B$10)),Sheet1!O3605,Sheet1!P3605)</f>
        <v>E10</v>
      </c>
      <c r="I3606" s="31"/>
    </row>
    <row r="3607" spans="1:9" x14ac:dyDescent="0.25">
      <c r="A3607" s="29" t="str">
        <f>IF(PickedColonies!J3607=0, "NA",INDEX(Table5[Strain name],(MATCH(PickedColonies!C3607,Table6[Barcode of agar-filled omnitray plate],0)+PickedColonies!J3607-1)))</f>
        <v>NA</v>
      </c>
      <c r="B3607" s="29" t="str">
        <f>IF(PickedColonies!J3607=0, "NA", INDEX(Table1[Modifications],(MATCH(PickedColonies!C3607,Table6[Barcode of agar-filled omnitray plate],0)+PickedColonies!J3607-1)))</f>
        <v>NA</v>
      </c>
      <c r="D3607" s="29" t="str">
        <f>IF(PickedColonies!J3607=0, "NA", INDEX(Table4[],(MATCH(PickedColonies!C3607,Table6[Barcode of agar-filled omnitray plate],0)+PickedColonies!J3607-1)))</f>
        <v>NA</v>
      </c>
      <c r="F3607" s="42" t="str">
        <f>IF(ISNUMBER(SEARCH("96-well",Import!$B$10)),Sheet1!O3606,Sheet1!P3606)</f>
        <v>F10</v>
      </c>
      <c r="I3607" s="31"/>
    </row>
    <row r="3608" spans="1:9" x14ac:dyDescent="0.25">
      <c r="A3608" s="29" t="str">
        <f>IF(PickedColonies!J3608=0, "NA",INDEX(Table5[Strain name],(MATCH(PickedColonies!C3608,Table6[Barcode of agar-filled omnitray plate],0)+PickedColonies!J3608-1)))</f>
        <v>NA</v>
      </c>
      <c r="B3608" s="29" t="str">
        <f>IF(PickedColonies!J3608=0, "NA", INDEX(Table1[Modifications],(MATCH(PickedColonies!C3608,Table6[Barcode of agar-filled omnitray plate],0)+PickedColonies!J3608-1)))</f>
        <v>NA</v>
      </c>
      <c r="D3608" s="29" t="str">
        <f>IF(PickedColonies!J3608=0, "NA", INDEX(Table4[],(MATCH(PickedColonies!C3608,Table6[Barcode of agar-filled omnitray plate],0)+PickedColonies!J3608-1)))</f>
        <v>NA</v>
      </c>
      <c r="F3608" s="42" t="str">
        <f>IF(ISNUMBER(SEARCH("96-well",Import!$B$10)),Sheet1!O3607,Sheet1!P3607)</f>
        <v>G10</v>
      </c>
      <c r="I3608" s="31"/>
    </row>
    <row r="3609" spans="1:9" x14ac:dyDescent="0.25">
      <c r="A3609" s="29" t="str">
        <f>IF(PickedColonies!J3609=0, "NA",INDEX(Table5[Strain name],(MATCH(PickedColonies!C3609,Table6[Barcode of agar-filled omnitray plate],0)+PickedColonies!J3609-1)))</f>
        <v>NA</v>
      </c>
      <c r="B3609" s="29" t="str">
        <f>IF(PickedColonies!J3609=0, "NA", INDEX(Table1[Modifications],(MATCH(PickedColonies!C3609,Table6[Barcode of agar-filled omnitray plate],0)+PickedColonies!J3609-1)))</f>
        <v>NA</v>
      </c>
      <c r="D3609" s="29" t="str">
        <f>IF(PickedColonies!J3609=0, "NA", INDEX(Table4[],(MATCH(PickedColonies!C3609,Table6[Barcode of agar-filled omnitray plate],0)+PickedColonies!J3609-1)))</f>
        <v>NA</v>
      </c>
      <c r="F3609" s="42" t="str">
        <f>IF(ISNUMBER(SEARCH("96-well",Import!$B$10)),Sheet1!O3608,Sheet1!P3608)</f>
        <v>H10</v>
      </c>
      <c r="I3609" s="31"/>
    </row>
    <row r="3610" spans="1:9" x14ac:dyDescent="0.25">
      <c r="A3610" s="29" t="str">
        <f>IF(PickedColonies!J3610=0, "NA",INDEX(Table5[Strain name],(MATCH(PickedColonies!C3610,Table6[Barcode of agar-filled omnitray plate],0)+PickedColonies!J3610-1)))</f>
        <v>NA</v>
      </c>
      <c r="B3610" s="29" t="str">
        <f>IF(PickedColonies!J3610=0, "NA", INDEX(Table1[Modifications],(MATCH(PickedColonies!C3610,Table6[Barcode of agar-filled omnitray plate],0)+PickedColonies!J3610-1)))</f>
        <v>NA</v>
      </c>
      <c r="D3610" s="29" t="str">
        <f>IF(PickedColonies!J3610=0, "NA", INDEX(Table4[],(MATCH(PickedColonies!C3610,Table6[Barcode of agar-filled omnitray plate],0)+PickedColonies!J3610-1)))</f>
        <v>NA</v>
      </c>
      <c r="F3610" s="42" t="str">
        <f>IF(ISNUMBER(SEARCH("96-well",Import!$B$10)),Sheet1!O3609,Sheet1!P3609)</f>
        <v>I10</v>
      </c>
      <c r="I3610" s="31"/>
    </row>
    <row r="3611" spans="1:9" x14ac:dyDescent="0.25">
      <c r="A3611" s="29" t="str">
        <f>IF(PickedColonies!J3611=0, "NA",INDEX(Table5[Strain name],(MATCH(PickedColonies!C3611,Table6[Barcode of agar-filled omnitray plate],0)+PickedColonies!J3611-1)))</f>
        <v>NA</v>
      </c>
      <c r="B3611" s="29" t="str">
        <f>IF(PickedColonies!J3611=0, "NA", INDEX(Table1[Modifications],(MATCH(PickedColonies!C3611,Table6[Barcode of agar-filled omnitray plate],0)+PickedColonies!J3611-1)))</f>
        <v>NA</v>
      </c>
      <c r="D3611" s="29" t="str">
        <f>IF(PickedColonies!J3611=0, "NA", INDEX(Table4[],(MATCH(PickedColonies!C3611,Table6[Barcode of agar-filled omnitray plate],0)+PickedColonies!J3611-1)))</f>
        <v>NA</v>
      </c>
      <c r="F3611" s="42" t="str">
        <f>IF(ISNUMBER(SEARCH("96-well",Import!$B$10)),Sheet1!O3610,Sheet1!P3610)</f>
        <v>J10</v>
      </c>
      <c r="I3611" s="31"/>
    </row>
    <row r="3612" spans="1:9" x14ac:dyDescent="0.25">
      <c r="A3612" s="29" t="str">
        <f>IF(PickedColonies!J3612=0, "NA",INDEX(Table5[Strain name],(MATCH(PickedColonies!C3612,Table6[Barcode of agar-filled omnitray plate],0)+PickedColonies!J3612-1)))</f>
        <v>NA</v>
      </c>
      <c r="B3612" s="29" t="str">
        <f>IF(PickedColonies!J3612=0, "NA", INDEX(Table1[Modifications],(MATCH(PickedColonies!C3612,Table6[Barcode of agar-filled omnitray plate],0)+PickedColonies!J3612-1)))</f>
        <v>NA</v>
      </c>
      <c r="D3612" s="29" t="str">
        <f>IF(PickedColonies!J3612=0, "NA", INDEX(Table4[],(MATCH(PickedColonies!C3612,Table6[Barcode of agar-filled omnitray plate],0)+PickedColonies!J3612-1)))</f>
        <v>NA</v>
      </c>
      <c r="F3612" s="42" t="str">
        <f>IF(ISNUMBER(SEARCH("96-well",Import!$B$10)),Sheet1!O3611,Sheet1!P3611)</f>
        <v>K10</v>
      </c>
      <c r="I3612" s="31"/>
    </row>
    <row r="3613" spans="1:9" x14ac:dyDescent="0.25">
      <c r="A3613" s="29" t="str">
        <f>IF(PickedColonies!J3613=0, "NA",INDEX(Table5[Strain name],(MATCH(PickedColonies!C3613,Table6[Barcode of agar-filled omnitray plate],0)+PickedColonies!J3613-1)))</f>
        <v>NA</v>
      </c>
      <c r="B3613" s="29" t="str">
        <f>IF(PickedColonies!J3613=0, "NA", INDEX(Table1[Modifications],(MATCH(PickedColonies!C3613,Table6[Barcode of agar-filled omnitray plate],0)+PickedColonies!J3613-1)))</f>
        <v>NA</v>
      </c>
      <c r="D3613" s="29" t="str">
        <f>IF(PickedColonies!J3613=0, "NA", INDEX(Table4[],(MATCH(PickedColonies!C3613,Table6[Barcode of agar-filled omnitray plate],0)+PickedColonies!J3613-1)))</f>
        <v>NA</v>
      </c>
      <c r="F3613" s="42" t="str">
        <f>IF(ISNUMBER(SEARCH("96-well",Import!$B$10)),Sheet1!O3612,Sheet1!P3612)</f>
        <v>L10</v>
      </c>
      <c r="I3613" s="31"/>
    </row>
    <row r="3614" spans="1:9" x14ac:dyDescent="0.25">
      <c r="A3614" s="29" t="str">
        <f>IF(PickedColonies!J3614=0, "NA",INDEX(Table5[Strain name],(MATCH(PickedColonies!C3614,Table6[Barcode of agar-filled omnitray plate],0)+PickedColonies!J3614-1)))</f>
        <v>NA</v>
      </c>
      <c r="B3614" s="29" t="str">
        <f>IF(PickedColonies!J3614=0, "NA", INDEX(Table1[Modifications],(MATCH(PickedColonies!C3614,Table6[Barcode of agar-filled omnitray plate],0)+PickedColonies!J3614-1)))</f>
        <v>NA</v>
      </c>
      <c r="D3614" s="29" t="str">
        <f>IF(PickedColonies!J3614=0, "NA", INDEX(Table4[],(MATCH(PickedColonies!C3614,Table6[Barcode of agar-filled omnitray plate],0)+PickedColonies!J3614-1)))</f>
        <v>NA</v>
      </c>
      <c r="F3614" s="42" t="str">
        <f>IF(ISNUMBER(SEARCH("96-well",Import!$B$10)),Sheet1!O3613,Sheet1!P3613)</f>
        <v>M10</v>
      </c>
      <c r="I3614" s="31"/>
    </row>
    <row r="3615" spans="1:9" x14ac:dyDescent="0.25">
      <c r="A3615" s="29" t="str">
        <f>IF(PickedColonies!J3615=0, "NA",INDEX(Table5[Strain name],(MATCH(PickedColonies!C3615,Table6[Barcode of agar-filled omnitray plate],0)+PickedColonies!J3615-1)))</f>
        <v>NA</v>
      </c>
      <c r="B3615" s="29" t="str">
        <f>IF(PickedColonies!J3615=0, "NA", INDEX(Table1[Modifications],(MATCH(PickedColonies!C3615,Table6[Barcode of agar-filled omnitray plate],0)+PickedColonies!J3615-1)))</f>
        <v>NA</v>
      </c>
      <c r="D3615" s="29" t="str">
        <f>IF(PickedColonies!J3615=0, "NA", INDEX(Table4[],(MATCH(PickedColonies!C3615,Table6[Barcode of agar-filled omnitray plate],0)+PickedColonies!J3615-1)))</f>
        <v>NA</v>
      </c>
      <c r="F3615" s="42" t="str">
        <f>IF(ISNUMBER(SEARCH("96-well",Import!$B$10)),Sheet1!O3614,Sheet1!P3614)</f>
        <v>N10</v>
      </c>
      <c r="I3615" s="31"/>
    </row>
    <row r="3616" spans="1:9" x14ac:dyDescent="0.25">
      <c r="A3616" s="29" t="str">
        <f>IF(PickedColonies!J3616=0, "NA",INDEX(Table5[Strain name],(MATCH(PickedColonies!C3616,Table6[Barcode of agar-filled omnitray plate],0)+PickedColonies!J3616-1)))</f>
        <v>NA</v>
      </c>
      <c r="B3616" s="29" t="str">
        <f>IF(PickedColonies!J3616=0, "NA", INDEX(Table1[Modifications],(MATCH(PickedColonies!C3616,Table6[Barcode of agar-filled omnitray plate],0)+PickedColonies!J3616-1)))</f>
        <v>NA</v>
      </c>
      <c r="D3616" s="29" t="str">
        <f>IF(PickedColonies!J3616=0, "NA", INDEX(Table4[],(MATCH(PickedColonies!C3616,Table6[Barcode of agar-filled omnitray plate],0)+PickedColonies!J3616-1)))</f>
        <v>NA</v>
      </c>
      <c r="F3616" s="42" t="str">
        <f>IF(ISNUMBER(SEARCH("96-well",Import!$B$10)),Sheet1!O3615,Sheet1!P3615)</f>
        <v>O10</v>
      </c>
      <c r="I3616" s="31"/>
    </row>
    <row r="3617" spans="1:9" x14ac:dyDescent="0.25">
      <c r="A3617" s="29" t="str">
        <f>IF(PickedColonies!J3617=0, "NA",INDEX(Table5[Strain name],(MATCH(PickedColonies!C3617,Table6[Barcode of agar-filled omnitray plate],0)+PickedColonies!J3617-1)))</f>
        <v>NA</v>
      </c>
      <c r="B3617" s="29" t="str">
        <f>IF(PickedColonies!J3617=0, "NA", INDEX(Table1[Modifications],(MATCH(PickedColonies!C3617,Table6[Barcode of agar-filled omnitray plate],0)+PickedColonies!J3617-1)))</f>
        <v>NA</v>
      </c>
      <c r="D3617" s="29" t="str">
        <f>IF(PickedColonies!J3617=0, "NA", INDEX(Table4[],(MATCH(PickedColonies!C3617,Table6[Barcode of agar-filled omnitray plate],0)+PickedColonies!J3617-1)))</f>
        <v>NA</v>
      </c>
      <c r="F3617" s="42" t="str">
        <f>IF(ISNUMBER(SEARCH("96-well",Import!$B$10)),Sheet1!O3616,Sheet1!P3616)</f>
        <v>P10</v>
      </c>
      <c r="I3617" s="31"/>
    </row>
    <row r="3618" spans="1:9" x14ac:dyDescent="0.25">
      <c r="A3618" s="29" t="str">
        <f>IF(PickedColonies!J3618=0, "NA",INDEX(Table5[Strain name],(MATCH(PickedColonies!C3618,Table6[Barcode of agar-filled omnitray plate],0)+PickedColonies!J3618-1)))</f>
        <v>NA</v>
      </c>
      <c r="B3618" s="29" t="str">
        <f>IF(PickedColonies!J3618=0, "NA", INDEX(Table1[Modifications],(MATCH(PickedColonies!C3618,Table6[Barcode of agar-filled omnitray plate],0)+PickedColonies!J3618-1)))</f>
        <v>NA</v>
      </c>
      <c r="D3618" s="29" t="str">
        <f>IF(PickedColonies!J3618=0, "NA", INDEX(Table4[],(MATCH(PickedColonies!C3618,Table6[Barcode of agar-filled omnitray plate],0)+PickedColonies!J3618-1)))</f>
        <v>NA</v>
      </c>
      <c r="F3618" s="42" t="str">
        <f>IF(ISNUMBER(SEARCH("96-well",Import!$B$10)),Sheet1!O3617,Sheet1!P3617)</f>
        <v>A11</v>
      </c>
      <c r="I3618" s="31"/>
    </row>
    <row r="3619" spans="1:9" x14ac:dyDescent="0.25">
      <c r="A3619" s="29" t="str">
        <f>IF(PickedColonies!J3619=0, "NA",INDEX(Table5[Strain name],(MATCH(PickedColonies!C3619,Table6[Barcode of agar-filled omnitray plate],0)+PickedColonies!J3619-1)))</f>
        <v>NA</v>
      </c>
      <c r="B3619" s="29" t="str">
        <f>IF(PickedColonies!J3619=0, "NA", INDEX(Table1[Modifications],(MATCH(PickedColonies!C3619,Table6[Barcode of agar-filled omnitray plate],0)+PickedColonies!J3619-1)))</f>
        <v>NA</v>
      </c>
      <c r="D3619" s="29" t="str">
        <f>IF(PickedColonies!J3619=0, "NA", INDEX(Table4[],(MATCH(PickedColonies!C3619,Table6[Barcode of agar-filled omnitray plate],0)+PickedColonies!J3619-1)))</f>
        <v>NA</v>
      </c>
      <c r="F3619" s="42" t="str">
        <f>IF(ISNUMBER(SEARCH("96-well",Import!$B$10)),Sheet1!O3618,Sheet1!P3618)</f>
        <v>B11</v>
      </c>
      <c r="I3619" s="31"/>
    </row>
    <row r="3620" spans="1:9" x14ac:dyDescent="0.25">
      <c r="A3620" s="29" t="str">
        <f>IF(PickedColonies!J3620=0, "NA",INDEX(Table5[Strain name],(MATCH(PickedColonies!C3620,Table6[Barcode of agar-filled omnitray plate],0)+PickedColonies!J3620-1)))</f>
        <v>NA</v>
      </c>
      <c r="B3620" s="29" t="str">
        <f>IF(PickedColonies!J3620=0, "NA", INDEX(Table1[Modifications],(MATCH(PickedColonies!C3620,Table6[Barcode of agar-filled omnitray plate],0)+PickedColonies!J3620-1)))</f>
        <v>NA</v>
      </c>
      <c r="D3620" s="29" t="str">
        <f>IF(PickedColonies!J3620=0, "NA", INDEX(Table4[],(MATCH(PickedColonies!C3620,Table6[Barcode of agar-filled omnitray plate],0)+PickedColonies!J3620-1)))</f>
        <v>NA</v>
      </c>
      <c r="F3620" s="42" t="str">
        <f>IF(ISNUMBER(SEARCH("96-well",Import!$B$10)),Sheet1!O3619,Sheet1!P3619)</f>
        <v>C11</v>
      </c>
      <c r="I3620" s="31"/>
    </row>
    <row r="3621" spans="1:9" x14ac:dyDescent="0.25">
      <c r="A3621" s="29" t="str">
        <f>IF(PickedColonies!J3621=0, "NA",INDEX(Table5[Strain name],(MATCH(PickedColonies!C3621,Table6[Barcode of agar-filled omnitray plate],0)+PickedColonies!J3621-1)))</f>
        <v>NA</v>
      </c>
      <c r="B3621" s="29" t="str">
        <f>IF(PickedColonies!J3621=0, "NA", INDEX(Table1[Modifications],(MATCH(PickedColonies!C3621,Table6[Barcode of agar-filled omnitray plate],0)+PickedColonies!J3621-1)))</f>
        <v>NA</v>
      </c>
      <c r="D3621" s="29" t="str">
        <f>IF(PickedColonies!J3621=0, "NA", INDEX(Table4[],(MATCH(PickedColonies!C3621,Table6[Barcode of agar-filled omnitray plate],0)+PickedColonies!J3621-1)))</f>
        <v>NA</v>
      </c>
      <c r="F3621" s="42" t="str">
        <f>IF(ISNUMBER(SEARCH("96-well",Import!$B$10)),Sheet1!O3620,Sheet1!P3620)</f>
        <v>D11</v>
      </c>
      <c r="I3621" s="31"/>
    </row>
    <row r="3622" spans="1:9" x14ac:dyDescent="0.25">
      <c r="A3622" s="29" t="str">
        <f>IF(PickedColonies!J3622=0, "NA",INDEX(Table5[Strain name],(MATCH(PickedColonies!C3622,Table6[Barcode of agar-filled omnitray plate],0)+PickedColonies!J3622-1)))</f>
        <v>NA</v>
      </c>
      <c r="B3622" s="29" t="str">
        <f>IF(PickedColonies!J3622=0, "NA", INDEX(Table1[Modifications],(MATCH(PickedColonies!C3622,Table6[Barcode of agar-filled omnitray plate],0)+PickedColonies!J3622-1)))</f>
        <v>NA</v>
      </c>
      <c r="D3622" s="29" t="str">
        <f>IF(PickedColonies!J3622=0, "NA", INDEX(Table4[],(MATCH(PickedColonies!C3622,Table6[Barcode of agar-filled omnitray plate],0)+PickedColonies!J3622-1)))</f>
        <v>NA</v>
      </c>
      <c r="F3622" s="42" t="str">
        <f>IF(ISNUMBER(SEARCH("96-well",Import!$B$10)),Sheet1!O3621,Sheet1!P3621)</f>
        <v>E11</v>
      </c>
      <c r="I3622" s="31"/>
    </row>
    <row r="3623" spans="1:9" x14ac:dyDescent="0.25">
      <c r="A3623" s="29" t="str">
        <f>IF(PickedColonies!J3623=0, "NA",INDEX(Table5[Strain name],(MATCH(PickedColonies!C3623,Table6[Barcode of agar-filled omnitray plate],0)+PickedColonies!J3623-1)))</f>
        <v>NA</v>
      </c>
      <c r="B3623" s="29" t="str">
        <f>IF(PickedColonies!J3623=0, "NA", INDEX(Table1[Modifications],(MATCH(PickedColonies!C3623,Table6[Barcode of agar-filled omnitray plate],0)+PickedColonies!J3623-1)))</f>
        <v>NA</v>
      </c>
      <c r="D3623" s="29" t="str">
        <f>IF(PickedColonies!J3623=0, "NA", INDEX(Table4[],(MATCH(PickedColonies!C3623,Table6[Barcode of agar-filled omnitray plate],0)+PickedColonies!J3623-1)))</f>
        <v>NA</v>
      </c>
      <c r="F3623" s="42" t="str">
        <f>IF(ISNUMBER(SEARCH("96-well",Import!$B$10)),Sheet1!O3622,Sheet1!P3622)</f>
        <v>F11</v>
      </c>
      <c r="I3623" s="31"/>
    </row>
    <row r="3624" spans="1:9" x14ac:dyDescent="0.25">
      <c r="A3624" s="29" t="str">
        <f>IF(PickedColonies!J3624=0, "NA",INDEX(Table5[Strain name],(MATCH(PickedColonies!C3624,Table6[Barcode of agar-filled omnitray plate],0)+PickedColonies!J3624-1)))</f>
        <v>NA</v>
      </c>
      <c r="B3624" s="29" t="str">
        <f>IF(PickedColonies!J3624=0, "NA", INDEX(Table1[Modifications],(MATCH(PickedColonies!C3624,Table6[Barcode of agar-filled omnitray plate],0)+PickedColonies!J3624-1)))</f>
        <v>NA</v>
      </c>
      <c r="D3624" s="29" t="str">
        <f>IF(PickedColonies!J3624=0, "NA", INDEX(Table4[],(MATCH(PickedColonies!C3624,Table6[Barcode of agar-filled omnitray plate],0)+PickedColonies!J3624-1)))</f>
        <v>NA</v>
      </c>
      <c r="F3624" s="42" t="str">
        <f>IF(ISNUMBER(SEARCH("96-well",Import!$B$10)),Sheet1!O3623,Sheet1!P3623)</f>
        <v>G11</v>
      </c>
      <c r="I3624" s="31"/>
    </row>
    <row r="3625" spans="1:9" x14ac:dyDescent="0.25">
      <c r="A3625" s="29" t="str">
        <f>IF(PickedColonies!J3625=0, "NA",INDEX(Table5[Strain name],(MATCH(PickedColonies!C3625,Table6[Barcode of agar-filled omnitray plate],0)+PickedColonies!J3625-1)))</f>
        <v>NA</v>
      </c>
      <c r="B3625" s="29" t="str">
        <f>IF(PickedColonies!J3625=0, "NA", INDEX(Table1[Modifications],(MATCH(PickedColonies!C3625,Table6[Barcode of agar-filled omnitray plate],0)+PickedColonies!J3625-1)))</f>
        <v>NA</v>
      </c>
      <c r="D3625" s="29" t="str">
        <f>IF(PickedColonies!J3625=0, "NA", INDEX(Table4[],(MATCH(PickedColonies!C3625,Table6[Barcode of agar-filled omnitray plate],0)+PickedColonies!J3625-1)))</f>
        <v>NA</v>
      </c>
      <c r="F3625" s="42" t="str">
        <f>IF(ISNUMBER(SEARCH("96-well",Import!$B$10)),Sheet1!O3624,Sheet1!P3624)</f>
        <v>H11</v>
      </c>
      <c r="I3625" s="31"/>
    </row>
    <row r="3626" spans="1:9" x14ac:dyDescent="0.25">
      <c r="A3626" s="29" t="str">
        <f>IF(PickedColonies!J3626=0, "NA",INDEX(Table5[Strain name],(MATCH(PickedColonies!C3626,Table6[Barcode of agar-filled omnitray plate],0)+PickedColonies!J3626-1)))</f>
        <v>NA</v>
      </c>
      <c r="B3626" s="29" t="str">
        <f>IF(PickedColonies!J3626=0, "NA", INDEX(Table1[Modifications],(MATCH(PickedColonies!C3626,Table6[Barcode of agar-filled omnitray plate],0)+PickedColonies!J3626-1)))</f>
        <v>NA</v>
      </c>
      <c r="D3626" s="29" t="str">
        <f>IF(PickedColonies!J3626=0, "NA", INDEX(Table4[],(MATCH(PickedColonies!C3626,Table6[Barcode of agar-filled omnitray plate],0)+PickedColonies!J3626-1)))</f>
        <v>NA</v>
      </c>
      <c r="F3626" s="42" t="str">
        <f>IF(ISNUMBER(SEARCH("96-well",Import!$B$10)),Sheet1!O3625,Sheet1!P3625)</f>
        <v>I11</v>
      </c>
      <c r="I3626" s="31"/>
    </row>
    <row r="3627" spans="1:9" x14ac:dyDescent="0.25">
      <c r="A3627" s="29" t="str">
        <f>IF(PickedColonies!J3627=0, "NA",INDEX(Table5[Strain name],(MATCH(PickedColonies!C3627,Table6[Barcode of agar-filled omnitray plate],0)+PickedColonies!J3627-1)))</f>
        <v>NA</v>
      </c>
      <c r="B3627" s="29" t="str">
        <f>IF(PickedColonies!J3627=0, "NA", INDEX(Table1[Modifications],(MATCH(PickedColonies!C3627,Table6[Barcode of agar-filled omnitray plate],0)+PickedColonies!J3627-1)))</f>
        <v>NA</v>
      </c>
      <c r="D3627" s="29" t="str">
        <f>IF(PickedColonies!J3627=0, "NA", INDEX(Table4[],(MATCH(PickedColonies!C3627,Table6[Barcode of agar-filled omnitray plate],0)+PickedColonies!J3627-1)))</f>
        <v>NA</v>
      </c>
      <c r="F3627" s="42" t="str">
        <f>IF(ISNUMBER(SEARCH("96-well",Import!$B$10)),Sheet1!O3626,Sheet1!P3626)</f>
        <v>J11</v>
      </c>
      <c r="I3627" s="31"/>
    </row>
    <row r="3628" spans="1:9" x14ac:dyDescent="0.25">
      <c r="A3628" s="29" t="str">
        <f>IF(PickedColonies!J3628=0, "NA",INDEX(Table5[Strain name],(MATCH(PickedColonies!C3628,Table6[Barcode of agar-filled omnitray plate],0)+PickedColonies!J3628-1)))</f>
        <v>NA</v>
      </c>
      <c r="B3628" s="29" t="str">
        <f>IF(PickedColonies!J3628=0, "NA", INDEX(Table1[Modifications],(MATCH(PickedColonies!C3628,Table6[Barcode of agar-filled omnitray plate],0)+PickedColonies!J3628-1)))</f>
        <v>NA</v>
      </c>
      <c r="D3628" s="29" t="str">
        <f>IF(PickedColonies!J3628=0, "NA", INDEX(Table4[],(MATCH(PickedColonies!C3628,Table6[Barcode of agar-filled omnitray plate],0)+PickedColonies!J3628-1)))</f>
        <v>NA</v>
      </c>
      <c r="F3628" s="42" t="str">
        <f>IF(ISNUMBER(SEARCH("96-well",Import!$B$10)),Sheet1!O3627,Sheet1!P3627)</f>
        <v>K11</v>
      </c>
      <c r="I3628" s="31"/>
    </row>
    <row r="3629" spans="1:9" x14ac:dyDescent="0.25">
      <c r="A3629" s="29" t="str">
        <f>IF(PickedColonies!J3629=0, "NA",INDEX(Table5[Strain name],(MATCH(PickedColonies!C3629,Table6[Barcode of agar-filled omnitray plate],0)+PickedColonies!J3629-1)))</f>
        <v>NA</v>
      </c>
      <c r="B3629" s="29" t="str">
        <f>IF(PickedColonies!J3629=0, "NA", INDEX(Table1[Modifications],(MATCH(PickedColonies!C3629,Table6[Barcode of agar-filled omnitray plate],0)+PickedColonies!J3629-1)))</f>
        <v>NA</v>
      </c>
      <c r="D3629" s="29" t="str">
        <f>IF(PickedColonies!J3629=0, "NA", INDEX(Table4[],(MATCH(PickedColonies!C3629,Table6[Barcode of agar-filled omnitray plate],0)+PickedColonies!J3629-1)))</f>
        <v>NA</v>
      </c>
      <c r="F3629" s="42" t="str">
        <f>IF(ISNUMBER(SEARCH("96-well",Import!$B$10)),Sheet1!O3628,Sheet1!P3628)</f>
        <v>L11</v>
      </c>
      <c r="I3629" s="31"/>
    </row>
    <row r="3630" spans="1:9" x14ac:dyDescent="0.25">
      <c r="A3630" s="29" t="str">
        <f>IF(PickedColonies!J3630=0, "NA",INDEX(Table5[Strain name],(MATCH(PickedColonies!C3630,Table6[Barcode of agar-filled omnitray plate],0)+PickedColonies!J3630-1)))</f>
        <v>NA</v>
      </c>
      <c r="B3630" s="29" t="str">
        <f>IF(PickedColonies!J3630=0, "NA", INDEX(Table1[Modifications],(MATCH(PickedColonies!C3630,Table6[Barcode of agar-filled omnitray plate],0)+PickedColonies!J3630-1)))</f>
        <v>NA</v>
      </c>
      <c r="D3630" s="29" t="str">
        <f>IF(PickedColonies!J3630=0, "NA", INDEX(Table4[],(MATCH(PickedColonies!C3630,Table6[Barcode of agar-filled omnitray plate],0)+PickedColonies!J3630-1)))</f>
        <v>NA</v>
      </c>
      <c r="F3630" s="42" t="str">
        <f>IF(ISNUMBER(SEARCH("96-well",Import!$B$10)),Sheet1!O3629,Sheet1!P3629)</f>
        <v>M11</v>
      </c>
      <c r="I3630" s="31"/>
    </row>
    <row r="3631" spans="1:9" x14ac:dyDescent="0.25">
      <c r="A3631" s="29" t="str">
        <f>IF(PickedColonies!J3631=0, "NA",INDEX(Table5[Strain name],(MATCH(PickedColonies!C3631,Table6[Barcode of agar-filled omnitray plate],0)+PickedColonies!J3631-1)))</f>
        <v>NA</v>
      </c>
      <c r="B3631" s="29" t="str">
        <f>IF(PickedColonies!J3631=0, "NA", INDEX(Table1[Modifications],(MATCH(PickedColonies!C3631,Table6[Barcode of agar-filled omnitray plate],0)+PickedColonies!J3631-1)))</f>
        <v>NA</v>
      </c>
      <c r="D3631" s="29" t="str">
        <f>IF(PickedColonies!J3631=0, "NA", INDEX(Table4[],(MATCH(PickedColonies!C3631,Table6[Barcode of agar-filled omnitray plate],0)+PickedColonies!J3631-1)))</f>
        <v>NA</v>
      </c>
      <c r="F3631" s="42" t="str">
        <f>IF(ISNUMBER(SEARCH("96-well",Import!$B$10)),Sheet1!O3630,Sheet1!P3630)</f>
        <v>N11</v>
      </c>
      <c r="I3631" s="31"/>
    </row>
    <row r="3632" spans="1:9" x14ac:dyDescent="0.25">
      <c r="A3632" s="29" t="str">
        <f>IF(PickedColonies!J3632=0, "NA",INDEX(Table5[Strain name],(MATCH(PickedColonies!C3632,Table6[Barcode of agar-filled omnitray plate],0)+PickedColonies!J3632-1)))</f>
        <v>NA</v>
      </c>
      <c r="B3632" s="29" t="str">
        <f>IF(PickedColonies!J3632=0, "NA", INDEX(Table1[Modifications],(MATCH(PickedColonies!C3632,Table6[Barcode of agar-filled omnitray plate],0)+PickedColonies!J3632-1)))</f>
        <v>NA</v>
      </c>
      <c r="D3632" s="29" t="str">
        <f>IF(PickedColonies!J3632=0, "NA", INDEX(Table4[],(MATCH(PickedColonies!C3632,Table6[Barcode of agar-filled omnitray plate],0)+PickedColonies!J3632-1)))</f>
        <v>NA</v>
      </c>
      <c r="F3632" s="42" t="str">
        <f>IF(ISNUMBER(SEARCH("96-well",Import!$B$10)),Sheet1!O3631,Sheet1!P3631)</f>
        <v>O11</v>
      </c>
      <c r="I3632" s="31"/>
    </row>
    <row r="3633" spans="1:9" x14ac:dyDescent="0.25">
      <c r="A3633" s="29" t="str">
        <f>IF(PickedColonies!J3633=0, "NA",INDEX(Table5[Strain name],(MATCH(PickedColonies!C3633,Table6[Barcode of agar-filled omnitray plate],0)+PickedColonies!J3633-1)))</f>
        <v>NA</v>
      </c>
      <c r="B3633" s="29" t="str">
        <f>IF(PickedColonies!J3633=0, "NA", INDEX(Table1[Modifications],(MATCH(PickedColonies!C3633,Table6[Barcode of agar-filled omnitray plate],0)+PickedColonies!J3633-1)))</f>
        <v>NA</v>
      </c>
      <c r="D3633" s="29" t="str">
        <f>IF(PickedColonies!J3633=0, "NA", INDEX(Table4[],(MATCH(PickedColonies!C3633,Table6[Barcode of agar-filled omnitray plate],0)+PickedColonies!J3633-1)))</f>
        <v>NA</v>
      </c>
      <c r="F3633" s="42" t="str">
        <f>IF(ISNUMBER(SEARCH("96-well",Import!$B$10)),Sheet1!O3632,Sheet1!P3632)</f>
        <v>P11</v>
      </c>
      <c r="I3633" s="31"/>
    </row>
    <row r="3634" spans="1:9" x14ac:dyDescent="0.25">
      <c r="A3634" s="29" t="str">
        <f>IF(PickedColonies!J3634=0, "NA",INDEX(Table5[Strain name],(MATCH(PickedColonies!C3634,Table6[Barcode of agar-filled omnitray plate],0)+PickedColonies!J3634-1)))</f>
        <v>NA</v>
      </c>
      <c r="B3634" s="29" t="str">
        <f>IF(PickedColonies!J3634=0, "NA", INDEX(Table1[Modifications],(MATCH(PickedColonies!C3634,Table6[Barcode of agar-filled omnitray plate],0)+PickedColonies!J3634-1)))</f>
        <v>NA</v>
      </c>
      <c r="D3634" s="29" t="str">
        <f>IF(PickedColonies!J3634=0, "NA", INDEX(Table4[],(MATCH(PickedColonies!C3634,Table6[Barcode of agar-filled omnitray plate],0)+PickedColonies!J3634-1)))</f>
        <v>NA</v>
      </c>
      <c r="F3634" s="42" t="str">
        <f>IF(ISNUMBER(SEARCH("96-well",Import!$B$10)),Sheet1!O3633,Sheet1!P3633)</f>
        <v>A12</v>
      </c>
      <c r="I3634" s="31"/>
    </row>
    <row r="3635" spans="1:9" x14ac:dyDescent="0.25">
      <c r="A3635" s="29" t="str">
        <f>IF(PickedColonies!J3635=0, "NA",INDEX(Table5[Strain name],(MATCH(PickedColonies!C3635,Table6[Barcode of agar-filled omnitray plate],0)+PickedColonies!J3635-1)))</f>
        <v>NA</v>
      </c>
      <c r="B3635" s="29" t="str">
        <f>IF(PickedColonies!J3635=0, "NA", INDEX(Table1[Modifications],(MATCH(PickedColonies!C3635,Table6[Barcode of agar-filled omnitray plate],0)+PickedColonies!J3635-1)))</f>
        <v>NA</v>
      </c>
      <c r="D3635" s="29" t="str">
        <f>IF(PickedColonies!J3635=0, "NA", INDEX(Table4[],(MATCH(PickedColonies!C3635,Table6[Barcode of agar-filled omnitray plate],0)+PickedColonies!J3635-1)))</f>
        <v>NA</v>
      </c>
      <c r="F3635" s="42" t="str">
        <f>IF(ISNUMBER(SEARCH("96-well",Import!$B$10)),Sheet1!O3634,Sheet1!P3634)</f>
        <v>B12</v>
      </c>
      <c r="I3635" s="31"/>
    </row>
    <row r="3636" spans="1:9" x14ac:dyDescent="0.25">
      <c r="A3636" s="29" t="str">
        <f>IF(PickedColonies!J3636=0, "NA",INDEX(Table5[Strain name],(MATCH(PickedColonies!C3636,Table6[Barcode of agar-filled omnitray plate],0)+PickedColonies!J3636-1)))</f>
        <v>NA</v>
      </c>
      <c r="B3636" s="29" t="str">
        <f>IF(PickedColonies!J3636=0, "NA", INDEX(Table1[Modifications],(MATCH(PickedColonies!C3636,Table6[Barcode of agar-filled omnitray plate],0)+PickedColonies!J3636-1)))</f>
        <v>NA</v>
      </c>
      <c r="D3636" s="29" t="str">
        <f>IF(PickedColonies!J3636=0, "NA", INDEX(Table4[],(MATCH(PickedColonies!C3636,Table6[Barcode of agar-filled omnitray plate],0)+PickedColonies!J3636-1)))</f>
        <v>NA</v>
      </c>
      <c r="F3636" s="42" t="str">
        <f>IF(ISNUMBER(SEARCH("96-well",Import!$B$10)),Sheet1!O3635,Sheet1!P3635)</f>
        <v>C12</v>
      </c>
      <c r="I3636" s="31"/>
    </row>
    <row r="3637" spans="1:9" x14ac:dyDescent="0.25">
      <c r="A3637" s="29" t="str">
        <f>IF(PickedColonies!J3637=0, "NA",INDEX(Table5[Strain name],(MATCH(PickedColonies!C3637,Table6[Barcode of agar-filled omnitray plate],0)+PickedColonies!J3637-1)))</f>
        <v>NA</v>
      </c>
      <c r="B3637" s="29" t="str">
        <f>IF(PickedColonies!J3637=0, "NA", INDEX(Table1[Modifications],(MATCH(PickedColonies!C3637,Table6[Barcode of agar-filled omnitray plate],0)+PickedColonies!J3637-1)))</f>
        <v>NA</v>
      </c>
      <c r="D3637" s="29" t="str">
        <f>IF(PickedColonies!J3637=0, "NA", INDEX(Table4[],(MATCH(PickedColonies!C3637,Table6[Barcode of agar-filled omnitray plate],0)+PickedColonies!J3637-1)))</f>
        <v>NA</v>
      </c>
      <c r="F3637" s="42" t="str">
        <f>IF(ISNUMBER(SEARCH("96-well",Import!$B$10)),Sheet1!O3636,Sheet1!P3636)</f>
        <v>D12</v>
      </c>
      <c r="I3637" s="31"/>
    </row>
    <row r="3638" spans="1:9" x14ac:dyDescent="0.25">
      <c r="A3638" s="29" t="str">
        <f>IF(PickedColonies!J3638=0, "NA",INDEX(Table5[Strain name],(MATCH(PickedColonies!C3638,Table6[Barcode of agar-filled omnitray plate],0)+PickedColonies!J3638-1)))</f>
        <v>NA</v>
      </c>
      <c r="B3638" s="29" t="str">
        <f>IF(PickedColonies!J3638=0, "NA", INDEX(Table1[Modifications],(MATCH(PickedColonies!C3638,Table6[Barcode of agar-filled omnitray plate],0)+PickedColonies!J3638-1)))</f>
        <v>NA</v>
      </c>
      <c r="D3638" s="29" t="str">
        <f>IF(PickedColonies!J3638=0, "NA", INDEX(Table4[],(MATCH(PickedColonies!C3638,Table6[Barcode of agar-filled omnitray plate],0)+PickedColonies!J3638-1)))</f>
        <v>NA</v>
      </c>
      <c r="F3638" s="42" t="str">
        <f>IF(ISNUMBER(SEARCH("96-well",Import!$B$10)),Sheet1!O3637,Sheet1!P3637)</f>
        <v>E12</v>
      </c>
      <c r="I3638" s="31"/>
    </row>
    <row r="3639" spans="1:9" x14ac:dyDescent="0.25">
      <c r="A3639" s="29" t="str">
        <f>IF(PickedColonies!J3639=0, "NA",INDEX(Table5[Strain name],(MATCH(PickedColonies!C3639,Table6[Barcode of agar-filled omnitray plate],0)+PickedColonies!J3639-1)))</f>
        <v>NA</v>
      </c>
      <c r="B3639" s="29" t="str">
        <f>IF(PickedColonies!J3639=0, "NA", INDEX(Table1[Modifications],(MATCH(PickedColonies!C3639,Table6[Barcode of agar-filled omnitray plate],0)+PickedColonies!J3639-1)))</f>
        <v>NA</v>
      </c>
      <c r="D3639" s="29" t="str">
        <f>IF(PickedColonies!J3639=0, "NA", INDEX(Table4[],(MATCH(PickedColonies!C3639,Table6[Barcode of agar-filled omnitray plate],0)+PickedColonies!J3639-1)))</f>
        <v>NA</v>
      </c>
      <c r="F3639" s="42" t="str">
        <f>IF(ISNUMBER(SEARCH("96-well",Import!$B$10)),Sheet1!O3638,Sheet1!P3638)</f>
        <v>F12</v>
      </c>
      <c r="I3639" s="31"/>
    </row>
    <row r="3640" spans="1:9" x14ac:dyDescent="0.25">
      <c r="A3640" s="29" t="str">
        <f>IF(PickedColonies!J3640=0, "NA",INDEX(Table5[Strain name],(MATCH(PickedColonies!C3640,Table6[Barcode of agar-filled omnitray plate],0)+PickedColonies!J3640-1)))</f>
        <v>NA</v>
      </c>
      <c r="B3640" s="29" t="str">
        <f>IF(PickedColonies!J3640=0, "NA", INDEX(Table1[Modifications],(MATCH(PickedColonies!C3640,Table6[Barcode of agar-filled omnitray plate],0)+PickedColonies!J3640-1)))</f>
        <v>NA</v>
      </c>
      <c r="D3640" s="29" t="str">
        <f>IF(PickedColonies!J3640=0, "NA", INDEX(Table4[],(MATCH(PickedColonies!C3640,Table6[Barcode of agar-filled omnitray plate],0)+PickedColonies!J3640-1)))</f>
        <v>NA</v>
      </c>
      <c r="F3640" s="42" t="str">
        <f>IF(ISNUMBER(SEARCH("96-well",Import!$B$10)),Sheet1!O3639,Sheet1!P3639)</f>
        <v>G12</v>
      </c>
      <c r="I3640" s="31"/>
    </row>
    <row r="3641" spans="1:9" x14ac:dyDescent="0.25">
      <c r="A3641" s="29" t="str">
        <f>IF(PickedColonies!J3641=0, "NA",INDEX(Table5[Strain name],(MATCH(PickedColonies!C3641,Table6[Barcode of agar-filled omnitray plate],0)+PickedColonies!J3641-1)))</f>
        <v>NA</v>
      </c>
      <c r="B3641" s="29" t="str">
        <f>IF(PickedColonies!J3641=0, "NA", INDEX(Table1[Modifications],(MATCH(PickedColonies!C3641,Table6[Barcode of agar-filled omnitray plate],0)+PickedColonies!J3641-1)))</f>
        <v>NA</v>
      </c>
      <c r="D3641" s="29" t="str">
        <f>IF(PickedColonies!J3641=0, "NA", INDEX(Table4[],(MATCH(PickedColonies!C3641,Table6[Barcode of agar-filled omnitray plate],0)+PickedColonies!J3641-1)))</f>
        <v>NA</v>
      </c>
      <c r="F3641" s="42" t="str">
        <f>IF(ISNUMBER(SEARCH("96-well",Import!$B$10)),Sheet1!O3640,Sheet1!P3640)</f>
        <v>H12</v>
      </c>
      <c r="I3641" s="31"/>
    </row>
    <row r="3642" spans="1:9" x14ac:dyDescent="0.25">
      <c r="A3642" s="29" t="str">
        <f>IF(PickedColonies!J3642=0, "NA",INDEX(Table5[Strain name],(MATCH(PickedColonies!C3642,Table6[Barcode of agar-filled omnitray plate],0)+PickedColonies!J3642-1)))</f>
        <v>NA</v>
      </c>
      <c r="B3642" s="29" t="str">
        <f>IF(PickedColonies!J3642=0, "NA", INDEX(Table1[Modifications],(MATCH(PickedColonies!C3642,Table6[Barcode of agar-filled omnitray plate],0)+PickedColonies!J3642-1)))</f>
        <v>NA</v>
      </c>
      <c r="D3642" s="29" t="str">
        <f>IF(PickedColonies!J3642=0, "NA", INDEX(Table4[],(MATCH(PickedColonies!C3642,Table6[Barcode of agar-filled omnitray plate],0)+PickedColonies!J3642-1)))</f>
        <v>NA</v>
      </c>
      <c r="F3642" s="42" t="str">
        <f>IF(ISNUMBER(SEARCH("96-well",Import!$B$10)),Sheet1!O3641,Sheet1!P3641)</f>
        <v>I12</v>
      </c>
      <c r="I3642" s="31"/>
    </row>
    <row r="3643" spans="1:9" x14ac:dyDescent="0.25">
      <c r="A3643" s="29" t="str">
        <f>IF(PickedColonies!J3643=0, "NA",INDEX(Table5[Strain name],(MATCH(PickedColonies!C3643,Table6[Barcode of agar-filled omnitray plate],0)+PickedColonies!J3643-1)))</f>
        <v>NA</v>
      </c>
      <c r="B3643" s="29" t="str">
        <f>IF(PickedColonies!J3643=0, "NA", INDEX(Table1[Modifications],(MATCH(PickedColonies!C3643,Table6[Barcode of agar-filled omnitray plate],0)+PickedColonies!J3643-1)))</f>
        <v>NA</v>
      </c>
      <c r="D3643" s="29" t="str">
        <f>IF(PickedColonies!J3643=0, "NA", INDEX(Table4[],(MATCH(PickedColonies!C3643,Table6[Barcode of agar-filled omnitray plate],0)+PickedColonies!J3643-1)))</f>
        <v>NA</v>
      </c>
      <c r="F3643" s="42" t="str">
        <f>IF(ISNUMBER(SEARCH("96-well",Import!$B$10)),Sheet1!O3642,Sheet1!P3642)</f>
        <v>J12</v>
      </c>
      <c r="I3643" s="31"/>
    </row>
    <row r="3644" spans="1:9" x14ac:dyDescent="0.25">
      <c r="A3644" s="29" t="str">
        <f>IF(PickedColonies!J3644=0, "NA",INDEX(Table5[Strain name],(MATCH(PickedColonies!C3644,Table6[Barcode of agar-filled omnitray plate],0)+PickedColonies!J3644-1)))</f>
        <v>NA</v>
      </c>
      <c r="B3644" s="29" t="str">
        <f>IF(PickedColonies!J3644=0, "NA", INDEX(Table1[Modifications],(MATCH(PickedColonies!C3644,Table6[Barcode of agar-filled omnitray plate],0)+PickedColonies!J3644-1)))</f>
        <v>NA</v>
      </c>
      <c r="D3644" s="29" t="str">
        <f>IF(PickedColonies!J3644=0, "NA", INDEX(Table4[],(MATCH(PickedColonies!C3644,Table6[Barcode of agar-filled omnitray plate],0)+PickedColonies!J3644-1)))</f>
        <v>NA</v>
      </c>
      <c r="F3644" s="42" t="str">
        <f>IF(ISNUMBER(SEARCH("96-well",Import!$B$10)),Sheet1!O3643,Sheet1!P3643)</f>
        <v>K12</v>
      </c>
      <c r="I3644" s="31"/>
    </row>
    <row r="3645" spans="1:9" x14ac:dyDescent="0.25">
      <c r="A3645" s="29" t="str">
        <f>IF(PickedColonies!J3645=0, "NA",INDEX(Table5[Strain name],(MATCH(PickedColonies!C3645,Table6[Barcode of agar-filled omnitray plate],0)+PickedColonies!J3645-1)))</f>
        <v>NA</v>
      </c>
      <c r="B3645" s="29" t="str">
        <f>IF(PickedColonies!J3645=0, "NA", INDEX(Table1[Modifications],(MATCH(PickedColonies!C3645,Table6[Barcode of agar-filled omnitray plate],0)+PickedColonies!J3645-1)))</f>
        <v>NA</v>
      </c>
      <c r="D3645" s="29" t="str">
        <f>IF(PickedColonies!J3645=0, "NA", INDEX(Table4[],(MATCH(PickedColonies!C3645,Table6[Barcode of agar-filled omnitray plate],0)+PickedColonies!J3645-1)))</f>
        <v>NA</v>
      </c>
      <c r="F3645" s="42" t="str">
        <f>IF(ISNUMBER(SEARCH("96-well",Import!$B$10)),Sheet1!O3644,Sheet1!P3644)</f>
        <v>L12</v>
      </c>
      <c r="I3645" s="31"/>
    </row>
    <row r="3646" spans="1:9" x14ac:dyDescent="0.25">
      <c r="A3646" s="29" t="str">
        <f>IF(PickedColonies!J3646=0, "NA",INDEX(Table5[Strain name],(MATCH(PickedColonies!C3646,Table6[Barcode of agar-filled omnitray plate],0)+PickedColonies!J3646-1)))</f>
        <v>NA</v>
      </c>
      <c r="B3646" s="29" t="str">
        <f>IF(PickedColonies!J3646=0, "NA", INDEX(Table1[Modifications],(MATCH(PickedColonies!C3646,Table6[Barcode of agar-filled omnitray plate],0)+PickedColonies!J3646-1)))</f>
        <v>NA</v>
      </c>
      <c r="D3646" s="29" t="str">
        <f>IF(PickedColonies!J3646=0, "NA", INDEX(Table4[],(MATCH(PickedColonies!C3646,Table6[Barcode of agar-filled omnitray plate],0)+PickedColonies!J3646-1)))</f>
        <v>NA</v>
      </c>
      <c r="F3646" s="42" t="str">
        <f>IF(ISNUMBER(SEARCH("96-well",Import!$B$10)),Sheet1!O3645,Sheet1!P3645)</f>
        <v>M12</v>
      </c>
      <c r="I3646" s="31"/>
    </row>
    <row r="3647" spans="1:9" x14ac:dyDescent="0.25">
      <c r="A3647" s="29" t="str">
        <f>IF(PickedColonies!J3647=0, "NA",INDEX(Table5[Strain name],(MATCH(PickedColonies!C3647,Table6[Barcode of agar-filled omnitray plate],0)+PickedColonies!J3647-1)))</f>
        <v>NA</v>
      </c>
      <c r="B3647" s="29" t="str">
        <f>IF(PickedColonies!J3647=0, "NA", INDEX(Table1[Modifications],(MATCH(PickedColonies!C3647,Table6[Barcode of agar-filled omnitray plate],0)+PickedColonies!J3647-1)))</f>
        <v>NA</v>
      </c>
      <c r="D3647" s="29" t="str">
        <f>IF(PickedColonies!J3647=0, "NA", INDEX(Table4[],(MATCH(PickedColonies!C3647,Table6[Barcode of agar-filled omnitray plate],0)+PickedColonies!J3647-1)))</f>
        <v>NA</v>
      </c>
      <c r="F3647" s="42" t="str">
        <f>IF(ISNUMBER(SEARCH("96-well",Import!$B$10)),Sheet1!O3646,Sheet1!P3646)</f>
        <v>N12</v>
      </c>
      <c r="I3647" s="31"/>
    </row>
    <row r="3648" spans="1:9" x14ac:dyDescent="0.25">
      <c r="A3648" s="29" t="str">
        <f>IF(PickedColonies!J3648=0, "NA",INDEX(Table5[Strain name],(MATCH(PickedColonies!C3648,Table6[Barcode of agar-filled omnitray plate],0)+PickedColonies!J3648-1)))</f>
        <v>NA</v>
      </c>
      <c r="B3648" s="29" t="str">
        <f>IF(PickedColonies!J3648=0, "NA", INDEX(Table1[Modifications],(MATCH(PickedColonies!C3648,Table6[Barcode of agar-filled omnitray plate],0)+PickedColonies!J3648-1)))</f>
        <v>NA</v>
      </c>
      <c r="D3648" s="29" t="str">
        <f>IF(PickedColonies!J3648=0, "NA", INDEX(Table4[],(MATCH(PickedColonies!C3648,Table6[Barcode of agar-filled omnitray plate],0)+PickedColonies!J3648-1)))</f>
        <v>NA</v>
      </c>
      <c r="F3648" s="42" t="str">
        <f>IF(ISNUMBER(SEARCH("96-well",Import!$B$10)),Sheet1!O3647,Sheet1!P3647)</f>
        <v>O12</v>
      </c>
      <c r="I3648" s="31"/>
    </row>
    <row r="3649" spans="1:9" x14ac:dyDescent="0.25">
      <c r="A3649" s="29" t="str">
        <f>IF(PickedColonies!J3649=0, "NA",INDEX(Table5[Strain name],(MATCH(PickedColonies!C3649,Table6[Barcode of agar-filled omnitray plate],0)+PickedColonies!J3649-1)))</f>
        <v>NA</v>
      </c>
      <c r="B3649" s="29" t="str">
        <f>IF(PickedColonies!J3649=0, "NA", INDEX(Table1[Modifications],(MATCH(PickedColonies!C3649,Table6[Barcode of agar-filled omnitray plate],0)+PickedColonies!J3649-1)))</f>
        <v>NA</v>
      </c>
      <c r="D3649" s="29" t="str">
        <f>IF(PickedColonies!J3649=0, "NA", INDEX(Table4[],(MATCH(PickedColonies!C3649,Table6[Barcode of agar-filled omnitray plate],0)+PickedColonies!J3649-1)))</f>
        <v>NA</v>
      </c>
      <c r="F3649" s="42" t="str">
        <f>IF(ISNUMBER(SEARCH("96-well",Import!$B$10)),Sheet1!O3648,Sheet1!P3648)</f>
        <v>P12</v>
      </c>
      <c r="I3649" s="31"/>
    </row>
    <row r="3650" spans="1:9" x14ac:dyDescent="0.25">
      <c r="A3650" s="29" t="str">
        <f>IF(PickedColonies!J3650=0, "NA",INDEX(Table5[Strain name],(MATCH(PickedColonies!C3650,Table6[Barcode of agar-filled omnitray plate],0)+PickedColonies!J3650-1)))</f>
        <v>NA</v>
      </c>
      <c r="B3650" s="29" t="str">
        <f>IF(PickedColonies!J3650=0, "NA", INDEX(Table1[Modifications],(MATCH(PickedColonies!C3650,Table6[Barcode of agar-filled omnitray plate],0)+PickedColonies!J3650-1)))</f>
        <v>NA</v>
      </c>
      <c r="D3650" s="29" t="str">
        <f>IF(PickedColonies!J3650=0, "NA", INDEX(Table4[],(MATCH(PickedColonies!C3650,Table6[Barcode of agar-filled omnitray plate],0)+PickedColonies!J3650-1)))</f>
        <v>NA</v>
      </c>
      <c r="F3650" s="42" t="str">
        <f>IF(ISNUMBER(SEARCH("96-well",Import!$B$10)),Sheet1!O3649,Sheet1!P3649)</f>
        <v>A13</v>
      </c>
      <c r="I3650" s="31"/>
    </row>
    <row r="3651" spans="1:9" x14ac:dyDescent="0.25">
      <c r="A3651" s="29" t="str">
        <f>IF(PickedColonies!J3651=0, "NA",INDEX(Table5[Strain name],(MATCH(PickedColonies!C3651,Table6[Barcode of agar-filled omnitray plate],0)+PickedColonies!J3651-1)))</f>
        <v>NA</v>
      </c>
      <c r="B3651" s="29" t="str">
        <f>IF(PickedColonies!J3651=0, "NA", INDEX(Table1[Modifications],(MATCH(PickedColonies!C3651,Table6[Barcode of agar-filled omnitray plate],0)+PickedColonies!J3651-1)))</f>
        <v>NA</v>
      </c>
      <c r="D3651" s="29" t="str">
        <f>IF(PickedColonies!J3651=0, "NA", INDEX(Table4[],(MATCH(PickedColonies!C3651,Table6[Barcode of agar-filled omnitray plate],0)+PickedColonies!J3651-1)))</f>
        <v>NA</v>
      </c>
      <c r="F3651" s="42" t="str">
        <f>IF(ISNUMBER(SEARCH("96-well",Import!$B$10)),Sheet1!O3650,Sheet1!P3650)</f>
        <v>B13</v>
      </c>
      <c r="I3651" s="31"/>
    </row>
    <row r="3652" spans="1:9" x14ac:dyDescent="0.25">
      <c r="A3652" s="29" t="str">
        <f>IF(PickedColonies!J3652=0, "NA",INDEX(Table5[Strain name],(MATCH(PickedColonies!C3652,Table6[Barcode of agar-filled omnitray plate],0)+PickedColonies!J3652-1)))</f>
        <v>NA</v>
      </c>
      <c r="B3652" s="29" t="str">
        <f>IF(PickedColonies!J3652=0, "NA", INDEX(Table1[Modifications],(MATCH(PickedColonies!C3652,Table6[Barcode of agar-filled omnitray plate],0)+PickedColonies!J3652-1)))</f>
        <v>NA</v>
      </c>
      <c r="D3652" s="29" t="str">
        <f>IF(PickedColonies!J3652=0, "NA", INDEX(Table4[],(MATCH(PickedColonies!C3652,Table6[Barcode of agar-filled omnitray plate],0)+PickedColonies!J3652-1)))</f>
        <v>NA</v>
      </c>
      <c r="F3652" s="42" t="str">
        <f>IF(ISNUMBER(SEARCH("96-well",Import!$B$10)),Sheet1!O3651,Sheet1!P3651)</f>
        <v>C13</v>
      </c>
      <c r="I3652" s="31"/>
    </row>
    <row r="3653" spans="1:9" x14ac:dyDescent="0.25">
      <c r="A3653" s="29" t="str">
        <f>IF(PickedColonies!J3653=0, "NA",INDEX(Table5[Strain name],(MATCH(PickedColonies!C3653,Table6[Barcode of agar-filled omnitray plate],0)+PickedColonies!J3653-1)))</f>
        <v>NA</v>
      </c>
      <c r="B3653" s="29" t="str">
        <f>IF(PickedColonies!J3653=0, "NA", INDEX(Table1[Modifications],(MATCH(PickedColonies!C3653,Table6[Barcode of agar-filled omnitray plate],0)+PickedColonies!J3653-1)))</f>
        <v>NA</v>
      </c>
      <c r="D3653" s="29" t="str">
        <f>IF(PickedColonies!J3653=0, "NA", INDEX(Table4[],(MATCH(PickedColonies!C3653,Table6[Barcode of agar-filled omnitray plate],0)+PickedColonies!J3653-1)))</f>
        <v>NA</v>
      </c>
      <c r="F3653" s="42" t="str">
        <f>IF(ISNUMBER(SEARCH("96-well",Import!$B$10)),Sheet1!O3652,Sheet1!P3652)</f>
        <v>D13</v>
      </c>
      <c r="I3653" s="31"/>
    </row>
    <row r="3654" spans="1:9" x14ac:dyDescent="0.25">
      <c r="A3654" s="29" t="str">
        <f>IF(PickedColonies!J3654=0, "NA",INDEX(Table5[Strain name],(MATCH(PickedColonies!C3654,Table6[Barcode of agar-filled omnitray plate],0)+PickedColonies!J3654-1)))</f>
        <v>NA</v>
      </c>
      <c r="B3654" s="29" t="str">
        <f>IF(PickedColonies!J3654=0, "NA", INDEX(Table1[Modifications],(MATCH(PickedColonies!C3654,Table6[Barcode of agar-filled omnitray plate],0)+PickedColonies!J3654-1)))</f>
        <v>NA</v>
      </c>
      <c r="D3654" s="29" t="str">
        <f>IF(PickedColonies!J3654=0, "NA", INDEX(Table4[],(MATCH(PickedColonies!C3654,Table6[Barcode of agar-filled omnitray plate],0)+PickedColonies!J3654-1)))</f>
        <v>NA</v>
      </c>
      <c r="F3654" s="42" t="str">
        <f>IF(ISNUMBER(SEARCH("96-well",Import!$B$10)),Sheet1!O3653,Sheet1!P3653)</f>
        <v>E13</v>
      </c>
      <c r="I3654" s="31"/>
    </row>
    <row r="3655" spans="1:9" x14ac:dyDescent="0.25">
      <c r="A3655" s="29" t="str">
        <f>IF(PickedColonies!J3655=0, "NA",INDEX(Table5[Strain name],(MATCH(PickedColonies!C3655,Table6[Barcode of agar-filled omnitray plate],0)+PickedColonies!J3655-1)))</f>
        <v>NA</v>
      </c>
      <c r="B3655" s="29" t="str">
        <f>IF(PickedColonies!J3655=0, "NA", INDEX(Table1[Modifications],(MATCH(PickedColonies!C3655,Table6[Barcode of agar-filled omnitray plate],0)+PickedColonies!J3655-1)))</f>
        <v>NA</v>
      </c>
      <c r="D3655" s="29" t="str">
        <f>IF(PickedColonies!J3655=0, "NA", INDEX(Table4[],(MATCH(PickedColonies!C3655,Table6[Barcode of agar-filled omnitray plate],0)+PickedColonies!J3655-1)))</f>
        <v>NA</v>
      </c>
      <c r="F3655" s="42" t="str">
        <f>IF(ISNUMBER(SEARCH("96-well",Import!$B$10)),Sheet1!O3654,Sheet1!P3654)</f>
        <v>F13</v>
      </c>
      <c r="I3655" s="31"/>
    </row>
    <row r="3656" spans="1:9" x14ac:dyDescent="0.25">
      <c r="A3656" s="29" t="str">
        <f>IF(PickedColonies!J3656=0, "NA",INDEX(Table5[Strain name],(MATCH(PickedColonies!C3656,Table6[Barcode of agar-filled omnitray plate],0)+PickedColonies!J3656-1)))</f>
        <v>NA</v>
      </c>
      <c r="B3656" s="29" t="str">
        <f>IF(PickedColonies!J3656=0, "NA", INDEX(Table1[Modifications],(MATCH(PickedColonies!C3656,Table6[Barcode of agar-filled omnitray plate],0)+PickedColonies!J3656-1)))</f>
        <v>NA</v>
      </c>
      <c r="D3656" s="29" t="str">
        <f>IF(PickedColonies!J3656=0, "NA", INDEX(Table4[],(MATCH(PickedColonies!C3656,Table6[Barcode of agar-filled omnitray plate],0)+PickedColonies!J3656-1)))</f>
        <v>NA</v>
      </c>
      <c r="F3656" s="42" t="str">
        <f>IF(ISNUMBER(SEARCH("96-well",Import!$B$10)),Sheet1!O3655,Sheet1!P3655)</f>
        <v>G13</v>
      </c>
      <c r="I3656" s="31"/>
    </row>
    <row r="3657" spans="1:9" x14ac:dyDescent="0.25">
      <c r="A3657" s="29" t="str">
        <f>IF(PickedColonies!J3657=0, "NA",INDEX(Table5[Strain name],(MATCH(PickedColonies!C3657,Table6[Barcode of agar-filled omnitray plate],0)+PickedColonies!J3657-1)))</f>
        <v>NA</v>
      </c>
      <c r="B3657" s="29" t="str">
        <f>IF(PickedColonies!J3657=0, "NA", INDEX(Table1[Modifications],(MATCH(PickedColonies!C3657,Table6[Barcode of agar-filled omnitray plate],0)+PickedColonies!J3657-1)))</f>
        <v>NA</v>
      </c>
      <c r="D3657" s="29" t="str">
        <f>IF(PickedColonies!J3657=0, "NA", INDEX(Table4[],(MATCH(PickedColonies!C3657,Table6[Barcode of agar-filled omnitray plate],0)+PickedColonies!J3657-1)))</f>
        <v>NA</v>
      </c>
      <c r="F3657" s="42" t="str">
        <f>IF(ISNUMBER(SEARCH("96-well",Import!$B$10)),Sheet1!O3656,Sheet1!P3656)</f>
        <v>H13</v>
      </c>
      <c r="I3657" s="31"/>
    </row>
    <row r="3658" spans="1:9" x14ac:dyDescent="0.25">
      <c r="A3658" s="29" t="str">
        <f>IF(PickedColonies!J3658=0, "NA",INDEX(Table5[Strain name],(MATCH(PickedColonies!C3658,Table6[Barcode of agar-filled omnitray plate],0)+PickedColonies!J3658-1)))</f>
        <v>NA</v>
      </c>
      <c r="B3658" s="29" t="str">
        <f>IF(PickedColonies!J3658=0, "NA", INDEX(Table1[Modifications],(MATCH(PickedColonies!C3658,Table6[Barcode of agar-filled omnitray plate],0)+PickedColonies!J3658-1)))</f>
        <v>NA</v>
      </c>
      <c r="D3658" s="29" t="str">
        <f>IF(PickedColonies!J3658=0, "NA", INDEX(Table4[],(MATCH(PickedColonies!C3658,Table6[Barcode of agar-filled omnitray plate],0)+PickedColonies!J3658-1)))</f>
        <v>NA</v>
      </c>
      <c r="F3658" s="42" t="str">
        <f>IF(ISNUMBER(SEARCH("96-well",Import!$B$10)),Sheet1!O3657,Sheet1!P3657)</f>
        <v>I13</v>
      </c>
      <c r="I3658" s="31"/>
    </row>
    <row r="3659" spans="1:9" x14ac:dyDescent="0.25">
      <c r="A3659" s="29" t="str">
        <f>IF(PickedColonies!J3659=0, "NA",INDEX(Table5[Strain name],(MATCH(PickedColonies!C3659,Table6[Barcode of agar-filled omnitray plate],0)+PickedColonies!J3659-1)))</f>
        <v>NA</v>
      </c>
      <c r="B3659" s="29" t="str">
        <f>IF(PickedColonies!J3659=0, "NA", INDEX(Table1[Modifications],(MATCH(PickedColonies!C3659,Table6[Barcode of agar-filled omnitray plate],0)+PickedColonies!J3659-1)))</f>
        <v>NA</v>
      </c>
      <c r="D3659" s="29" t="str">
        <f>IF(PickedColonies!J3659=0, "NA", INDEX(Table4[],(MATCH(PickedColonies!C3659,Table6[Barcode of agar-filled omnitray plate],0)+PickedColonies!J3659-1)))</f>
        <v>NA</v>
      </c>
      <c r="F3659" s="42" t="str">
        <f>IF(ISNUMBER(SEARCH("96-well",Import!$B$10)),Sheet1!O3658,Sheet1!P3658)</f>
        <v>J13</v>
      </c>
      <c r="I3659" s="31"/>
    </row>
    <row r="3660" spans="1:9" x14ac:dyDescent="0.25">
      <c r="A3660" s="29" t="str">
        <f>IF(PickedColonies!J3660=0, "NA",INDEX(Table5[Strain name],(MATCH(PickedColonies!C3660,Table6[Barcode of agar-filled omnitray plate],0)+PickedColonies!J3660-1)))</f>
        <v>NA</v>
      </c>
      <c r="B3660" s="29" t="str">
        <f>IF(PickedColonies!J3660=0, "NA", INDEX(Table1[Modifications],(MATCH(PickedColonies!C3660,Table6[Barcode of agar-filled omnitray plate],0)+PickedColonies!J3660-1)))</f>
        <v>NA</v>
      </c>
      <c r="D3660" s="29" t="str">
        <f>IF(PickedColonies!J3660=0, "NA", INDEX(Table4[],(MATCH(PickedColonies!C3660,Table6[Barcode of agar-filled omnitray plate],0)+PickedColonies!J3660-1)))</f>
        <v>NA</v>
      </c>
      <c r="F3660" s="42" t="str">
        <f>IF(ISNUMBER(SEARCH("96-well",Import!$B$10)),Sheet1!O3659,Sheet1!P3659)</f>
        <v>K13</v>
      </c>
      <c r="I3660" s="31"/>
    </row>
    <row r="3661" spans="1:9" x14ac:dyDescent="0.25">
      <c r="A3661" s="29" t="str">
        <f>IF(PickedColonies!J3661=0, "NA",INDEX(Table5[Strain name],(MATCH(PickedColonies!C3661,Table6[Barcode of agar-filled omnitray plate],0)+PickedColonies!J3661-1)))</f>
        <v>NA</v>
      </c>
      <c r="B3661" s="29" t="str">
        <f>IF(PickedColonies!J3661=0, "NA", INDEX(Table1[Modifications],(MATCH(PickedColonies!C3661,Table6[Barcode of agar-filled omnitray plate],0)+PickedColonies!J3661-1)))</f>
        <v>NA</v>
      </c>
      <c r="D3661" s="29" t="str">
        <f>IF(PickedColonies!J3661=0, "NA", INDEX(Table4[],(MATCH(PickedColonies!C3661,Table6[Barcode of agar-filled omnitray plate],0)+PickedColonies!J3661-1)))</f>
        <v>NA</v>
      </c>
      <c r="F3661" s="42" t="str">
        <f>IF(ISNUMBER(SEARCH("96-well",Import!$B$10)),Sheet1!O3660,Sheet1!P3660)</f>
        <v>L13</v>
      </c>
      <c r="I3661" s="31"/>
    </row>
    <row r="3662" spans="1:9" x14ac:dyDescent="0.25">
      <c r="A3662" s="29" t="str">
        <f>IF(PickedColonies!J3662=0, "NA",INDEX(Table5[Strain name],(MATCH(PickedColonies!C3662,Table6[Barcode of agar-filled omnitray plate],0)+PickedColonies!J3662-1)))</f>
        <v>NA</v>
      </c>
      <c r="B3662" s="29" t="str">
        <f>IF(PickedColonies!J3662=0, "NA", INDEX(Table1[Modifications],(MATCH(PickedColonies!C3662,Table6[Barcode of agar-filled omnitray plate],0)+PickedColonies!J3662-1)))</f>
        <v>NA</v>
      </c>
      <c r="D3662" s="29" t="str">
        <f>IF(PickedColonies!J3662=0, "NA", INDEX(Table4[],(MATCH(PickedColonies!C3662,Table6[Barcode of agar-filled omnitray plate],0)+PickedColonies!J3662-1)))</f>
        <v>NA</v>
      </c>
      <c r="F3662" s="42" t="str">
        <f>IF(ISNUMBER(SEARCH("96-well",Import!$B$10)),Sheet1!O3661,Sheet1!P3661)</f>
        <v>M13</v>
      </c>
      <c r="I3662" s="31"/>
    </row>
    <row r="3663" spans="1:9" x14ac:dyDescent="0.25">
      <c r="A3663" s="29" t="str">
        <f>IF(PickedColonies!J3663=0, "NA",INDEX(Table5[Strain name],(MATCH(PickedColonies!C3663,Table6[Barcode of agar-filled omnitray plate],0)+PickedColonies!J3663-1)))</f>
        <v>NA</v>
      </c>
      <c r="B3663" s="29" t="str">
        <f>IF(PickedColonies!J3663=0, "NA", INDEX(Table1[Modifications],(MATCH(PickedColonies!C3663,Table6[Barcode of agar-filled omnitray plate],0)+PickedColonies!J3663-1)))</f>
        <v>NA</v>
      </c>
      <c r="D3663" s="29" t="str">
        <f>IF(PickedColonies!J3663=0, "NA", INDEX(Table4[],(MATCH(PickedColonies!C3663,Table6[Barcode of agar-filled omnitray plate],0)+PickedColonies!J3663-1)))</f>
        <v>NA</v>
      </c>
      <c r="F3663" s="42" t="str">
        <f>IF(ISNUMBER(SEARCH("96-well",Import!$B$10)),Sheet1!O3662,Sheet1!P3662)</f>
        <v>N13</v>
      </c>
      <c r="I3663" s="31"/>
    </row>
    <row r="3664" spans="1:9" x14ac:dyDescent="0.25">
      <c r="A3664" s="29" t="str">
        <f>IF(PickedColonies!J3664=0, "NA",INDEX(Table5[Strain name],(MATCH(PickedColonies!C3664,Table6[Barcode of agar-filled omnitray plate],0)+PickedColonies!J3664-1)))</f>
        <v>NA</v>
      </c>
      <c r="B3664" s="29" t="str">
        <f>IF(PickedColonies!J3664=0, "NA", INDEX(Table1[Modifications],(MATCH(PickedColonies!C3664,Table6[Barcode of agar-filled omnitray plate],0)+PickedColonies!J3664-1)))</f>
        <v>NA</v>
      </c>
      <c r="D3664" s="29" t="str">
        <f>IF(PickedColonies!J3664=0, "NA", INDEX(Table4[],(MATCH(PickedColonies!C3664,Table6[Barcode of agar-filled omnitray plate],0)+PickedColonies!J3664-1)))</f>
        <v>NA</v>
      </c>
      <c r="F3664" s="42" t="str">
        <f>IF(ISNUMBER(SEARCH("96-well",Import!$B$10)),Sheet1!O3663,Sheet1!P3663)</f>
        <v>O13</v>
      </c>
      <c r="I3664" s="31"/>
    </row>
    <row r="3665" spans="1:9" x14ac:dyDescent="0.25">
      <c r="A3665" s="29" t="str">
        <f>IF(PickedColonies!J3665=0, "NA",INDEX(Table5[Strain name],(MATCH(PickedColonies!C3665,Table6[Barcode of agar-filled omnitray plate],0)+PickedColonies!J3665-1)))</f>
        <v>NA</v>
      </c>
      <c r="B3665" s="29" t="str">
        <f>IF(PickedColonies!J3665=0, "NA", INDEX(Table1[Modifications],(MATCH(PickedColonies!C3665,Table6[Barcode of agar-filled omnitray plate],0)+PickedColonies!J3665-1)))</f>
        <v>NA</v>
      </c>
      <c r="D3665" s="29" t="str">
        <f>IF(PickedColonies!J3665=0, "NA", INDEX(Table4[],(MATCH(PickedColonies!C3665,Table6[Barcode of agar-filled omnitray plate],0)+PickedColonies!J3665-1)))</f>
        <v>NA</v>
      </c>
      <c r="F3665" s="42" t="str">
        <f>IF(ISNUMBER(SEARCH("96-well",Import!$B$10)),Sheet1!O3664,Sheet1!P3664)</f>
        <v>P13</v>
      </c>
      <c r="I3665" s="31"/>
    </row>
    <row r="3666" spans="1:9" x14ac:dyDescent="0.25">
      <c r="A3666" s="29" t="str">
        <f>IF(PickedColonies!J3666=0, "NA",INDEX(Table5[Strain name],(MATCH(PickedColonies!C3666,Table6[Barcode of agar-filled omnitray plate],0)+PickedColonies!J3666-1)))</f>
        <v>NA</v>
      </c>
      <c r="B3666" s="29" t="str">
        <f>IF(PickedColonies!J3666=0, "NA", INDEX(Table1[Modifications],(MATCH(PickedColonies!C3666,Table6[Barcode of agar-filled omnitray plate],0)+PickedColonies!J3666-1)))</f>
        <v>NA</v>
      </c>
      <c r="D3666" s="29" t="str">
        <f>IF(PickedColonies!J3666=0, "NA", INDEX(Table4[],(MATCH(PickedColonies!C3666,Table6[Barcode of agar-filled omnitray plate],0)+PickedColonies!J3666-1)))</f>
        <v>NA</v>
      </c>
      <c r="F3666" s="42" t="str">
        <f>IF(ISNUMBER(SEARCH("96-well",Import!$B$10)),Sheet1!O3665,Sheet1!P3665)</f>
        <v>A14</v>
      </c>
      <c r="I3666" s="31"/>
    </row>
    <row r="3667" spans="1:9" x14ac:dyDescent="0.25">
      <c r="A3667" s="29" t="str">
        <f>IF(PickedColonies!J3667=0, "NA",INDEX(Table5[Strain name],(MATCH(PickedColonies!C3667,Table6[Barcode of agar-filled omnitray plate],0)+PickedColonies!J3667-1)))</f>
        <v>NA</v>
      </c>
      <c r="B3667" s="29" t="str">
        <f>IF(PickedColonies!J3667=0, "NA", INDEX(Table1[Modifications],(MATCH(PickedColonies!C3667,Table6[Barcode of agar-filled omnitray plate],0)+PickedColonies!J3667-1)))</f>
        <v>NA</v>
      </c>
      <c r="D3667" s="29" t="str">
        <f>IF(PickedColonies!J3667=0, "NA", INDEX(Table4[],(MATCH(PickedColonies!C3667,Table6[Barcode of agar-filled omnitray plate],0)+PickedColonies!J3667-1)))</f>
        <v>NA</v>
      </c>
      <c r="F3667" s="42" t="str">
        <f>IF(ISNUMBER(SEARCH("96-well",Import!$B$10)),Sheet1!O3666,Sheet1!P3666)</f>
        <v>B14</v>
      </c>
      <c r="I3667" s="31"/>
    </row>
    <row r="3668" spans="1:9" x14ac:dyDescent="0.25">
      <c r="A3668" s="29" t="str">
        <f>IF(PickedColonies!J3668=0, "NA",INDEX(Table5[Strain name],(MATCH(PickedColonies!C3668,Table6[Barcode of agar-filled omnitray plate],0)+PickedColonies!J3668-1)))</f>
        <v>NA</v>
      </c>
      <c r="B3668" s="29" t="str">
        <f>IF(PickedColonies!J3668=0, "NA", INDEX(Table1[Modifications],(MATCH(PickedColonies!C3668,Table6[Barcode of agar-filled omnitray plate],0)+PickedColonies!J3668-1)))</f>
        <v>NA</v>
      </c>
      <c r="D3668" s="29" t="str">
        <f>IF(PickedColonies!J3668=0, "NA", INDEX(Table4[],(MATCH(PickedColonies!C3668,Table6[Barcode of agar-filled omnitray plate],0)+PickedColonies!J3668-1)))</f>
        <v>NA</v>
      </c>
      <c r="F3668" s="42" t="str">
        <f>IF(ISNUMBER(SEARCH("96-well",Import!$B$10)),Sheet1!O3667,Sheet1!P3667)</f>
        <v>C14</v>
      </c>
      <c r="I3668" s="31"/>
    </row>
    <row r="3669" spans="1:9" x14ac:dyDescent="0.25">
      <c r="A3669" s="29" t="str">
        <f>IF(PickedColonies!J3669=0, "NA",INDEX(Table5[Strain name],(MATCH(PickedColonies!C3669,Table6[Barcode of agar-filled omnitray plate],0)+PickedColonies!J3669-1)))</f>
        <v>NA</v>
      </c>
      <c r="B3669" s="29" t="str">
        <f>IF(PickedColonies!J3669=0, "NA", INDEX(Table1[Modifications],(MATCH(PickedColonies!C3669,Table6[Barcode of agar-filled omnitray plate],0)+PickedColonies!J3669-1)))</f>
        <v>NA</v>
      </c>
      <c r="D3669" s="29" t="str">
        <f>IF(PickedColonies!J3669=0, "NA", INDEX(Table4[],(MATCH(PickedColonies!C3669,Table6[Barcode of agar-filled omnitray plate],0)+PickedColonies!J3669-1)))</f>
        <v>NA</v>
      </c>
      <c r="F3669" s="42" t="str">
        <f>IF(ISNUMBER(SEARCH("96-well",Import!$B$10)),Sheet1!O3668,Sheet1!P3668)</f>
        <v>D14</v>
      </c>
      <c r="I3669" s="31"/>
    </row>
    <row r="3670" spans="1:9" x14ac:dyDescent="0.25">
      <c r="A3670" s="29" t="str">
        <f>IF(PickedColonies!J3670=0, "NA",INDEX(Table5[Strain name],(MATCH(PickedColonies!C3670,Table6[Barcode of agar-filled omnitray plate],0)+PickedColonies!J3670-1)))</f>
        <v>NA</v>
      </c>
      <c r="B3670" s="29" t="str">
        <f>IF(PickedColonies!J3670=0, "NA", INDEX(Table1[Modifications],(MATCH(PickedColonies!C3670,Table6[Barcode of agar-filled omnitray plate],0)+PickedColonies!J3670-1)))</f>
        <v>NA</v>
      </c>
      <c r="D3670" s="29" t="str">
        <f>IF(PickedColonies!J3670=0, "NA", INDEX(Table4[],(MATCH(PickedColonies!C3670,Table6[Barcode of agar-filled omnitray plate],0)+PickedColonies!J3670-1)))</f>
        <v>NA</v>
      </c>
      <c r="F3670" s="42" t="str">
        <f>IF(ISNUMBER(SEARCH("96-well",Import!$B$10)),Sheet1!O3669,Sheet1!P3669)</f>
        <v>E14</v>
      </c>
      <c r="I3670" s="31"/>
    </row>
    <row r="3671" spans="1:9" x14ac:dyDescent="0.25">
      <c r="A3671" s="29" t="str">
        <f>IF(PickedColonies!J3671=0, "NA",INDEX(Table5[Strain name],(MATCH(PickedColonies!C3671,Table6[Barcode of agar-filled omnitray plate],0)+PickedColonies!J3671-1)))</f>
        <v>NA</v>
      </c>
      <c r="B3671" s="29" t="str">
        <f>IF(PickedColonies!J3671=0, "NA", INDEX(Table1[Modifications],(MATCH(PickedColonies!C3671,Table6[Barcode of agar-filled omnitray plate],0)+PickedColonies!J3671-1)))</f>
        <v>NA</v>
      </c>
      <c r="D3671" s="29" t="str">
        <f>IF(PickedColonies!J3671=0, "NA", INDEX(Table4[],(MATCH(PickedColonies!C3671,Table6[Barcode of agar-filled omnitray plate],0)+PickedColonies!J3671-1)))</f>
        <v>NA</v>
      </c>
      <c r="F3671" s="42" t="str">
        <f>IF(ISNUMBER(SEARCH("96-well",Import!$B$10)),Sheet1!O3670,Sheet1!P3670)</f>
        <v>F14</v>
      </c>
      <c r="I3671" s="31"/>
    </row>
    <row r="3672" spans="1:9" x14ac:dyDescent="0.25">
      <c r="A3672" s="29" t="str">
        <f>IF(PickedColonies!J3672=0, "NA",INDEX(Table5[Strain name],(MATCH(PickedColonies!C3672,Table6[Barcode of agar-filled omnitray plate],0)+PickedColonies!J3672-1)))</f>
        <v>NA</v>
      </c>
      <c r="B3672" s="29" t="str">
        <f>IF(PickedColonies!J3672=0, "NA", INDEX(Table1[Modifications],(MATCH(PickedColonies!C3672,Table6[Barcode of agar-filled omnitray plate],0)+PickedColonies!J3672-1)))</f>
        <v>NA</v>
      </c>
      <c r="D3672" s="29" t="str">
        <f>IF(PickedColonies!J3672=0, "NA", INDEX(Table4[],(MATCH(PickedColonies!C3672,Table6[Barcode of agar-filled omnitray plate],0)+PickedColonies!J3672-1)))</f>
        <v>NA</v>
      </c>
      <c r="F3672" s="42" t="str">
        <f>IF(ISNUMBER(SEARCH("96-well",Import!$B$10)),Sheet1!O3671,Sheet1!P3671)</f>
        <v>G14</v>
      </c>
      <c r="I3672" s="31"/>
    </row>
    <row r="3673" spans="1:9" x14ac:dyDescent="0.25">
      <c r="A3673" s="29" t="str">
        <f>IF(PickedColonies!J3673=0, "NA",INDEX(Table5[Strain name],(MATCH(PickedColonies!C3673,Table6[Barcode of agar-filled omnitray plate],0)+PickedColonies!J3673-1)))</f>
        <v>NA</v>
      </c>
      <c r="B3673" s="29" t="str">
        <f>IF(PickedColonies!J3673=0, "NA", INDEX(Table1[Modifications],(MATCH(PickedColonies!C3673,Table6[Barcode of agar-filled omnitray plate],0)+PickedColonies!J3673-1)))</f>
        <v>NA</v>
      </c>
      <c r="D3673" s="29" t="str">
        <f>IF(PickedColonies!J3673=0, "NA", INDEX(Table4[],(MATCH(PickedColonies!C3673,Table6[Barcode of agar-filled omnitray plate],0)+PickedColonies!J3673-1)))</f>
        <v>NA</v>
      </c>
      <c r="F3673" s="42" t="str">
        <f>IF(ISNUMBER(SEARCH("96-well",Import!$B$10)),Sheet1!O3672,Sheet1!P3672)</f>
        <v>H14</v>
      </c>
      <c r="I3673" s="31"/>
    </row>
    <row r="3674" spans="1:9" x14ac:dyDescent="0.25">
      <c r="A3674" s="29" t="str">
        <f>IF(PickedColonies!J3674=0, "NA",INDEX(Table5[Strain name],(MATCH(PickedColonies!C3674,Table6[Barcode of agar-filled omnitray plate],0)+PickedColonies!J3674-1)))</f>
        <v>NA</v>
      </c>
      <c r="B3674" s="29" t="str">
        <f>IF(PickedColonies!J3674=0, "NA", INDEX(Table1[Modifications],(MATCH(PickedColonies!C3674,Table6[Barcode of agar-filled omnitray plate],0)+PickedColonies!J3674-1)))</f>
        <v>NA</v>
      </c>
      <c r="D3674" s="29" t="str">
        <f>IF(PickedColonies!J3674=0, "NA", INDEX(Table4[],(MATCH(PickedColonies!C3674,Table6[Barcode of agar-filled omnitray plate],0)+PickedColonies!J3674-1)))</f>
        <v>NA</v>
      </c>
      <c r="F3674" s="42" t="str">
        <f>IF(ISNUMBER(SEARCH("96-well",Import!$B$10)),Sheet1!O3673,Sheet1!P3673)</f>
        <v>I14</v>
      </c>
      <c r="I3674" s="31"/>
    </row>
    <row r="3675" spans="1:9" x14ac:dyDescent="0.25">
      <c r="A3675" s="29" t="str">
        <f>IF(PickedColonies!J3675=0, "NA",INDEX(Table5[Strain name],(MATCH(PickedColonies!C3675,Table6[Barcode of agar-filled omnitray plate],0)+PickedColonies!J3675-1)))</f>
        <v>NA</v>
      </c>
      <c r="B3675" s="29" t="str">
        <f>IF(PickedColonies!J3675=0, "NA", INDEX(Table1[Modifications],(MATCH(PickedColonies!C3675,Table6[Barcode of agar-filled omnitray plate],0)+PickedColonies!J3675-1)))</f>
        <v>NA</v>
      </c>
      <c r="D3675" s="29" t="str">
        <f>IF(PickedColonies!J3675=0, "NA", INDEX(Table4[],(MATCH(PickedColonies!C3675,Table6[Barcode of agar-filled omnitray plate],0)+PickedColonies!J3675-1)))</f>
        <v>NA</v>
      </c>
      <c r="F3675" s="42" t="str">
        <f>IF(ISNUMBER(SEARCH("96-well",Import!$B$10)),Sheet1!O3674,Sheet1!P3674)</f>
        <v>J14</v>
      </c>
      <c r="I3675" s="31"/>
    </row>
    <row r="3676" spans="1:9" x14ac:dyDescent="0.25">
      <c r="A3676" s="29" t="str">
        <f>IF(PickedColonies!J3676=0, "NA",INDEX(Table5[Strain name],(MATCH(PickedColonies!C3676,Table6[Barcode of agar-filled omnitray plate],0)+PickedColonies!J3676-1)))</f>
        <v>NA</v>
      </c>
      <c r="B3676" s="29" t="str">
        <f>IF(PickedColonies!J3676=0, "NA", INDEX(Table1[Modifications],(MATCH(PickedColonies!C3676,Table6[Barcode of agar-filled omnitray plate],0)+PickedColonies!J3676-1)))</f>
        <v>NA</v>
      </c>
      <c r="D3676" s="29" t="str">
        <f>IF(PickedColonies!J3676=0, "NA", INDEX(Table4[],(MATCH(PickedColonies!C3676,Table6[Barcode of agar-filled omnitray plate],0)+PickedColonies!J3676-1)))</f>
        <v>NA</v>
      </c>
      <c r="F3676" s="42" t="str">
        <f>IF(ISNUMBER(SEARCH("96-well",Import!$B$10)),Sheet1!O3675,Sheet1!P3675)</f>
        <v>K14</v>
      </c>
      <c r="I3676" s="31"/>
    </row>
    <row r="3677" spans="1:9" x14ac:dyDescent="0.25">
      <c r="A3677" s="29" t="str">
        <f>IF(PickedColonies!J3677=0, "NA",INDEX(Table5[Strain name],(MATCH(PickedColonies!C3677,Table6[Barcode of agar-filled omnitray plate],0)+PickedColonies!J3677-1)))</f>
        <v>NA</v>
      </c>
      <c r="B3677" s="29" t="str">
        <f>IF(PickedColonies!J3677=0, "NA", INDEX(Table1[Modifications],(MATCH(PickedColonies!C3677,Table6[Barcode of agar-filled omnitray plate],0)+PickedColonies!J3677-1)))</f>
        <v>NA</v>
      </c>
      <c r="D3677" s="29" t="str">
        <f>IF(PickedColonies!J3677=0, "NA", INDEX(Table4[],(MATCH(PickedColonies!C3677,Table6[Barcode of agar-filled omnitray plate],0)+PickedColonies!J3677-1)))</f>
        <v>NA</v>
      </c>
      <c r="F3677" s="42" t="str">
        <f>IF(ISNUMBER(SEARCH("96-well",Import!$B$10)),Sheet1!O3676,Sheet1!P3676)</f>
        <v>L14</v>
      </c>
      <c r="I3677" s="31"/>
    </row>
    <row r="3678" spans="1:9" x14ac:dyDescent="0.25">
      <c r="A3678" s="29" t="str">
        <f>IF(PickedColonies!J3678=0, "NA",INDEX(Table5[Strain name],(MATCH(PickedColonies!C3678,Table6[Barcode of agar-filled omnitray plate],0)+PickedColonies!J3678-1)))</f>
        <v>NA</v>
      </c>
      <c r="B3678" s="29" t="str">
        <f>IF(PickedColonies!J3678=0, "NA", INDEX(Table1[Modifications],(MATCH(PickedColonies!C3678,Table6[Barcode of agar-filled omnitray plate],0)+PickedColonies!J3678-1)))</f>
        <v>NA</v>
      </c>
      <c r="D3678" s="29" t="str">
        <f>IF(PickedColonies!J3678=0, "NA", INDEX(Table4[],(MATCH(PickedColonies!C3678,Table6[Barcode of agar-filled omnitray plate],0)+PickedColonies!J3678-1)))</f>
        <v>NA</v>
      </c>
      <c r="F3678" s="42" t="str">
        <f>IF(ISNUMBER(SEARCH("96-well",Import!$B$10)),Sheet1!O3677,Sheet1!P3677)</f>
        <v>M14</v>
      </c>
      <c r="I3678" s="31"/>
    </row>
    <row r="3679" spans="1:9" x14ac:dyDescent="0.25">
      <c r="A3679" s="29" t="str">
        <f>IF(PickedColonies!J3679=0, "NA",INDEX(Table5[Strain name],(MATCH(PickedColonies!C3679,Table6[Barcode of agar-filled omnitray plate],0)+PickedColonies!J3679-1)))</f>
        <v>NA</v>
      </c>
      <c r="B3679" s="29" t="str">
        <f>IF(PickedColonies!J3679=0, "NA", INDEX(Table1[Modifications],(MATCH(PickedColonies!C3679,Table6[Barcode of agar-filled omnitray plate],0)+PickedColonies!J3679-1)))</f>
        <v>NA</v>
      </c>
      <c r="D3679" s="29" t="str">
        <f>IF(PickedColonies!J3679=0, "NA", INDEX(Table4[],(MATCH(PickedColonies!C3679,Table6[Barcode of agar-filled omnitray plate],0)+PickedColonies!J3679-1)))</f>
        <v>NA</v>
      </c>
      <c r="F3679" s="42" t="str">
        <f>IF(ISNUMBER(SEARCH("96-well",Import!$B$10)),Sheet1!O3678,Sheet1!P3678)</f>
        <v>N14</v>
      </c>
      <c r="I3679" s="31"/>
    </row>
    <row r="3680" spans="1:9" x14ac:dyDescent="0.25">
      <c r="A3680" s="29" t="str">
        <f>IF(PickedColonies!J3680=0, "NA",INDEX(Table5[Strain name],(MATCH(PickedColonies!C3680,Table6[Barcode of agar-filled omnitray plate],0)+PickedColonies!J3680-1)))</f>
        <v>NA</v>
      </c>
      <c r="B3680" s="29" t="str">
        <f>IF(PickedColonies!J3680=0, "NA", INDEX(Table1[Modifications],(MATCH(PickedColonies!C3680,Table6[Barcode of agar-filled omnitray plate],0)+PickedColonies!J3680-1)))</f>
        <v>NA</v>
      </c>
      <c r="D3680" s="29" t="str">
        <f>IF(PickedColonies!J3680=0, "NA", INDEX(Table4[],(MATCH(PickedColonies!C3680,Table6[Barcode of agar-filled omnitray plate],0)+PickedColonies!J3680-1)))</f>
        <v>NA</v>
      </c>
      <c r="F3680" s="42" t="str">
        <f>IF(ISNUMBER(SEARCH("96-well",Import!$B$10)),Sheet1!O3679,Sheet1!P3679)</f>
        <v>O14</v>
      </c>
      <c r="I3680" s="31"/>
    </row>
    <row r="3681" spans="1:9" x14ac:dyDescent="0.25">
      <c r="A3681" s="29" t="str">
        <f>IF(PickedColonies!J3681=0, "NA",INDEX(Table5[Strain name],(MATCH(PickedColonies!C3681,Table6[Barcode of agar-filled omnitray plate],0)+PickedColonies!J3681-1)))</f>
        <v>NA</v>
      </c>
      <c r="B3681" s="29" t="str">
        <f>IF(PickedColonies!J3681=0, "NA", INDEX(Table1[Modifications],(MATCH(PickedColonies!C3681,Table6[Barcode of agar-filled omnitray plate],0)+PickedColonies!J3681-1)))</f>
        <v>NA</v>
      </c>
      <c r="D3681" s="29" t="str">
        <f>IF(PickedColonies!J3681=0, "NA", INDEX(Table4[],(MATCH(PickedColonies!C3681,Table6[Barcode of agar-filled omnitray plate],0)+PickedColonies!J3681-1)))</f>
        <v>NA</v>
      </c>
      <c r="F3681" s="42" t="str">
        <f>IF(ISNUMBER(SEARCH("96-well",Import!$B$10)),Sheet1!O3680,Sheet1!P3680)</f>
        <v>P14</v>
      </c>
      <c r="I3681" s="31"/>
    </row>
    <row r="3682" spans="1:9" x14ac:dyDescent="0.25">
      <c r="A3682" s="29" t="str">
        <f>IF(PickedColonies!J3682=0, "NA",INDEX(Table5[Strain name],(MATCH(PickedColonies!C3682,Table6[Barcode of agar-filled omnitray plate],0)+PickedColonies!J3682-1)))</f>
        <v>NA</v>
      </c>
      <c r="B3682" s="29" t="str">
        <f>IF(PickedColonies!J3682=0, "NA", INDEX(Table1[Modifications],(MATCH(PickedColonies!C3682,Table6[Barcode of agar-filled omnitray plate],0)+PickedColonies!J3682-1)))</f>
        <v>NA</v>
      </c>
      <c r="D3682" s="29" t="str">
        <f>IF(PickedColonies!J3682=0, "NA", INDEX(Table4[],(MATCH(PickedColonies!C3682,Table6[Barcode of agar-filled omnitray plate],0)+PickedColonies!J3682-1)))</f>
        <v>NA</v>
      </c>
      <c r="F3682" s="42" t="str">
        <f>IF(ISNUMBER(SEARCH("96-well",Import!$B$10)),Sheet1!O3681,Sheet1!P3681)</f>
        <v>A15</v>
      </c>
      <c r="I3682" s="31"/>
    </row>
    <row r="3683" spans="1:9" x14ac:dyDescent="0.25">
      <c r="A3683" s="29" t="str">
        <f>IF(PickedColonies!J3683=0, "NA",INDEX(Table5[Strain name],(MATCH(PickedColonies!C3683,Table6[Barcode of agar-filled omnitray plate],0)+PickedColonies!J3683-1)))</f>
        <v>NA</v>
      </c>
      <c r="B3683" s="29" t="str">
        <f>IF(PickedColonies!J3683=0, "NA", INDEX(Table1[Modifications],(MATCH(PickedColonies!C3683,Table6[Barcode of agar-filled omnitray plate],0)+PickedColonies!J3683-1)))</f>
        <v>NA</v>
      </c>
      <c r="D3683" s="29" t="str">
        <f>IF(PickedColonies!J3683=0, "NA", INDEX(Table4[],(MATCH(PickedColonies!C3683,Table6[Barcode of agar-filled omnitray plate],0)+PickedColonies!J3683-1)))</f>
        <v>NA</v>
      </c>
      <c r="F3683" s="42" t="str">
        <f>IF(ISNUMBER(SEARCH("96-well",Import!$B$10)),Sheet1!O3682,Sheet1!P3682)</f>
        <v>B15</v>
      </c>
      <c r="I3683" s="31"/>
    </row>
    <row r="3684" spans="1:9" x14ac:dyDescent="0.25">
      <c r="A3684" s="29" t="str">
        <f>IF(PickedColonies!J3684=0, "NA",INDEX(Table5[Strain name],(MATCH(PickedColonies!C3684,Table6[Barcode of agar-filled omnitray plate],0)+PickedColonies!J3684-1)))</f>
        <v>NA</v>
      </c>
      <c r="B3684" s="29" t="str">
        <f>IF(PickedColonies!J3684=0, "NA", INDEX(Table1[Modifications],(MATCH(PickedColonies!C3684,Table6[Barcode of agar-filled omnitray plate],0)+PickedColonies!J3684-1)))</f>
        <v>NA</v>
      </c>
      <c r="D3684" s="29" t="str">
        <f>IF(PickedColonies!J3684=0, "NA", INDEX(Table4[],(MATCH(PickedColonies!C3684,Table6[Barcode of agar-filled omnitray plate],0)+PickedColonies!J3684-1)))</f>
        <v>NA</v>
      </c>
      <c r="F3684" s="42" t="str">
        <f>IF(ISNUMBER(SEARCH("96-well",Import!$B$10)),Sheet1!O3683,Sheet1!P3683)</f>
        <v>C15</v>
      </c>
      <c r="I3684" s="31"/>
    </row>
    <row r="3685" spans="1:9" x14ac:dyDescent="0.25">
      <c r="A3685" s="29" t="str">
        <f>IF(PickedColonies!J3685=0, "NA",INDEX(Table5[Strain name],(MATCH(PickedColonies!C3685,Table6[Barcode of agar-filled omnitray plate],0)+PickedColonies!J3685-1)))</f>
        <v>NA</v>
      </c>
      <c r="B3685" s="29" t="str">
        <f>IF(PickedColonies!J3685=0, "NA", INDEX(Table1[Modifications],(MATCH(PickedColonies!C3685,Table6[Barcode of agar-filled omnitray plate],0)+PickedColonies!J3685-1)))</f>
        <v>NA</v>
      </c>
      <c r="D3685" s="29" t="str">
        <f>IF(PickedColonies!J3685=0, "NA", INDEX(Table4[],(MATCH(PickedColonies!C3685,Table6[Barcode of agar-filled omnitray plate],0)+PickedColonies!J3685-1)))</f>
        <v>NA</v>
      </c>
      <c r="F3685" s="42" t="str">
        <f>IF(ISNUMBER(SEARCH("96-well",Import!$B$10)),Sheet1!O3684,Sheet1!P3684)</f>
        <v>D15</v>
      </c>
      <c r="I3685" s="31"/>
    </row>
    <row r="3686" spans="1:9" x14ac:dyDescent="0.25">
      <c r="A3686" s="29" t="str">
        <f>IF(PickedColonies!J3686=0, "NA",INDEX(Table5[Strain name],(MATCH(PickedColonies!C3686,Table6[Barcode of agar-filled omnitray plate],0)+PickedColonies!J3686-1)))</f>
        <v>NA</v>
      </c>
      <c r="B3686" s="29" t="str">
        <f>IF(PickedColonies!J3686=0, "NA", INDEX(Table1[Modifications],(MATCH(PickedColonies!C3686,Table6[Barcode of agar-filled omnitray plate],0)+PickedColonies!J3686-1)))</f>
        <v>NA</v>
      </c>
      <c r="D3686" s="29" t="str">
        <f>IF(PickedColonies!J3686=0, "NA", INDEX(Table4[],(MATCH(PickedColonies!C3686,Table6[Barcode of agar-filled omnitray plate],0)+PickedColonies!J3686-1)))</f>
        <v>NA</v>
      </c>
      <c r="F3686" s="42" t="str">
        <f>IF(ISNUMBER(SEARCH("96-well",Import!$B$10)),Sheet1!O3685,Sheet1!P3685)</f>
        <v>E15</v>
      </c>
      <c r="I3686" s="31"/>
    </row>
    <row r="3687" spans="1:9" x14ac:dyDescent="0.25">
      <c r="A3687" s="29" t="str">
        <f>IF(PickedColonies!J3687=0, "NA",INDEX(Table5[Strain name],(MATCH(PickedColonies!C3687,Table6[Barcode of agar-filled omnitray plate],0)+PickedColonies!J3687-1)))</f>
        <v>NA</v>
      </c>
      <c r="B3687" s="29" t="str">
        <f>IF(PickedColonies!J3687=0, "NA", INDEX(Table1[Modifications],(MATCH(PickedColonies!C3687,Table6[Barcode of agar-filled omnitray plate],0)+PickedColonies!J3687-1)))</f>
        <v>NA</v>
      </c>
      <c r="D3687" s="29" t="str">
        <f>IF(PickedColonies!J3687=0, "NA", INDEX(Table4[],(MATCH(PickedColonies!C3687,Table6[Barcode of agar-filled omnitray plate],0)+PickedColonies!J3687-1)))</f>
        <v>NA</v>
      </c>
      <c r="F3687" s="42" t="str">
        <f>IF(ISNUMBER(SEARCH("96-well",Import!$B$10)),Sheet1!O3686,Sheet1!P3686)</f>
        <v>F15</v>
      </c>
      <c r="I3687" s="31"/>
    </row>
    <row r="3688" spans="1:9" x14ac:dyDescent="0.25">
      <c r="A3688" s="29" t="str">
        <f>IF(PickedColonies!J3688=0, "NA",INDEX(Table5[Strain name],(MATCH(PickedColonies!C3688,Table6[Barcode of agar-filled omnitray plate],0)+PickedColonies!J3688-1)))</f>
        <v>NA</v>
      </c>
      <c r="B3688" s="29" t="str">
        <f>IF(PickedColonies!J3688=0, "NA", INDEX(Table1[Modifications],(MATCH(PickedColonies!C3688,Table6[Barcode of agar-filled omnitray plate],0)+PickedColonies!J3688-1)))</f>
        <v>NA</v>
      </c>
      <c r="D3688" s="29" t="str">
        <f>IF(PickedColonies!J3688=0, "NA", INDEX(Table4[],(MATCH(PickedColonies!C3688,Table6[Barcode of agar-filled omnitray plate],0)+PickedColonies!J3688-1)))</f>
        <v>NA</v>
      </c>
      <c r="F3688" s="42" t="str">
        <f>IF(ISNUMBER(SEARCH("96-well",Import!$B$10)),Sheet1!O3687,Sheet1!P3687)</f>
        <v>G15</v>
      </c>
      <c r="I3688" s="31"/>
    </row>
    <row r="3689" spans="1:9" x14ac:dyDescent="0.25">
      <c r="A3689" s="29" t="str">
        <f>IF(PickedColonies!J3689=0, "NA",INDEX(Table5[Strain name],(MATCH(PickedColonies!C3689,Table6[Barcode of agar-filled omnitray plate],0)+PickedColonies!J3689-1)))</f>
        <v>NA</v>
      </c>
      <c r="B3689" s="29" t="str">
        <f>IF(PickedColonies!J3689=0, "NA", INDEX(Table1[Modifications],(MATCH(PickedColonies!C3689,Table6[Barcode of agar-filled omnitray plate],0)+PickedColonies!J3689-1)))</f>
        <v>NA</v>
      </c>
      <c r="D3689" s="29" t="str">
        <f>IF(PickedColonies!J3689=0, "NA", INDEX(Table4[],(MATCH(PickedColonies!C3689,Table6[Barcode of agar-filled omnitray plate],0)+PickedColonies!J3689-1)))</f>
        <v>NA</v>
      </c>
      <c r="F3689" s="42" t="str">
        <f>IF(ISNUMBER(SEARCH("96-well",Import!$B$10)),Sheet1!O3688,Sheet1!P3688)</f>
        <v>H15</v>
      </c>
      <c r="I3689" s="31"/>
    </row>
    <row r="3690" spans="1:9" x14ac:dyDescent="0.25">
      <c r="A3690" s="29" t="str">
        <f>IF(PickedColonies!J3690=0, "NA",INDEX(Table5[Strain name],(MATCH(PickedColonies!C3690,Table6[Barcode of agar-filled omnitray plate],0)+PickedColonies!J3690-1)))</f>
        <v>NA</v>
      </c>
      <c r="B3690" s="29" t="str">
        <f>IF(PickedColonies!J3690=0, "NA", INDEX(Table1[Modifications],(MATCH(PickedColonies!C3690,Table6[Barcode of agar-filled omnitray plate],0)+PickedColonies!J3690-1)))</f>
        <v>NA</v>
      </c>
      <c r="D3690" s="29" t="str">
        <f>IF(PickedColonies!J3690=0, "NA", INDEX(Table4[],(MATCH(PickedColonies!C3690,Table6[Barcode of agar-filled omnitray plate],0)+PickedColonies!J3690-1)))</f>
        <v>NA</v>
      </c>
      <c r="F3690" s="42" t="str">
        <f>IF(ISNUMBER(SEARCH("96-well",Import!$B$10)),Sheet1!O3689,Sheet1!P3689)</f>
        <v>I15</v>
      </c>
      <c r="I3690" s="31"/>
    </row>
    <row r="3691" spans="1:9" x14ac:dyDescent="0.25">
      <c r="A3691" s="29" t="str">
        <f>IF(PickedColonies!J3691=0, "NA",INDEX(Table5[Strain name],(MATCH(PickedColonies!C3691,Table6[Barcode of agar-filled omnitray plate],0)+PickedColonies!J3691-1)))</f>
        <v>NA</v>
      </c>
      <c r="B3691" s="29" t="str">
        <f>IF(PickedColonies!J3691=0, "NA", INDEX(Table1[Modifications],(MATCH(PickedColonies!C3691,Table6[Barcode of agar-filled omnitray plate],0)+PickedColonies!J3691-1)))</f>
        <v>NA</v>
      </c>
      <c r="D3691" s="29" t="str">
        <f>IF(PickedColonies!J3691=0, "NA", INDEX(Table4[],(MATCH(PickedColonies!C3691,Table6[Barcode of agar-filled omnitray plate],0)+PickedColonies!J3691-1)))</f>
        <v>NA</v>
      </c>
      <c r="F3691" s="42" t="str">
        <f>IF(ISNUMBER(SEARCH("96-well",Import!$B$10)),Sheet1!O3690,Sheet1!P3690)</f>
        <v>J15</v>
      </c>
      <c r="I3691" s="31"/>
    </row>
    <row r="3692" spans="1:9" x14ac:dyDescent="0.25">
      <c r="A3692" s="29" t="str">
        <f>IF(PickedColonies!J3692=0, "NA",INDEX(Table5[Strain name],(MATCH(PickedColonies!C3692,Table6[Barcode of agar-filled omnitray plate],0)+PickedColonies!J3692-1)))</f>
        <v>NA</v>
      </c>
      <c r="B3692" s="29" t="str">
        <f>IF(PickedColonies!J3692=0, "NA", INDEX(Table1[Modifications],(MATCH(PickedColonies!C3692,Table6[Barcode of agar-filled omnitray plate],0)+PickedColonies!J3692-1)))</f>
        <v>NA</v>
      </c>
      <c r="D3692" s="29" t="str">
        <f>IF(PickedColonies!J3692=0, "NA", INDEX(Table4[],(MATCH(PickedColonies!C3692,Table6[Barcode of agar-filled omnitray plate],0)+PickedColonies!J3692-1)))</f>
        <v>NA</v>
      </c>
      <c r="F3692" s="42" t="str">
        <f>IF(ISNUMBER(SEARCH("96-well",Import!$B$10)),Sheet1!O3691,Sheet1!P3691)</f>
        <v>K15</v>
      </c>
      <c r="I3692" s="31"/>
    </row>
    <row r="3693" spans="1:9" x14ac:dyDescent="0.25">
      <c r="A3693" s="29" t="str">
        <f>IF(PickedColonies!J3693=0, "NA",INDEX(Table5[Strain name],(MATCH(PickedColonies!C3693,Table6[Barcode of agar-filled omnitray plate],0)+PickedColonies!J3693-1)))</f>
        <v>NA</v>
      </c>
      <c r="B3693" s="29" t="str">
        <f>IF(PickedColonies!J3693=0, "NA", INDEX(Table1[Modifications],(MATCH(PickedColonies!C3693,Table6[Barcode of agar-filled omnitray plate],0)+PickedColonies!J3693-1)))</f>
        <v>NA</v>
      </c>
      <c r="D3693" s="29" t="str">
        <f>IF(PickedColonies!J3693=0, "NA", INDEX(Table4[],(MATCH(PickedColonies!C3693,Table6[Barcode of agar-filled omnitray plate],0)+PickedColonies!J3693-1)))</f>
        <v>NA</v>
      </c>
      <c r="F3693" s="42" t="str">
        <f>IF(ISNUMBER(SEARCH("96-well",Import!$B$10)),Sheet1!O3692,Sheet1!P3692)</f>
        <v>L15</v>
      </c>
      <c r="I3693" s="31"/>
    </row>
    <row r="3694" spans="1:9" x14ac:dyDescent="0.25">
      <c r="A3694" s="29" t="str">
        <f>IF(PickedColonies!J3694=0, "NA",INDEX(Table5[Strain name],(MATCH(PickedColonies!C3694,Table6[Barcode of agar-filled omnitray plate],0)+PickedColonies!J3694-1)))</f>
        <v>NA</v>
      </c>
      <c r="B3694" s="29" t="str">
        <f>IF(PickedColonies!J3694=0, "NA", INDEX(Table1[Modifications],(MATCH(PickedColonies!C3694,Table6[Barcode of agar-filled omnitray plate],0)+PickedColonies!J3694-1)))</f>
        <v>NA</v>
      </c>
      <c r="D3694" s="29" t="str">
        <f>IF(PickedColonies!J3694=0, "NA", INDEX(Table4[],(MATCH(PickedColonies!C3694,Table6[Barcode of agar-filled omnitray plate],0)+PickedColonies!J3694-1)))</f>
        <v>NA</v>
      </c>
      <c r="F3694" s="42" t="str">
        <f>IF(ISNUMBER(SEARCH("96-well",Import!$B$10)),Sheet1!O3693,Sheet1!P3693)</f>
        <v>M15</v>
      </c>
      <c r="I3694" s="31"/>
    </row>
    <row r="3695" spans="1:9" x14ac:dyDescent="0.25">
      <c r="A3695" s="29" t="str">
        <f>IF(PickedColonies!J3695=0, "NA",INDEX(Table5[Strain name],(MATCH(PickedColonies!C3695,Table6[Barcode of agar-filled omnitray plate],0)+PickedColonies!J3695-1)))</f>
        <v>NA</v>
      </c>
      <c r="B3695" s="29" t="str">
        <f>IF(PickedColonies!J3695=0, "NA", INDEX(Table1[Modifications],(MATCH(PickedColonies!C3695,Table6[Barcode of agar-filled omnitray plate],0)+PickedColonies!J3695-1)))</f>
        <v>NA</v>
      </c>
      <c r="D3695" s="29" t="str">
        <f>IF(PickedColonies!J3695=0, "NA", INDEX(Table4[],(MATCH(PickedColonies!C3695,Table6[Barcode of agar-filled omnitray plate],0)+PickedColonies!J3695-1)))</f>
        <v>NA</v>
      </c>
      <c r="F3695" s="42" t="str">
        <f>IF(ISNUMBER(SEARCH("96-well",Import!$B$10)),Sheet1!O3694,Sheet1!P3694)</f>
        <v>N15</v>
      </c>
      <c r="I3695" s="31"/>
    </row>
    <row r="3696" spans="1:9" x14ac:dyDescent="0.25">
      <c r="A3696" s="29" t="str">
        <f>IF(PickedColonies!J3696=0, "NA",INDEX(Table5[Strain name],(MATCH(PickedColonies!C3696,Table6[Barcode of agar-filled omnitray plate],0)+PickedColonies!J3696-1)))</f>
        <v>NA</v>
      </c>
      <c r="B3696" s="29" t="str">
        <f>IF(PickedColonies!J3696=0, "NA", INDEX(Table1[Modifications],(MATCH(PickedColonies!C3696,Table6[Barcode of agar-filled omnitray plate],0)+PickedColonies!J3696-1)))</f>
        <v>NA</v>
      </c>
      <c r="D3696" s="29" t="str">
        <f>IF(PickedColonies!J3696=0, "NA", INDEX(Table4[],(MATCH(PickedColonies!C3696,Table6[Barcode of agar-filled omnitray plate],0)+PickedColonies!J3696-1)))</f>
        <v>NA</v>
      </c>
      <c r="F3696" s="42" t="str">
        <f>IF(ISNUMBER(SEARCH("96-well",Import!$B$10)),Sheet1!O3695,Sheet1!P3695)</f>
        <v>O15</v>
      </c>
      <c r="I3696" s="31"/>
    </row>
    <row r="3697" spans="1:9" x14ac:dyDescent="0.25">
      <c r="A3697" s="29" t="str">
        <f>IF(PickedColonies!J3697=0, "NA",INDEX(Table5[Strain name],(MATCH(PickedColonies!C3697,Table6[Barcode of agar-filled omnitray plate],0)+PickedColonies!J3697-1)))</f>
        <v>NA</v>
      </c>
      <c r="B3697" s="29" t="str">
        <f>IF(PickedColonies!J3697=0, "NA", INDEX(Table1[Modifications],(MATCH(PickedColonies!C3697,Table6[Barcode of agar-filled omnitray plate],0)+PickedColonies!J3697-1)))</f>
        <v>NA</v>
      </c>
      <c r="D3697" s="29" t="str">
        <f>IF(PickedColonies!J3697=0, "NA", INDEX(Table4[],(MATCH(PickedColonies!C3697,Table6[Barcode of agar-filled omnitray plate],0)+PickedColonies!J3697-1)))</f>
        <v>NA</v>
      </c>
      <c r="F3697" s="42" t="str">
        <f>IF(ISNUMBER(SEARCH("96-well",Import!$B$10)),Sheet1!O3696,Sheet1!P3696)</f>
        <v>P15</v>
      </c>
      <c r="I3697" s="31"/>
    </row>
    <row r="3698" spans="1:9" x14ac:dyDescent="0.25">
      <c r="A3698" s="29" t="str">
        <f>IF(PickedColonies!J3698=0, "NA",INDEX(Table5[Strain name],(MATCH(PickedColonies!C3698,Table6[Barcode of agar-filled omnitray plate],0)+PickedColonies!J3698-1)))</f>
        <v>NA</v>
      </c>
      <c r="B3698" s="29" t="str">
        <f>IF(PickedColonies!J3698=0, "NA", INDEX(Table1[Modifications],(MATCH(PickedColonies!C3698,Table6[Barcode of agar-filled omnitray plate],0)+PickedColonies!J3698-1)))</f>
        <v>NA</v>
      </c>
      <c r="D3698" s="29" t="str">
        <f>IF(PickedColonies!J3698=0, "NA", INDEX(Table4[],(MATCH(PickedColonies!C3698,Table6[Barcode of agar-filled omnitray plate],0)+PickedColonies!J3698-1)))</f>
        <v>NA</v>
      </c>
      <c r="F3698" s="42" t="str">
        <f>IF(ISNUMBER(SEARCH("96-well",Import!$B$10)),Sheet1!O3697,Sheet1!P3697)</f>
        <v>A16</v>
      </c>
      <c r="I3698" s="31"/>
    </row>
    <row r="3699" spans="1:9" x14ac:dyDescent="0.25">
      <c r="A3699" s="29" t="str">
        <f>IF(PickedColonies!J3699=0, "NA",INDEX(Table5[Strain name],(MATCH(PickedColonies!C3699,Table6[Barcode of agar-filled omnitray plate],0)+PickedColonies!J3699-1)))</f>
        <v>NA</v>
      </c>
      <c r="B3699" s="29" t="str">
        <f>IF(PickedColonies!J3699=0, "NA", INDEX(Table1[Modifications],(MATCH(PickedColonies!C3699,Table6[Barcode of agar-filled omnitray plate],0)+PickedColonies!J3699-1)))</f>
        <v>NA</v>
      </c>
      <c r="D3699" s="29" t="str">
        <f>IF(PickedColonies!J3699=0, "NA", INDEX(Table4[],(MATCH(PickedColonies!C3699,Table6[Barcode of agar-filled omnitray plate],0)+PickedColonies!J3699-1)))</f>
        <v>NA</v>
      </c>
      <c r="F3699" s="42" t="str">
        <f>IF(ISNUMBER(SEARCH("96-well",Import!$B$10)),Sheet1!O3698,Sheet1!P3698)</f>
        <v>B16</v>
      </c>
      <c r="I3699" s="31"/>
    </row>
    <row r="3700" spans="1:9" x14ac:dyDescent="0.25">
      <c r="A3700" s="29" t="str">
        <f>IF(PickedColonies!J3700=0, "NA",INDEX(Table5[Strain name],(MATCH(PickedColonies!C3700,Table6[Barcode of agar-filled omnitray plate],0)+PickedColonies!J3700-1)))</f>
        <v>NA</v>
      </c>
      <c r="B3700" s="29" t="str">
        <f>IF(PickedColonies!J3700=0, "NA", INDEX(Table1[Modifications],(MATCH(PickedColonies!C3700,Table6[Barcode of agar-filled omnitray plate],0)+PickedColonies!J3700-1)))</f>
        <v>NA</v>
      </c>
      <c r="D3700" s="29" t="str">
        <f>IF(PickedColonies!J3700=0, "NA", INDEX(Table4[],(MATCH(PickedColonies!C3700,Table6[Barcode of agar-filled omnitray plate],0)+PickedColonies!J3700-1)))</f>
        <v>NA</v>
      </c>
      <c r="F3700" s="42" t="str">
        <f>IF(ISNUMBER(SEARCH("96-well",Import!$B$10)),Sheet1!O3699,Sheet1!P3699)</f>
        <v>C16</v>
      </c>
      <c r="I3700" s="31"/>
    </row>
    <row r="3701" spans="1:9" x14ac:dyDescent="0.25">
      <c r="A3701" s="29" t="str">
        <f>IF(PickedColonies!J3701=0, "NA",INDEX(Table5[Strain name],(MATCH(PickedColonies!C3701,Table6[Barcode of agar-filled omnitray plate],0)+PickedColonies!J3701-1)))</f>
        <v>NA</v>
      </c>
      <c r="B3701" s="29" t="str">
        <f>IF(PickedColonies!J3701=0, "NA", INDEX(Table1[Modifications],(MATCH(PickedColonies!C3701,Table6[Barcode of agar-filled omnitray plate],0)+PickedColonies!J3701-1)))</f>
        <v>NA</v>
      </c>
      <c r="D3701" s="29" t="str">
        <f>IF(PickedColonies!J3701=0, "NA", INDEX(Table4[],(MATCH(PickedColonies!C3701,Table6[Barcode of agar-filled omnitray plate],0)+PickedColonies!J3701-1)))</f>
        <v>NA</v>
      </c>
      <c r="F3701" s="42" t="str">
        <f>IF(ISNUMBER(SEARCH("96-well",Import!$B$10)),Sheet1!O3700,Sheet1!P3700)</f>
        <v>D16</v>
      </c>
      <c r="I3701" s="31"/>
    </row>
    <row r="3702" spans="1:9" x14ac:dyDescent="0.25">
      <c r="A3702" s="29" t="str">
        <f>IF(PickedColonies!J3702=0, "NA",INDEX(Table5[Strain name],(MATCH(PickedColonies!C3702,Table6[Barcode of agar-filled omnitray plate],0)+PickedColonies!J3702-1)))</f>
        <v>NA</v>
      </c>
      <c r="B3702" s="29" t="str">
        <f>IF(PickedColonies!J3702=0, "NA", INDEX(Table1[Modifications],(MATCH(PickedColonies!C3702,Table6[Barcode of agar-filled omnitray plate],0)+PickedColonies!J3702-1)))</f>
        <v>NA</v>
      </c>
      <c r="D3702" s="29" t="str">
        <f>IF(PickedColonies!J3702=0, "NA", INDEX(Table4[],(MATCH(PickedColonies!C3702,Table6[Barcode of agar-filled omnitray plate],0)+PickedColonies!J3702-1)))</f>
        <v>NA</v>
      </c>
      <c r="F3702" s="42" t="str">
        <f>IF(ISNUMBER(SEARCH("96-well",Import!$B$10)),Sheet1!O3701,Sheet1!P3701)</f>
        <v>E16</v>
      </c>
      <c r="I3702" s="31"/>
    </row>
    <row r="3703" spans="1:9" x14ac:dyDescent="0.25">
      <c r="A3703" s="29" t="str">
        <f>IF(PickedColonies!J3703=0, "NA",INDEX(Table5[Strain name],(MATCH(PickedColonies!C3703,Table6[Barcode of agar-filled omnitray plate],0)+PickedColonies!J3703-1)))</f>
        <v>NA</v>
      </c>
      <c r="B3703" s="29" t="str">
        <f>IF(PickedColonies!J3703=0, "NA", INDEX(Table1[Modifications],(MATCH(PickedColonies!C3703,Table6[Barcode of agar-filled omnitray plate],0)+PickedColonies!J3703-1)))</f>
        <v>NA</v>
      </c>
      <c r="D3703" s="29" t="str">
        <f>IF(PickedColonies!J3703=0, "NA", INDEX(Table4[],(MATCH(PickedColonies!C3703,Table6[Barcode of agar-filled omnitray plate],0)+PickedColonies!J3703-1)))</f>
        <v>NA</v>
      </c>
      <c r="F3703" s="42" t="str">
        <f>IF(ISNUMBER(SEARCH("96-well",Import!$B$10)),Sheet1!O3702,Sheet1!P3702)</f>
        <v>F16</v>
      </c>
      <c r="I3703" s="31"/>
    </row>
    <row r="3704" spans="1:9" x14ac:dyDescent="0.25">
      <c r="A3704" s="29" t="str">
        <f>IF(PickedColonies!J3704=0, "NA",INDEX(Table5[Strain name],(MATCH(PickedColonies!C3704,Table6[Barcode of agar-filled omnitray plate],0)+PickedColonies!J3704-1)))</f>
        <v>NA</v>
      </c>
      <c r="B3704" s="29" t="str">
        <f>IF(PickedColonies!J3704=0, "NA", INDEX(Table1[Modifications],(MATCH(PickedColonies!C3704,Table6[Barcode of agar-filled omnitray plate],0)+PickedColonies!J3704-1)))</f>
        <v>NA</v>
      </c>
      <c r="D3704" s="29" t="str">
        <f>IF(PickedColonies!J3704=0, "NA", INDEX(Table4[],(MATCH(PickedColonies!C3704,Table6[Barcode of agar-filled omnitray plate],0)+PickedColonies!J3704-1)))</f>
        <v>NA</v>
      </c>
      <c r="F3704" s="42" t="str">
        <f>IF(ISNUMBER(SEARCH("96-well",Import!$B$10)),Sheet1!O3703,Sheet1!P3703)</f>
        <v>G16</v>
      </c>
      <c r="I3704" s="31"/>
    </row>
    <row r="3705" spans="1:9" x14ac:dyDescent="0.25">
      <c r="A3705" s="29" t="str">
        <f>IF(PickedColonies!J3705=0, "NA",INDEX(Table5[Strain name],(MATCH(PickedColonies!C3705,Table6[Barcode of agar-filled omnitray plate],0)+PickedColonies!J3705-1)))</f>
        <v>NA</v>
      </c>
      <c r="B3705" s="29" t="str">
        <f>IF(PickedColonies!J3705=0, "NA", INDEX(Table1[Modifications],(MATCH(PickedColonies!C3705,Table6[Barcode of agar-filled omnitray plate],0)+PickedColonies!J3705-1)))</f>
        <v>NA</v>
      </c>
      <c r="D3705" s="29" t="str">
        <f>IF(PickedColonies!J3705=0, "NA", INDEX(Table4[],(MATCH(PickedColonies!C3705,Table6[Barcode of agar-filled omnitray plate],0)+PickedColonies!J3705-1)))</f>
        <v>NA</v>
      </c>
      <c r="F3705" s="42" t="str">
        <f>IF(ISNUMBER(SEARCH("96-well",Import!$B$10)),Sheet1!O3704,Sheet1!P3704)</f>
        <v>H16</v>
      </c>
      <c r="I3705" s="31"/>
    </row>
    <row r="3706" spans="1:9" x14ac:dyDescent="0.25">
      <c r="A3706" s="29" t="str">
        <f>IF(PickedColonies!J3706=0, "NA",INDEX(Table5[Strain name],(MATCH(PickedColonies!C3706,Table6[Barcode of agar-filled omnitray plate],0)+PickedColonies!J3706-1)))</f>
        <v>NA</v>
      </c>
      <c r="B3706" s="29" t="str">
        <f>IF(PickedColonies!J3706=0, "NA", INDEX(Table1[Modifications],(MATCH(PickedColonies!C3706,Table6[Barcode of agar-filled omnitray plate],0)+PickedColonies!J3706-1)))</f>
        <v>NA</v>
      </c>
      <c r="D3706" s="29" t="str">
        <f>IF(PickedColonies!J3706=0, "NA", INDEX(Table4[],(MATCH(PickedColonies!C3706,Table6[Barcode of agar-filled omnitray plate],0)+PickedColonies!J3706-1)))</f>
        <v>NA</v>
      </c>
      <c r="F3706" s="42" t="str">
        <f>IF(ISNUMBER(SEARCH("96-well",Import!$B$10)),Sheet1!O3705,Sheet1!P3705)</f>
        <v>I16</v>
      </c>
      <c r="I3706" s="31"/>
    </row>
    <row r="3707" spans="1:9" x14ac:dyDescent="0.25">
      <c r="A3707" s="29" t="str">
        <f>IF(PickedColonies!J3707=0, "NA",INDEX(Table5[Strain name],(MATCH(PickedColonies!C3707,Table6[Barcode of agar-filled omnitray plate],0)+PickedColonies!J3707-1)))</f>
        <v>NA</v>
      </c>
      <c r="B3707" s="29" t="str">
        <f>IF(PickedColonies!J3707=0, "NA", INDEX(Table1[Modifications],(MATCH(PickedColonies!C3707,Table6[Barcode of agar-filled omnitray plate],0)+PickedColonies!J3707-1)))</f>
        <v>NA</v>
      </c>
      <c r="D3707" s="29" t="str">
        <f>IF(PickedColonies!J3707=0, "NA", INDEX(Table4[],(MATCH(PickedColonies!C3707,Table6[Barcode of agar-filled omnitray plate],0)+PickedColonies!J3707-1)))</f>
        <v>NA</v>
      </c>
      <c r="F3707" s="42" t="str">
        <f>IF(ISNUMBER(SEARCH("96-well",Import!$B$10)),Sheet1!O3706,Sheet1!P3706)</f>
        <v>J16</v>
      </c>
      <c r="I3707" s="31"/>
    </row>
    <row r="3708" spans="1:9" x14ac:dyDescent="0.25">
      <c r="A3708" s="29" t="str">
        <f>IF(PickedColonies!J3708=0, "NA",INDEX(Table5[Strain name],(MATCH(PickedColonies!C3708,Table6[Barcode of agar-filled omnitray plate],0)+PickedColonies!J3708-1)))</f>
        <v>NA</v>
      </c>
      <c r="B3708" s="29" t="str">
        <f>IF(PickedColonies!J3708=0, "NA", INDEX(Table1[Modifications],(MATCH(PickedColonies!C3708,Table6[Barcode of agar-filled omnitray plate],0)+PickedColonies!J3708-1)))</f>
        <v>NA</v>
      </c>
      <c r="D3708" s="29" t="str">
        <f>IF(PickedColonies!J3708=0, "NA", INDEX(Table4[],(MATCH(PickedColonies!C3708,Table6[Barcode of agar-filled omnitray plate],0)+PickedColonies!J3708-1)))</f>
        <v>NA</v>
      </c>
      <c r="F3708" s="42" t="str">
        <f>IF(ISNUMBER(SEARCH("96-well",Import!$B$10)),Sheet1!O3707,Sheet1!P3707)</f>
        <v>K16</v>
      </c>
      <c r="I3708" s="31"/>
    </row>
    <row r="3709" spans="1:9" x14ac:dyDescent="0.25">
      <c r="A3709" s="29" t="str">
        <f>IF(PickedColonies!J3709=0, "NA",INDEX(Table5[Strain name],(MATCH(PickedColonies!C3709,Table6[Barcode of agar-filled omnitray plate],0)+PickedColonies!J3709-1)))</f>
        <v>NA</v>
      </c>
      <c r="B3709" s="29" t="str">
        <f>IF(PickedColonies!J3709=0, "NA", INDEX(Table1[Modifications],(MATCH(PickedColonies!C3709,Table6[Barcode of agar-filled omnitray plate],0)+PickedColonies!J3709-1)))</f>
        <v>NA</v>
      </c>
      <c r="D3709" s="29" t="str">
        <f>IF(PickedColonies!J3709=0, "NA", INDEX(Table4[],(MATCH(PickedColonies!C3709,Table6[Barcode of agar-filled omnitray plate],0)+PickedColonies!J3709-1)))</f>
        <v>NA</v>
      </c>
      <c r="F3709" s="42" t="str">
        <f>IF(ISNUMBER(SEARCH("96-well",Import!$B$10)),Sheet1!O3708,Sheet1!P3708)</f>
        <v>L16</v>
      </c>
      <c r="I3709" s="31"/>
    </row>
    <row r="3710" spans="1:9" x14ac:dyDescent="0.25">
      <c r="A3710" s="29" t="str">
        <f>IF(PickedColonies!J3710=0, "NA",INDEX(Table5[Strain name],(MATCH(PickedColonies!C3710,Table6[Barcode of agar-filled omnitray plate],0)+PickedColonies!J3710-1)))</f>
        <v>NA</v>
      </c>
      <c r="B3710" s="29" t="str">
        <f>IF(PickedColonies!J3710=0, "NA", INDEX(Table1[Modifications],(MATCH(PickedColonies!C3710,Table6[Barcode of agar-filled omnitray plate],0)+PickedColonies!J3710-1)))</f>
        <v>NA</v>
      </c>
      <c r="D3710" s="29" t="str">
        <f>IF(PickedColonies!J3710=0, "NA", INDEX(Table4[],(MATCH(PickedColonies!C3710,Table6[Barcode of agar-filled omnitray plate],0)+PickedColonies!J3710-1)))</f>
        <v>NA</v>
      </c>
      <c r="F3710" s="42" t="str">
        <f>IF(ISNUMBER(SEARCH("96-well",Import!$B$10)),Sheet1!O3709,Sheet1!P3709)</f>
        <v>M16</v>
      </c>
      <c r="I3710" s="31"/>
    </row>
    <row r="3711" spans="1:9" x14ac:dyDescent="0.25">
      <c r="A3711" s="29" t="str">
        <f>IF(PickedColonies!J3711=0, "NA",INDEX(Table5[Strain name],(MATCH(PickedColonies!C3711,Table6[Barcode of agar-filled omnitray plate],0)+PickedColonies!J3711-1)))</f>
        <v>NA</v>
      </c>
      <c r="B3711" s="29" t="str">
        <f>IF(PickedColonies!J3711=0, "NA", INDEX(Table1[Modifications],(MATCH(PickedColonies!C3711,Table6[Barcode of agar-filled omnitray plate],0)+PickedColonies!J3711-1)))</f>
        <v>NA</v>
      </c>
      <c r="D3711" s="29" t="str">
        <f>IF(PickedColonies!J3711=0, "NA", INDEX(Table4[],(MATCH(PickedColonies!C3711,Table6[Barcode of agar-filled omnitray plate],0)+PickedColonies!J3711-1)))</f>
        <v>NA</v>
      </c>
      <c r="F3711" s="42" t="str">
        <f>IF(ISNUMBER(SEARCH("96-well",Import!$B$10)),Sheet1!O3710,Sheet1!P3710)</f>
        <v>N16</v>
      </c>
      <c r="I3711" s="31"/>
    </row>
    <row r="3712" spans="1:9" x14ac:dyDescent="0.25">
      <c r="A3712" s="29" t="str">
        <f>IF(PickedColonies!J3712=0, "NA",INDEX(Table5[Strain name],(MATCH(PickedColonies!C3712,Table6[Barcode of agar-filled omnitray plate],0)+PickedColonies!J3712-1)))</f>
        <v>NA</v>
      </c>
      <c r="B3712" s="29" t="str">
        <f>IF(PickedColonies!J3712=0, "NA", INDEX(Table1[Modifications],(MATCH(PickedColonies!C3712,Table6[Barcode of agar-filled omnitray plate],0)+PickedColonies!J3712-1)))</f>
        <v>NA</v>
      </c>
      <c r="D3712" s="29" t="str">
        <f>IF(PickedColonies!J3712=0, "NA", INDEX(Table4[],(MATCH(PickedColonies!C3712,Table6[Barcode of agar-filled omnitray plate],0)+PickedColonies!J3712-1)))</f>
        <v>NA</v>
      </c>
      <c r="F3712" s="42" t="str">
        <f>IF(ISNUMBER(SEARCH("96-well",Import!$B$10)),Sheet1!O3711,Sheet1!P3711)</f>
        <v>O16</v>
      </c>
      <c r="I3712" s="31"/>
    </row>
    <row r="3713" spans="1:9" x14ac:dyDescent="0.25">
      <c r="A3713" s="29" t="str">
        <f>IF(PickedColonies!J3713=0, "NA",INDEX(Table5[Strain name],(MATCH(PickedColonies!C3713,Table6[Barcode of agar-filled omnitray plate],0)+PickedColonies!J3713-1)))</f>
        <v>NA</v>
      </c>
      <c r="B3713" s="29" t="str">
        <f>IF(PickedColonies!J3713=0, "NA", INDEX(Table1[Modifications],(MATCH(PickedColonies!C3713,Table6[Barcode of agar-filled omnitray plate],0)+PickedColonies!J3713-1)))</f>
        <v>NA</v>
      </c>
      <c r="D3713" s="29" t="str">
        <f>IF(PickedColonies!J3713=0, "NA", INDEX(Table4[],(MATCH(PickedColonies!C3713,Table6[Barcode of agar-filled omnitray plate],0)+PickedColonies!J3713-1)))</f>
        <v>NA</v>
      </c>
      <c r="F3713" s="42" t="str">
        <f>IF(ISNUMBER(SEARCH("96-well",Import!$B$10)),Sheet1!O3712,Sheet1!P3712)</f>
        <v>P16</v>
      </c>
      <c r="I3713" s="31"/>
    </row>
    <row r="3714" spans="1:9" x14ac:dyDescent="0.25">
      <c r="A3714" s="29" t="str">
        <f>IF(PickedColonies!J3714=0, "NA",INDEX(Table5[Strain name],(MATCH(PickedColonies!C3714,Table6[Barcode of agar-filled omnitray plate],0)+PickedColonies!J3714-1)))</f>
        <v>NA</v>
      </c>
      <c r="B3714" s="29" t="str">
        <f>IF(PickedColonies!J3714=0, "NA", INDEX(Table1[Modifications],(MATCH(PickedColonies!C3714,Table6[Barcode of agar-filled omnitray plate],0)+PickedColonies!J3714-1)))</f>
        <v>NA</v>
      </c>
      <c r="D3714" s="29" t="str">
        <f>IF(PickedColonies!J3714=0, "NA", INDEX(Table4[],(MATCH(PickedColonies!C3714,Table6[Barcode of agar-filled omnitray plate],0)+PickedColonies!J3714-1)))</f>
        <v>NA</v>
      </c>
      <c r="F3714" s="42" t="str">
        <f>IF(ISNUMBER(SEARCH("96-well",Import!$B$10)),Sheet1!O3713,Sheet1!P3713)</f>
        <v>A17</v>
      </c>
      <c r="I3714" s="31"/>
    </row>
    <row r="3715" spans="1:9" x14ac:dyDescent="0.25">
      <c r="A3715" s="29" t="str">
        <f>IF(PickedColonies!J3715=0, "NA",INDEX(Table5[Strain name],(MATCH(PickedColonies!C3715,Table6[Barcode of agar-filled omnitray plate],0)+PickedColonies!J3715-1)))</f>
        <v>NA</v>
      </c>
      <c r="B3715" s="29" t="str">
        <f>IF(PickedColonies!J3715=0, "NA", INDEX(Table1[Modifications],(MATCH(PickedColonies!C3715,Table6[Barcode of agar-filled omnitray plate],0)+PickedColonies!J3715-1)))</f>
        <v>NA</v>
      </c>
      <c r="D3715" s="29" t="str">
        <f>IF(PickedColonies!J3715=0, "NA", INDEX(Table4[],(MATCH(PickedColonies!C3715,Table6[Barcode of agar-filled omnitray plate],0)+PickedColonies!J3715-1)))</f>
        <v>NA</v>
      </c>
      <c r="F3715" s="42" t="str">
        <f>IF(ISNUMBER(SEARCH("96-well",Import!$B$10)),Sheet1!O3714,Sheet1!P3714)</f>
        <v>B17</v>
      </c>
      <c r="I3715" s="31"/>
    </row>
    <row r="3716" spans="1:9" x14ac:dyDescent="0.25">
      <c r="A3716" s="29" t="str">
        <f>IF(PickedColonies!J3716=0, "NA",INDEX(Table5[Strain name],(MATCH(PickedColonies!C3716,Table6[Barcode of agar-filled omnitray plate],0)+PickedColonies!J3716-1)))</f>
        <v>NA</v>
      </c>
      <c r="B3716" s="29" t="str">
        <f>IF(PickedColonies!J3716=0, "NA", INDEX(Table1[Modifications],(MATCH(PickedColonies!C3716,Table6[Barcode of agar-filled omnitray plate],0)+PickedColonies!J3716-1)))</f>
        <v>NA</v>
      </c>
      <c r="D3716" s="29" t="str">
        <f>IF(PickedColonies!J3716=0, "NA", INDEX(Table4[],(MATCH(PickedColonies!C3716,Table6[Barcode of agar-filled omnitray plate],0)+PickedColonies!J3716-1)))</f>
        <v>NA</v>
      </c>
      <c r="F3716" s="42" t="str">
        <f>IF(ISNUMBER(SEARCH("96-well",Import!$B$10)),Sheet1!O3715,Sheet1!P3715)</f>
        <v>C17</v>
      </c>
      <c r="I3716" s="31"/>
    </row>
    <row r="3717" spans="1:9" x14ac:dyDescent="0.25">
      <c r="A3717" s="29" t="str">
        <f>IF(PickedColonies!J3717=0, "NA",INDEX(Table5[Strain name],(MATCH(PickedColonies!C3717,Table6[Barcode of agar-filled omnitray plate],0)+PickedColonies!J3717-1)))</f>
        <v>NA</v>
      </c>
      <c r="B3717" s="29" t="str">
        <f>IF(PickedColonies!J3717=0, "NA", INDEX(Table1[Modifications],(MATCH(PickedColonies!C3717,Table6[Barcode of agar-filled omnitray plate],0)+PickedColonies!J3717-1)))</f>
        <v>NA</v>
      </c>
      <c r="D3717" s="29" t="str">
        <f>IF(PickedColonies!J3717=0, "NA", INDEX(Table4[],(MATCH(PickedColonies!C3717,Table6[Barcode of agar-filled omnitray plate],0)+PickedColonies!J3717-1)))</f>
        <v>NA</v>
      </c>
      <c r="F3717" s="42" t="str">
        <f>IF(ISNUMBER(SEARCH("96-well",Import!$B$10)),Sheet1!O3716,Sheet1!P3716)</f>
        <v>D17</v>
      </c>
      <c r="I3717" s="31"/>
    </row>
    <row r="3718" spans="1:9" x14ac:dyDescent="0.25">
      <c r="A3718" s="29" t="str">
        <f>IF(PickedColonies!J3718=0, "NA",INDEX(Table5[Strain name],(MATCH(PickedColonies!C3718,Table6[Barcode of agar-filled omnitray plate],0)+PickedColonies!J3718-1)))</f>
        <v>NA</v>
      </c>
      <c r="B3718" s="29" t="str">
        <f>IF(PickedColonies!J3718=0, "NA", INDEX(Table1[Modifications],(MATCH(PickedColonies!C3718,Table6[Barcode of agar-filled omnitray plate],0)+PickedColonies!J3718-1)))</f>
        <v>NA</v>
      </c>
      <c r="D3718" s="29" t="str">
        <f>IF(PickedColonies!J3718=0, "NA", INDEX(Table4[],(MATCH(PickedColonies!C3718,Table6[Barcode of agar-filled omnitray plate],0)+PickedColonies!J3718-1)))</f>
        <v>NA</v>
      </c>
      <c r="F3718" s="42" t="str">
        <f>IF(ISNUMBER(SEARCH("96-well",Import!$B$10)),Sheet1!O3717,Sheet1!P3717)</f>
        <v>E17</v>
      </c>
      <c r="I3718" s="31"/>
    </row>
    <row r="3719" spans="1:9" x14ac:dyDescent="0.25">
      <c r="A3719" s="29" t="str">
        <f>IF(PickedColonies!J3719=0, "NA",INDEX(Table5[Strain name],(MATCH(PickedColonies!C3719,Table6[Barcode of agar-filled omnitray plate],0)+PickedColonies!J3719-1)))</f>
        <v>NA</v>
      </c>
      <c r="B3719" s="29" t="str">
        <f>IF(PickedColonies!J3719=0, "NA", INDEX(Table1[Modifications],(MATCH(PickedColonies!C3719,Table6[Barcode of agar-filled omnitray plate],0)+PickedColonies!J3719-1)))</f>
        <v>NA</v>
      </c>
      <c r="D3719" s="29" t="str">
        <f>IF(PickedColonies!J3719=0, "NA", INDEX(Table4[],(MATCH(PickedColonies!C3719,Table6[Barcode of agar-filled omnitray plate],0)+PickedColonies!J3719-1)))</f>
        <v>NA</v>
      </c>
      <c r="F3719" s="42" t="str">
        <f>IF(ISNUMBER(SEARCH("96-well",Import!$B$10)),Sheet1!O3718,Sheet1!P3718)</f>
        <v>F17</v>
      </c>
      <c r="I3719" s="31"/>
    </row>
    <row r="3720" spans="1:9" x14ac:dyDescent="0.25">
      <c r="A3720" s="29" t="str">
        <f>IF(PickedColonies!J3720=0, "NA",INDEX(Table5[Strain name],(MATCH(PickedColonies!C3720,Table6[Barcode of agar-filled omnitray plate],0)+PickedColonies!J3720-1)))</f>
        <v>NA</v>
      </c>
      <c r="B3720" s="29" t="str">
        <f>IF(PickedColonies!J3720=0, "NA", INDEX(Table1[Modifications],(MATCH(PickedColonies!C3720,Table6[Barcode of agar-filled omnitray plate],0)+PickedColonies!J3720-1)))</f>
        <v>NA</v>
      </c>
      <c r="D3720" s="29" t="str">
        <f>IF(PickedColonies!J3720=0, "NA", INDEX(Table4[],(MATCH(PickedColonies!C3720,Table6[Barcode of agar-filled omnitray plate],0)+PickedColonies!J3720-1)))</f>
        <v>NA</v>
      </c>
      <c r="F3720" s="42" t="str">
        <f>IF(ISNUMBER(SEARCH("96-well",Import!$B$10)),Sheet1!O3719,Sheet1!P3719)</f>
        <v>G17</v>
      </c>
      <c r="I3720" s="31"/>
    </row>
    <row r="3721" spans="1:9" x14ac:dyDescent="0.25">
      <c r="A3721" s="29" t="str">
        <f>IF(PickedColonies!J3721=0, "NA",INDEX(Table5[Strain name],(MATCH(PickedColonies!C3721,Table6[Barcode of agar-filled omnitray plate],0)+PickedColonies!J3721-1)))</f>
        <v>NA</v>
      </c>
      <c r="B3721" s="29" t="str">
        <f>IF(PickedColonies!J3721=0, "NA", INDEX(Table1[Modifications],(MATCH(PickedColonies!C3721,Table6[Barcode of agar-filled omnitray plate],0)+PickedColonies!J3721-1)))</f>
        <v>NA</v>
      </c>
      <c r="D3721" s="29" t="str">
        <f>IF(PickedColonies!J3721=0, "NA", INDEX(Table4[],(MATCH(PickedColonies!C3721,Table6[Barcode of agar-filled omnitray plate],0)+PickedColonies!J3721-1)))</f>
        <v>NA</v>
      </c>
      <c r="F3721" s="42" t="str">
        <f>IF(ISNUMBER(SEARCH("96-well",Import!$B$10)),Sheet1!O3720,Sheet1!P3720)</f>
        <v>H17</v>
      </c>
      <c r="I3721" s="31"/>
    </row>
    <row r="3722" spans="1:9" x14ac:dyDescent="0.25">
      <c r="A3722" s="29" t="str">
        <f>IF(PickedColonies!J3722=0, "NA",INDEX(Table5[Strain name],(MATCH(PickedColonies!C3722,Table6[Barcode of agar-filled omnitray plate],0)+PickedColonies!J3722-1)))</f>
        <v>NA</v>
      </c>
      <c r="B3722" s="29" t="str">
        <f>IF(PickedColonies!J3722=0, "NA", INDEX(Table1[Modifications],(MATCH(PickedColonies!C3722,Table6[Barcode of agar-filled omnitray plate],0)+PickedColonies!J3722-1)))</f>
        <v>NA</v>
      </c>
      <c r="D3722" s="29" t="str">
        <f>IF(PickedColonies!J3722=0, "NA", INDEX(Table4[],(MATCH(PickedColonies!C3722,Table6[Barcode of agar-filled omnitray plate],0)+PickedColonies!J3722-1)))</f>
        <v>NA</v>
      </c>
      <c r="F3722" s="42" t="str">
        <f>IF(ISNUMBER(SEARCH("96-well",Import!$B$10)),Sheet1!O3721,Sheet1!P3721)</f>
        <v>I17</v>
      </c>
      <c r="I3722" s="31"/>
    </row>
    <row r="3723" spans="1:9" x14ac:dyDescent="0.25">
      <c r="A3723" s="29" t="str">
        <f>IF(PickedColonies!J3723=0, "NA",INDEX(Table5[Strain name],(MATCH(PickedColonies!C3723,Table6[Barcode of agar-filled omnitray plate],0)+PickedColonies!J3723-1)))</f>
        <v>NA</v>
      </c>
      <c r="B3723" s="29" t="str">
        <f>IF(PickedColonies!J3723=0, "NA", INDEX(Table1[Modifications],(MATCH(PickedColonies!C3723,Table6[Barcode of agar-filled omnitray plate],0)+PickedColonies!J3723-1)))</f>
        <v>NA</v>
      </c>
      <c r="D3723" s="29" t="str">
        <f>IF(PickedColonies!J3723=0, "NA", INDEX(Table4[],(MATCH(PickedColonies!C3723,Table6[Barcode of agar-filled omnitray plate],0)+PickedColonies!J3723-1)))</f>
        <v>NA</v>
      </c>
      <c r="F3723" s="42" t="str">
        <f>IF(ISNUMBER(SEARCH("96-well",Import!$B$10)),Sheet1!O3722,Sheet1!P3722)</f>
        <v>J17</v>
      </c>
      <c r="I3723" s="31"/>
    </row>
    <row r="3724" spans="1:9" x14ac:dyDescent="0.25">
      <c r="A3724" s="29" t="str">
        <f>IF(PickedColonies!J3724=0, "NA",INDEX(Table5[Strain name],(MATCH(PickedColonies!C3724,Table6[Barcode of agar-filled omnitray plate],0)+PickedColonies!J3724-1)))</f>
        <v>NA</v>
      </c>
      <c r="B3724" s="29" t="str">
        <f>IF(PickedColonies!J3724=0, "NA", INDEX(Table1[Modifications],(MATCH(PickedColonies!C3724,Table6[Barcode of agar-filled omnitray plate],0)+PickedColonies!J3724-1)))</f>
        <v>NA</v>
      </c>
      <c r="D3724" s="29" t="str">
        <f>IF(PickedColonies!J3724=0, "NA", INDEX(Table4[],(MATCH(PickedColonies!C3724,Table6[Barcode of agar-filled omnitray plate],0)+PickedColonies!J3724-1)))</f>
        <v>NA</v>
      </c>
      <c r="F3724" s="42" t="str">
        <f>IF(ISNUMBER(SEARCH("96-well",Import!$B$10)),Sheet1!O3723,Sheet1!P3723)</f>
        <v>K17</v>
      </c>
      <c r="I3724" s="31"/>
    </row>
    <row r="3725" spans="1:9" x14ac:dyDescent="0.25">
      <c r="A3725" s="29" t="str">
        <f>IF(PickedColonies!J3725=0, "NA",INDEX(Table5[Strain name],(MATCH(PickedColonies!C3725,Table6[Barcode of agar-filled omnitray plate],0)+PickedColonies!J3725-1)))</f>
        <v>NA</v>
      </c>
      <c r="B3725" s="29" t="str">
        <f>IF(PickedColonies!J3725=0, "NA", INDEX(Table1[Modifications],(MATCH(PickedColonies!C3725,Table6[Barcode of agar-filled omnitray plate],0)+PickedColonies!J3725-1)))</f>
        <v>NA</v>
      </c>
      <c r="D3725" s="29" t="str">
        <f>IF(PickedColonies!J3725=0, "NA", INDEX(Table4[],(MATCH(PickedColonies!C3725,Table6[Barcode of agar-filled omnitray plate],0)+PickedColonies!J3725-1)))</f>
        <v>NA</v>
      </c>
      <c r="F3725" s="42" t="str">
        <f>IF(ISNUMBER(SEARCH("96-well",Import!$B$10)),Sheet1!O3724,Sheet1!P3724)</f>
        <v>L17</v>
      </c>
      <c r="I3725" s="31"/>
    </row>
    <row r="3726" spans="1:9" x14ac:dyDescent="0.25">
      <c r="A3726" s="29" t="str">
        <f>IF(PickedColonies!J3726=0, "NA",INDEX(Table5[Strain name],(MATCH(PickedColonies!C3726,Table6[Barcode of agar-filled omnitray plate],0)+PickedColonies!J3726-1)))</f>
        <v>NA</v>
      </c>
      <c r="B3726" s="29" t="str">
        <f>IF(PickedColonies!J3726=0, "NA", INDEX(Table1[Modifications],(MATCH(PickedColonies!C3726,Table6[Barcode of agar-filled omnitray plate],0)+PickedColonies!J3726-1)))</f>
        <v>NA</v>
      </c>
      <c r="D3726" s="29" t="str">
        <f>IF(PickedColonies!J3726=0, "NA", INDEX(Table4[],(MATCH(PickedColonies!C3726,Table6[Barcode of agar-filled omnitray plate],0)+PickedColonies!J3726-1)))</f>
        <v>NA</v>
      </c>
      <c r="F3726" s="42" t="str">
        <f>IF(ISNUMBER(SEARCH("96-well",Import!$B$10)),Sheet1!O3725,Sheet1!P3725)</f>
        <v>M17</v>
      </c>
      <c r="I3726" s="31"/>
    </row>
    <row r="3727" spans="1:9" x14ac:dyDescent="0.25">
      <c r="A3727" s="29" t="str">
        <f>IF(PickedColonies!J3727=0, "NA",INDEX(Table5[Strain name],(MATCH(PickedColonies!C3727,Table6[Barcode of agar-filled omnitray plate],0)+PickedColonies!J3727-1)))</f>
        <v>NA</v>
      </c>
      <c r="B3727" s="29" t="str">
        <f>IF(PickedColonies!J3727=0, "NA", INDEX(Table1[Modifications],(MATCH(PickedColonies!C3727,Table6[Barcode of agar-filled omnitray plate],0)+PickedColonies!J3727-1)))</f>
        <v>NA</v>
      </c>
      <c r="D3727" s="29" t="str">
        <f>IF(PickedColonies!J3727=0, "NA", INDEX(Table4[],(MATCH(PickedColonies!C3727,Table6[Barcode of agar-filled omnitray plate],0)+PickedColonies!J3727-1)))</f>
        <v>NA</v>
      </c>
      <c r="F3727" s="42" t="str">
        <f>IF(ISNUMBER(SEARCH("96-well",Import!$B$10)),Sheet1!O3726,Sheet1!P3726)</f>
        <v>N17</v>
      </c>
      <c r="I3727" s="31"/>
    </row>
    <row r="3728" spans="1:9" x14ac:dyDescent="0.25">
      <c r="A3728" s="29" t="str">
        <f>IF(PickedColonies!J3728=0, "NA",INDEX(Table5[Strain name],(MATCH(PickedColonies!C3728,Table6[Barcode of agar-filled omnitray plate],0)+PickedColonies!J3728-1)))</f>
        <v>NA</v>
      </c>
      <c r="B3728" s="29" t="str">
        <f>IF(PickedColonies!J3728=0, "NA", INDEX(Table1[Modifications],(MATCH(PickedColonies!C3728,Table6[Barcode of agar-filled omnitray plate],0)+PickedColonies!J3728-1)))</f>
        <v>NA</v>
      </c>
      <c r="D3728" s="29" t="str">
        <f>IF(PickedColonies!J3728=0, "NA", INDEX(Table4[],(MATCH(PickedColonies!C3728,Table6[Barcode of agar-filled omnitray plate],0)+PickedColonies!J3728-1)))</f>
        <v>NA</v>
      </c>
      <c r="F3728" s="42" t="str">
        <f>IF(ISNUMBER(SEARCH("96-well",Import!$B$10)),Sheet1!O3727,Sheet1!P3727)</f>
        <v>O17</v>
      </c>
      <c r="I3728" s="31"/>
    </row>
    <row r="3729" spans="1:9" x14ac:dyDescent="0.25">
      <c r="A3729" s="29" t="str">
        <f>IF(PickedColonies!J3729=0, "NA",INDEX(Table5[Strain name],(MATCH(PickedColonies!C3729,Table6[Barcode of agar-filled omnitray plate],0)+PickedColonies!J3729-1)))</f>
        <v>NA</v>
      </c>
      <c r="B3729" s="29" t="str">
        <f>IF(PickedColonies!J3729=0, "NA", INDEX(Table1[Modifications],(MATCH(PickedColonies!C3729,Table6[Barcode of agar-filled omnitray plate],0)+PickedColonies!J3729-1)))</f>
        <v>NA</v>
      </c>
      <c r="D3729" s="29" t="str">
        <f>IF(PickedColonies!J3729=0, "NA", INDEX(Table4[],(MATCH(PickedColonies!C3729,Table6[Barcode of agar-filled omnitray plate],0)+PickedColonies!J3729-1)))</f>
        <v>NA</v>
      </c>
      <c r="F3729" s="42" t="str">
        <f>IF(ISNUMBER(SEARCH("96-well",Import!$B$10)),Sheet1!O3728,Sheet1!P3728)</f>
        <v>P17</v>
      </c>
      <c r="I3729" s="31"/>
    </row>
    <row r="3730" spans="1:9" x14ac:dyDescent="0.25">
      <c r="A3730" s="29" t="str">
        <f>IF(PickedColonies!J3730=0, "NA",INDEX(Table5[Strain name],(MATCH(PickedColonies!C3730,Table6[Barcode of agar-filled omnitray plate],0)+PickedColonies!J3730-1)))</f>
        <v>NA</v>
      </c>
      <c r="B3730" s="29" t="str">
        <f>IF(PickedColonies!J3730=0, "NA", INDEX(Table1[Modifications],(MATCH(PickedColonies!C3730,Table6[Barcode of agar-filled omnitray plate],0)+PickedColonies!J3730-1)))</f>
        <v>NA</v>
      </c>
      <c r="D3730" s="29" t="str">
        <f>IF(PickedColonies!J3730=0, "NA", INDEX(Table4[],(MATCH(PickedColonies!C3730,Table6[Barcode of agar-filled omnitray plate],0)+PickedColonies!J3730-1)))</f>
        <v>NA</v>
      </c>
      <c r="F3730" s="42" t="str">
        <f>IF(ISNUMBER(SEARCH("96-well",Import!$B$10)),Sheet1!O3729,Sheet1!P3729)</f>
        <v>A18</v>
      </c>
      <c r="I3730" s="31"/>
    </row>
    <row r="3731" spans="1:9" x14ac:dyDescent="0.25">
      <c r="A3731" s="29" t="str">
        <f>IF(PickedColonies!J3731=0, "NA",INDEX(Table5[Strain name],(MATCH(PickedColonies!C3731,Table6[Barcode of agar-filled omnitray plate],0)+PickedColonies!J3731-1)))</f>
        <v>NA</v>
      </c>
      <c r="B3731" s="29" t="str">
        <f>IF(PickedColonies!J3731=0, "NA", INDEX(Table1[Modifications],(MATCH(PickedColonies!C3731,Table6[Barcode of agar-filled omnitray plate],0)+PickedColonies!J3731-1)))</f>
        <v>NA</v>
      </c>
      <c r="D3731" s="29" t="str">
        <f>IF(PickedColonies!J3731=0, "NA", INDEX(Table4[],(MATCH(PickedColonies!C3731,Table6[Barcode of agar-filled omnitray plate],0)+PickedColonies!J3731-1)))</f>
        <v>NA</v>
      </c>
      <c r="F3731" s="42" t="str">
        <f>IF(ISNUMBER(SEARCH("96-well",Import!$B$10)),Sheet1!O3730,Sheet1!P3730)</f>
        <v>B18</v>
      </c>
      <c r="I3731" s="31"/>
    </row>
    <row r="3732" spans="1:9" x14ac:dyDescent="0.25">
      <c r="A3732" s="29" t="str">
        <f>IF(PickedColonies!J3732=0, "NA",INDEX(Table5[Strain name],(MATCH(PickedColonies!C3732,Table6[Barcode of agar-filled omnitray plate],0)+PickedColonies!J3732-1)))</f>
        <v>NA</v>
      </c>
      <c r="B3732" s="29" t="str">
        <f>IF(PickedColonies!J3732=0, "NA", INDEX(Table1[Modifications],(MATCH(PickedColonies!C3732,Table6[Barcode of agar-filled omnitray plate],0)+PickedColonies!J3732-1)))</f>
        <v>NA</v>
      </c>
      <c r="D3732" s="29" t="str">
        <f>IF(PickedColonies!J3732=0, "NA", INDEX(Table4[],(MATCH(PickedColonies!C3732,Table6[Barcode of agar-filled omnitray plate],0)+PickedColonies!J3732-1)))</f>
        <v>NA</v>
      </c>
      <c r="F3732" s="42" t="str">
        <f>IF(ISNUMBER(SEARCH("96-well",Import!$B$10)),Sheet1!O3731,Sheet1!P3731)</f>
        <v>C18</v>
      </c>
      <c r="I3732" s="31"/>
    </row>
    <row r="3733" spans="1:9" x14ac:dyDescent="0.25">
      <c r="A3733" s="29" t="str">
        <f>IF(PickedColonies!J3733=0, "NA",INDEX(Table5[Strain name],(MATCH(PickedColonies!C3733,Table6[Barcode of agar-filled omnitray plate],0)+PickedColonies!J3733-1)))</f>
        <v>NA</v>
      </c>
      <c r="B3733" s="29" t="str">
        <f>IF(PickedColonies!J3733=0, "NA", INDEX(Table1[Modifications],(MATCH(PickedColonies!C3733,Table6[Barcode of agar-filled omnitray plate],0)+PickedColonies!J3733-1)))</f>
        <v>NA</v>
      </c>
      <c r="D3733" s="29" t="str">
        <f>IF(PickedColonies!J3733=0, "NA", INDEX(Table4[],(MATCH(PickedColonies!C3733,Table6[Barcode of agar-filled omnitray plate],0)+PickedColonies!J3733-1)))</f>
        <v>NA</v>
      </c>
      <c r="F3733" s="42" t="str">
        <f>IF(ISNUMBER(SEARCH("96-well",Import!$B$10)),Sheet1!O3732,Sheet1!P3732)</f>
        <v>D18</v>
      </c>
      <c r="I3733" s="31"/>
    </row>
    <row r="3734" spans="1:9" x14ac:dyDescent="0.25">
      <c r="A3734" s="29" t="str">
        <f>IF(PickedColonies!J3734=0, "NA",INDEX(Table5[Strain name],(MATCH(PickedColonies!C3734,Table6[Barcode of agar-filled omnitray plate],0)+PickedColonies!J3734-1)))</f>
        <v>NA</v>
      </c>
      <c r="B3734" s="29" t="str">
        <f>IF(PickedColonies!J3734=0, "NA", INDEX(Table1[Modifications],(MATCH(PickedColonies!C3734,Table6[Barcode of agar-filled omnitray plate],0)+PickedColonies!J3734-1)))</f>
        <v>NA</v>
      </c>
      <c r="D3734" s="29" t="str">
        <f>IF(PickedColonies!J3734=0, "NA", INDEX(Table4[],(MATCH(PickedColonies!C3734,Table6[Barcode of agar-filled omnitray plate],0)+PickedColonies!J3734-1)))</f>
        <v>NA</v>
      </c>
      <c r="F3734" s="42" t="str">
        <f>IF(ISNUMBER(SEARCH("96-well",Import!$B$10)),Sheet1!O3733,Sheet1!P3733)</f>
        <v>E18</v>
      </c>
      <c r="I3734" s="31"/>
    </row>
    <row r="3735" spans="1:9" x14ac:dyDescent="0.25">
      <c r="A3735" s="29" t="str">
        <f>IF(PickedColonies!J3735=0, "NA",INDEX(Table5[Strain name],(MATCH(PickedColonies!C3735,Table6[Barcode of agar-filled omnitray plate],0)+PickedColonies!J3735-1)))</f>
        <v>NA</v>
      </c>
      <c r="B3735" s="29" t="str">
        <f>IF(PickedColonies!J3735=0, "NA", INDEX(Table1[Modifications],(MATCH(PickedColonies!C3735,Table6[Barcode of agar-filled omnitray plate],0)+PickedColonies!J3735-1)))</f>
        <v>NA</v>
      </c>
      <c r="D3735" s="29" t="str">
        <f>IF(PickedColonies!J3735=0, "NA", INDEX(Table4[],(MATCH(PickedColonies!C3735,Table6[Barcode of agar-filled omnitray plate],0)+PickedColonies!J3735-1)))</f>
        <v>NA</v>
      </c>
      <c r="F3735" s="42" t="str">
        <f>IF(ISNUMBER(SEARCH("96-well",Import!$B$10)),Sheet1!O3734,Sheet1!P3734)</f>
        <v>F18</v>
      </c>
      <c r="I3735" s="31"/>
    </row>
    <row r="3736" spans="1:9" x14ac:dyDescent="0.25">
      <c r="A3736" s="29" t="str">
        <f>IF(PickedColonies!J3736=0, "NA",INDEX(Table5[Strain name],(MATCH(PickedColonies!C3736,Table6[Barcode of agar-filled omnitray plate],0)+PickedColonies!J3736-1)))</f>
        <v>NA</v>
      </c>
      <c r="B3736" s="29" t="str">
        <f>IF(PickedColonies!J3736=0, "NA", INDEX(Table1[Modifications],(MATCH(PickedColonies!C3736,Table6[Barcode of agar-filled omnitray plate],0)+PickedColonies!J3736-1)))</f>
        <v>NA</v>
      </c>
      <c r="D3736" s="29" t="str">
        <f>IF(PickedColonies!J3736=0, "NA", INDEX(Table4[],(MATCH(PickedColonies!C3736,Table6[Barcode of agar-filled omnitray plate],0)+PickedColonies!J3736-1)))</f>
        <v>NA</v>
      </c>
      <c r="F3736" s="42" t="str">
        <f>IF(ISNUMBER(SEARCH("96-well",Import!$B$10)),Sheet1!O3735,Sheet1!P3735)</f>
        <v>G18</v>
      </c>
      <c r="I3736" s="31"/>
    </row>
    <row r="3737" spans="1:9" x14ac:dyDescent="0.25">
      <c r="A3737" s="29" t="str">
        <f>IF(PickedColonies!J3737=0, "NA",INDEX(Table5[Strain name],(MATCH(PickedColonies!C3737,Table6[Barcode of agar-filled omnitray plate],0)+PickedColonies!J3737-1)))</f>
        <v>NA</v>
      </c>
      <c r="B3737" s="29" t="str">
        <f>IF(PickedColonies!J3737=0, "NA", INDEX(Table1[Modifications],(MATCH(PickedColonies!C3737,Table6[Barcode of agar-filled omnitray plate],0)+PickedColonies!J3737-1)))</f>
        <v>NA</v>
      </c>
      <c r="D3737" s="29" t="str">
        <f>IF(PickedColonies!J3737=0, "NA", INDEX(Table4[],(MATCH(PickedColonies!C3737,Table6[Barcode of agar-filled omnitray plate],0)+PickedColonies!J3737-1)))</f>
        <v>NA</v>
      </c>
      <c r="F3737" s="42" t="str">
        <f>IF(ISNUMBER(SEARCH("96-well",Import!$B$10)),Sheet1!O3736,Sheet1!P3736)</f>
        <v>H18</v>
      </c>
      <c r="I3737" s="31"/>
    </row>
    <row r="3738" spans="1:9" x14ac:dyDescent="0.25">
      <c r="A3738" s="29" t="str">
        <f>IF(PickedColonies!J3738=0, "NA",INDEX(Table5[Strain name],(MATCH(PickedColonies!C3738,Table6[Barcode of agar-filled omnitray plate],0)+PickedColonies!J3738-1)))</f>
        <v>NA</v>
      </c>
      <c r="B3738" s="29" t="str">
        <f>IF(PickedColonies!J3738=0, "NA", INDEX(Table1[Modifications],(MATCH(PickedColonies!C3738,Table6[Barcode of agar-filled omnitray plate],0)+PickedColonies!J3738-1)))</f>
        <v>NA</v>
      </c>
      <c r="D3738" s="29" t="str">
        <f>IF(PickedColonies!J3738=0, "NA", INDEX(Table4[],(MATCH(PickedColonies!C3738,Table6[Barcode of agar-filled omnitray plate],0)+PickedColonies!J3738-1)))</f>
        <v>NA</v>
      </c>
      <c r="F3738" s="42" t="str">
        <f>IF(ISNUMBER(SEARCH("96-well",Import!$B$10)),Sheet1!O3737,Sheet1!P3737)</f>
        <v>I18</v>
      </c>
      <c r="I3738" s="31"/>
    </row>
    <row r="3739" spans="1:9" x14ac:dyDescent="0.25">
      <c r="A3739" s="29" t="str">
        <f>IF(PickedColonies!J3739=0, "NA",INDEX(Table5[Strain name],(MATCH(PickedColonies!C3739,Table6[Barcode of agar-filled omnitray plate],0)+PickedColonies!J3739-1)))</f>
        <v>NA</v>
      </c>
      <c r="B3739" s="29" t="str">
        <f>IF(PickedColonies!J3739=0, "NA", INDEX(Table1[Modifications],(MATCH(PickedColonies!C3739,Table6[Barcode of agar-filled omnitray plate],0)+PickedColonies!J3739-1)))</f>
        <v>NA</v>
      </c>
      <c r="D3739" s="29" t="str">
        <f>IF(PickedColonies!J3739=0, "NA", INDEX(Table4[],(MATCH(PickedColonies!C3739,Table6[Barcode of agar-filled omnitray plate],0)+PickedColonies!J3739-1)))</f>
        <v>NA</v>
      </c>
      <c r="F3739" s="42" t="str">
        <f>IF(ISNUMBER(SEARCH("96-well",Import!$B$10)),Sheet1!O3738,Sheet1!P3738)</f>
        <v>J18</v>
      </c>
      <c r="I3739" s="31"/>
    </row>
    <row r="3740" spans="1:9" x14ac:dyDescent="0.25">
      <c r="A3740" s="29" t="str">
        <f>IF(PickedColonies!J3740=0, "NA",INDEX(Table5[Strain name],(MATCH(PickedColonies!C3740,Table6[Barcode of agar-filled omnitray plate],0)+PickedColonies!J3740-1)))</f>
        <v>NA</v>
      </c>
      <c r="B3740" s="29" t="str">
        <f>IF(PickedColonies!J3740=0, "NA", INDEX(Table1[Modifications],(MATCH(PickedColonies!C3740,Table6[Barcode of agar-filled omnitray plate],0)+PickedColonies!J3740-1)))</f>
        <v>NA</v>
      </c>
      <c r="D3740" s="29" t="str">
        <f>IF(PickedColonies!J3740=0, "NA", INDEX(Table4[],(MATCH(PickedColonies!C3740,Table6[Barcode of agar-filled omnitray plate],0)+PickedColonies!J3740-1)))</f>
        <v>NA</v>
      </c>
      <c r="F3740" s="42" t="str">
        <f>IF(ISNUMBER(SEARCH("96-well",Import!$B$10)),Sheet1!O3739,Sheet1!P3739)</f>
        <v>K18</v>
      </c>
      <c r="I3740" s="31"/>
    </row>
    <row r="3741" spans="1:9" x14ac:dyDescent="0.25">
      <c r="A3741" s="29" t="str">
        <f>IF(PickedColonies!J3741=0, "NA",INDEX(Table5[Strain name],(MATCH(PickedColonies!C3741,Table6[Barcode of agar-filled omnitray plate],0)+PickedColonies!J3741-1)))</f>
        <v>NA</v>
      </c>
      <c r="B3741" s="29" t="str">
        <f>IF(PickedColonies!J3741=0, "NA", INDEX(Table1[Modifications],(MATCH(PickedColonies!C3741,Table6[Barcode of agar-filled omnitray plate],0)+PickedColonies!J3741-1)))</f>
        <v>NA</v>
      </c>
      <c r="D3741" s="29" t="str">
        <f>IF(PickedColonies!J3741=0, "NA", INDEX(Table4[],(MATCH(PickedColonies!C3741,Table6[Barcode of agar-filled omnitray plate],0)+PickedColonies!J3741-1)))</f>
        <v>NA</v>
      </c>
      <c r="F3741" s="42" t="str">
        <f>IF(ISNUMBER(SEARCH("96-well",Import!$B$10)),Sheet1!O3740,Sheet1!P3740)</f>
        <v>L18</v>
      </c>
      <c r="I3741" s="31"/>
    </row>
    <row r="3742" spans="1:9" x14ac:dyDescent="0.25">
      <c r="A3742" s="29" t="str">
        <f>IF(PickedColonies!J3742=0, "NA",INDEX(Table5[Strain name],(MATCH(PickedColonies!C3742,Table6[Barcode of agar-filled omnitray plate],0)+PickedColonies!J3742-1)))</f>
        <v>NA</v>
      </c>
      <c r="B3742" s="29" t="str">
        <f>IF(PickedColonies!J3742=0, "NA", INDEX(Table1[Modifications],(MATCH(PickedColonies!C3742,Table6[Barcode of agar-filled omnitray plate],0)+PickedColonies!J3742-1)))</f>
        <v>NA</v>
      </c>
      <c r="D3742" s="29" t="str">
        <f>IF(PickedColonies!J3742=0, "NA", INDEX(Table4[],(MATCH(PickedColonies!C3742,Table6[Barcode of agar-filled omnitray plate],0)+PickedColonies!J3742-1)))</f>
        <v>NA</v>
      </c>
      <c r="F3742" s="42" t="str">
        <f>IF(ISNUMBER(SEARCH("96-well",Import!$B$10)),Sheet1!O3741,Sheet1!P3741)</f>
        <v>M18</v>
      </c>
      <c r="I3742" s="31"/>
    </row>
    <row r="3743" spans="1:9" x14ac:dyDescent="0.25">
      <c r="A3743" s="29" t="str">
        <f>IF(PickedColonies!J3743=0, "NA",INDEX(Table5[Strain name],(MATCH(PickedColonies!C3743,Table6[Barcode of agar-filled omnitray plate],0)+PickedColonies!J3743-1)))</f>
        <v>NA</v>
      </c>
      <c r="B3743" s="29" t="str">
        <f>IF(PickedColonies!J3743=0, "NA", INDEX(Table1[Modifications],(MATCH(PickedColonies!C3743,Table6[Barcode of agar-filled omnitray plate],0)+PickedColonies!J3743-1)))</f>
        <v>NA</v>
      </c>
      <c r="D3743" s="29" t="str">
        <f>IF(PickedColonies!J3743=0, "NA", INDEX(Table4[],(MATCH(PickedColonies!C3743,Table6[Barcode of agar-filled omnitray plate],0)+PickedColonies!J3743-1)))</f>
        <v>NA</v>
      </c>
      <c r="F3743" s="42" t="str">
        <f>IF(ISNUMBER(SEARCH("96-well",Import!$B$10)),Sheet1!O3742,Sheet1!P3742)</f>
        <v>N18</v>
      </c>
      <c r="I3743" s="31"/>
    </row>
    <row r="3744" spans="1:9" x14ac:dyDescent="0.25">
      <c r="A3744" s="29" t="str">
        <f>IF(PickedColonies!J3744=0, "NA",INDEX(Table5[Strain name],(MATCH(PickedColonies!C3744,Table6[Barcode of agar-filled omnitray plate],0)+PickedColonies!J3744-1)))</f>
        <v>NA</v>
      </c>
      <c r="B3744" s="29" t="str">
        <f>IF(PickedColonies!J3744=0, "NA", INDEX(Table1[Modifications],(MATCH(PickedColonies!C3744,Table6[Barcode of agar-filled omnitray plate],0)+PickedColonies!J3744-1)))</f>
        <v>NA</v>
      </c>
      <c r="D3744" s="29" t="str">
        <f>IF(PickedColonies!J3744=0, "NA", INDEX(Table4[],(MATCH(PickedColonies!C3744,Table6[Barcode of agar-filled omnitray plate],0)+PickedColonies!J3744-1)))</f>
        <v>NA</v>
      </c>
      <c r="F3744" s="42" t="str">
        <f>IF(ISNUMBER(SEARCH("96-well",Import!$B$10)),Sheet1!O3743,Sheet1!P3743)</f>
        <v>O18</v>
      </c>
      <c r="I3744" s="31"/>
    </row>
    <row r="3745" spans="1:9" x14ac:dyDescent="0.25">
      <c r="A3745" s="29" t="str">
        <f>IF(PickedColonies!J3745=0, "NA",INDEX(Table5[Strain name],(MATCH(PickedColonies!C3745,Table6[Barcode of agar-filled omnitray plate],0)+PickedColonies!J3745-1)))</f>
        <v>NA</v>
      </c>
      <c r="B3745" s="29" t="str">
        <f>IF(PickedColonies!J3745=0, "NA", INDEX(Table1[Modifications],(MATCH(PickedColonies!C3745,Table6[Barcode of agar-filled omnitray plate],0)+PickedColonies!J3745-1)))</f>
        <v>NA</v>
      </c>
      <c r="D3745" s="29" t="str">
        <f>IF(PickedColonies!J3745=0, "NA", INDEX(Table4[],(MATCH(PickedColonies!C3745,Table6[Barcode of agar-filled omnitray plate],0)+PickedColonies!J3745-1)))</f>
        <v>NA</v>
      </c>
      <c r="F3745" s="42" t="str">
        <f>IF(ISNUMBER(SEARCH("96-well",Import!$B$10)),Sheet1!O3744,Sheet1!P3744)</f>
        <v>P18</v>
      </c>
      <c r="I3745" s="31"/>
    </row>
    <row r="3746" spans="1:9" x14ac:dyDescent="0.25">
      <c r="A3746" s="29" t="str">
        <f>IF(PickedColonies!J3746=0, "NA",INDEX(Table5[Strain name],(MATCH(PickedColonies!C3746,Table6[Barcode of agar-filled omnitray plate],0)+PickedColonies!J3746-1)))</f>
        <v>NA</v>
      </c>
      <c r="B3746" s="29" t="str">
        <f>IF(PickedColonies!J3746=0, "NA", INDEX(Table1[Modifications],(MATCH(PickedColonies!C3746,Table6[Barcode of agar-filled omnitray plate],0)+PickedColonies!J3746-1)))</f>
        <v>NA</v>
      </c>
      <c r="D3746" s="29" t="str">
        <f>IF(PickedColonies!J3746=0, "NA", INDEX(Table4[],(MATCH(PickedColonies!C3746,Table6[Barcode of agar-filled omnitray plate],0)+PickedColonies!J3746-1)))</f>
        <v>NA</v>
      </c>
      <c r="F3746" s="42" t="str">
        <f>IF(ISNUMBER(SEARCH("96-well",Import!$B$10)),Sheet1!O3745,Sheet1!P3745)</f>
        <v>A19</v>
      </c>
      <c r="I3746" s="31"/>
    </row>
    <row r="3747" spans="1:9" x14ac:dyDescent="0.25">
      <c r="A3747" s="29" t="str">
        <f>IF(PickedColonies!J3747=0, "NA",INDEX(Table5[Strain name],(MATCH(PickedColonies!C3747,Table6[Barcode of agar-filled omnitray plate],0)+PickedColonies!J3747-1)))</f>
        <v>NA</v>
      </c>
      <c r="B3747" s="29" t="str">
        <f>IF(PickedColonies!J3747=0, "NA", INDEX(Table1[Modifications],(MATCH(PickedColonies!C3747,Table6[Barcode of agar-filled omnitray plate],0)+PickedColonies!J3747-1)))</f>
        <v>NA</v>
      </c>
      <c r="D3747" s="29" t="str">
        <f>IF(PickedColonies!J3747=0, "NA", INDEX(Table4[],(MATCH(PickedColonies!C3747,Table6[Barcode of agar-filled omnitray plate],0)+PickedColonies!J3747-1)))</f>
        <v>NA</v>
      </c>
      <c r="F3747" s="42" t="str">
        <f>IF(ISNUMBER(SEARCH("96-well",Import!$B$10)),Sheet1!O3746,Sheet1!P3746)</f>
        <v>B19</v>
      </c>
      <c r="I3747" s="31"/>
    </row>
    <row r="3748" spans="1:9" x14ac:dyDescent="0.25">
      <c r="A3748" s="29" t="str">
        <f>IF(PickedColonies!J3748=0, "NA",INDEX(Table5[Strain name],(MATCH(PickedColonies!C3748,Table6[Barcode of agar-filled omnitray plate],0)+PickedColonies!J3748-1)))</f>
        <v>NA</v>
      </c>
      <c r="B3748" s="29" t="str">
        <f>IF(PickedColonies!J3748=0, "NA", INDEX(Table1[Modifications],(MATCH(PickedColonies!C3748,Table6[Barcode of agar-filled omnitray plate],0)+PickedColonies!J3748-1)))</f>
        <v>NA</v>
      </c>
      <c r="D3748" s="29" t="str">
        <f>IF(PickedColonies!J3748=0, "NA", INDEX(Table4[],(MATCH(PickedColonies!C3748,Table6[Barcode of agar-filled omnitray plate],0)+PickedColonies!J3748-1)))</f>
        <v>NA</v>
      </c>
      <c r="F3748" s="42" t="str">
        <f>IF(ISNUMBER(SEARCH("96-well",Import!$B$10)),Sheet1!O3747,Sheet1!P3747)</f>
        <v>C19</v>
      </c>
      <c r="I3748" s="31"/>
    </row>
    <row r="3749" spans="1:9" x14ac:dyDescent="0.25">
      <c r="A3749" s="29" t="str">
        <f>IF(PickedColonies!J3749=0, "NA",INDEX(Table5[Strain name],(MATCH(PickedColonies!C3749,Table6[Barcode of agar-filled omnitray plate],0)+PickedColonies!J3749-1)))</f>
        <v>NA</v>
      </c>
      <c r="B3749" s="29" t="str">
        <f>IF(PickedColonies!J3749=0, "NA", INDEX(Table1[Modifications],(MATCH(PickedColonies!C3749,Table6[Barcode of agar-filled omnitray plate],0)+PickedColonies!J3749-1)))</f>
        <v>NA</v>
      </c>
      <c r="D3749" s="29" t="str">
        <f>IF(PickedColonies!J3749=0, "NA", INDEX(Table4[],(MATCH(PickedColonies!C3749,Table6[Barcode of agar-filled omnitray plate],0)+PickedColonies!J3749-1)))</f>
        <v>NA</v>
      </c>
      <c r="F3749" s="42" t="str">
        <f>IF(ISNUMBER(SEARCH("96-well",Import!$B$10)),Sheet1!O3748,Sheet1!P3748)</f>
        <v>D19</v>
      </c>
      <c r="I3749" s="31"/>
    </row>
    <row r="3750" spans="1:9" x14ac:dyDescent="0.25">
      <c r="A3750" s="29" t="str">
        <f>IF(PickedColonies!J3750=0, "NA",INDEX(Table5[Strain name],(MATCH(PickedColonies!C3750,Table6[Barcode of agar-filled omnitray plate],0)+PickedColonies!J3750-1)))</f>
        <v>NA</v>
      </c>
      <c r="B3750" s="29" t="str">
        <f>IF(PickedColonies!J3750=0, "NA", INDEX(Table1[Modifications],(MATCH(PickedColonies!C3750,Table6[Barcode of agar-filled omnitray plate],0)+PickedColonies!J3750-1)))</f>
        <v>NA</v>
      </c>
      <c r="D3750" s="29" t="str">
        <f>IF(PickedColonies!J3750=0, "NA", INDEX(Table4[],(MATCH(PickedColonies!C3750,Table6[Barcode of agar-filled omnitray plate],0)+PickedColonies!J3750-1)))</f>
        <v>NA</v>
      </c>
      <c r="F3750" s="42" t="str">
        <f>IF(ISNUMBER(SEARCH("96-well",Import!$B$10)),Sheet1!O3749,Sheet1!P3749)</f>
        <v>E19</v>
      </c>
      <c r="I3750" s="31"/>
    </row>
    <row r="3751" spans="1:9" x14ac:dyDescent="0.25">
      <c r="A3751" s="29" t="str">
        <f>IF(PickedColonies!J3751=0, "NA",INDEX(Table5[Strain name],(MATCH(PickedColonies!C3751,Table6[Barcode of agar-filled omnitray plate],0)+PickedColonies!J3751-1)))</f>
        <v>NA</v>
      </c>
      <c r="B3751" s="29" t="str">
        <f>IF(PickedColonies!J3751=0, "NA", INDEX(Table1[Modifications],(MATCH(PickedColonies!C3751,Table6[Barcode of agar-filled omnitray plate],0)+PickedColonies!J3751-1)))</f>
        <v>NA</v>
      </c>
      <c r="D3751" s="29" t="str">
        <f>IF(PickedColonies!J3751=0, "NA", INDEX(Table4[],(MATCH(PickedColonies!C3751,Table6[Barcode of agar-filled omnitray plate],0)+PickedColonies!J3751-1)))</f>
        <v>NA</v>
      </c>
      <c r="F3751" s="42" t="str">
        <f>IF(ISNUMBER(SEARCH("96-well",Import!$B$10)),Sheet1!O3750,Sheet1!P3750)</f>
        <v>F19</v>
      </c>
      <c r="I3751" s="31"/>
    </row>
    <row r="3752" spans="1:9" x14ac:dyDescent="0.25">
      <c r="A3752" s="29" t="str">
        <f>IF(PickedColonies!J3752=0, "NA",INDEX(Table5[Strain name],(MATCH(PickedColonies!C3752,Table6[Barcode of agar-filled omnitray plate],0)+PickedColonies!J3752-1)))</f>
        <v>NA</v>
      </c>
      <c r="B3752" s="29" t="str">
        <f>IF(PickedColonies!J3752=0, "NA", INDEX(Table1[Modifications],(MATCH(PickedColonies!C3752,Table6[Barcode of agar-filled omnitray plate],0)+PickedColonies!J3752-1)))</f>
        <v>NA</v>
      </c>
      <c r="D3752" s="29" t="str">
        <f>IF(PickedColonies!J3752=0, "NA", INDEX(Table4[],(MATCH(PickedColonies!C3752,Table6[Barcode of agar-filled omnitray plate],0)+PickedColonies!J3752-1)))</f>
        <v>NA</v>
      </c>
      <c r="F3752" s="42" t="str">
        <f>IF(ISNUMBER(SEARCH("96-well",Import!$B$10)),Sheet1!O3751,Sheet1!P3751)</f>
        <v>G19</v>
      </c>
      <c r="I3752" s="31"/>
    </row>
    <row r="3753" spans="1:9" x14ac:dyDescent="0.25">
      <c r="A3753" s="29" t="str">
        <f>IF(PickedColonies!J3753=0, "NA",INDEX(Table5[Strain name],(MATCH(PickedColonies!C3753,Table6[Barcode of agar-filled omnitray plate],0)+PickedColonies!J3753-1)))</f>
        <v>NA</v>
      </c>
      <c r="B3753" s="29" t="str">
        <f>IF(PickedColonies!J3753=0, "NA", INDEX(Table1[Modifications],(MATCH(PickedColonies!C3753,Table6[Barcode of agar-filled omnitray plate],0)+PickedColonies!J3753-1)))</f>
        <v>NA</v>
      </c>
      <c r="D3753" s="29" t="str">
        <f>IF(PickedColonies!J3753=0, "NA", INDEX(Table4[],(MATCH(PickedColonies!C3753,Table6[Barcode of agar-filled omnitray plate],0)+PickedColonies!J3753-1)))</f>
        <v>NA</v>
      </c>
      <c r="F3753" s="42" t="str">
        <f>IF(ISNUMBER(SEARCH("96-well",Import!$B$10)),Sheet1!O3752,Sheet1!P3752)</f>
        <v>H19</v>
      </c>
      <c r="I3753" s="31"/>
    </row>
    <row r="3754" spans="1:9" x14ac:dyDescent="0.25">
      <c r="A3754" s="29" t="str">
        <f>IF(PickedColonies!J3754=0, "NA",INDEX(Table5[Strain name],(MATCH(PickedColonies!C3754,Table6[Barcode of agar-filled omnitray plate],0)+PickedColonies!J3754-1)))</f>
        <v>NA</v>
      </c>
      <c r="B3754" s="29" t="str">
        <f>IF(PickedColonies!J3754=0, "NA", INDEX(Table1[Modifications],(MATCH(PickedColonies!C3754,Table6[Barcode of agar-filled omnitray plate],0)+PickedColonies!J3754-1)))</f>
        <v>NA</v>
      </c>
      <c r="D3754" s="29" t="str">
        <f>IF(PickedColonies!J3754=0, "NA", INDEX(Table4[],(MATCH(PickedColonies!C3754,Table6[Barcode of agar-filled omnitray plate],0)+PickedColonies!J3754-1)))</f>
        <v>NA</v>
      </c>
      <c r="F3754" s="42" t="str">
        <f>IF(ISNUMBER(SEARCH("96-well",Import!$B$10)),Sheet1!O3753,Sheet1!P3753)</f>
        <v>I19</v>
      </c>
      <c r="I3754" s="31"/>
    </row>
    <row r="3755" spans="1:9" x14ac:dyDescent="0.25">
      <c r="A3755" s="29" t="str">
        <f>IF(PickedColonies!J3755=0, "NA",INDEX(Table5[Strain name],(MATCH(PickedColonies!C3755,Table6[Barcode of agar-filled omnitray plate],0)+PickedColonies!J3755-1)))</f>
        <v>NA</v>
      </c>
      <c r="B3755" s="29" t="str">
        <f>IF(PickedColonies!J3755=0, "NA", INDEX(Table1[Modifications],(MATCH(PickedColonies!C3755,Table6[Barcode of agar-filled omnitray plate],0)+PickedColonies!J3755-1)))</f>
        <v>NA</v>
      </c>
      <c r="D3755" s="29" t="str">
        <f>IF(PickedColonies!J3755=0, "NA", INDEX(Table4[],(MATCH(PickedColonies!C3755,Table6[Barcode of agar-filled omnitray plate],0)+PickedColonies!J3755-1)))</f>
        <v>NA</v>
      </c>
      <c r="F3755" s="42" t="str">
        <f>IF(ISNUMBER(SEARCH("96-well",Import!$B$10)),Sheet1!O3754,Sheet1!P3754)</f>
        <v>J19</v>
      </c>
      <c r="I3755" s="31"/>
    </row>
    <row r="3756" spans="1:9" x14ac:dyDescent="0.25">
      <c r="A3756" s="29" t="str">
        <f>IF(PickedColonies!J3756=0, "NA",INDEX(Table5[Strain name],(MATCH(PickedColonies!C3756,Table6[Barcode of agar-filled omnitray plate],0)+PickedColonies!J3756-1)))</f>
        <v>NA</v>
      </c>
      <c r="B3756" s="29" t="str">
        <f>IF(PickedColonies!J3756=0, "NA", INDEX(Table1[Modifications],(MATCH(PickedColonies!C3756,Table6[Barcode of agar-filled omnitray plate],0)+PickedColonies!J3756-1)))</f>
        <v>NA</v>
      </c>
      <c r="D3756" s="29" t="str">
        <f>IF(PickedColonies!J3756=0, "NA", INDEX(Table4[],(MATCH(PickedColonies!C3756,Table6[Barcode of agar-filled omnitray plate],0)+PickedColonies!J3756-1)))</f>
        <v>NA</v>
      </c>
      <c r="F3756" s="42" t="str">
        <f>IF(ISNUMBER(SEARCH("96-well",Import!$B$10)),Sheet1!O3755,Sheet1!P3755)</f>
        <v>K19</v>
      </c>
      <c r="I3756" s="31"/>
    </row>
    <row r="3757" spans="1:9" x14ac:dyDescent="0.25">
      <c r="A3757" s="29" t="str">
        <f>IF(PickedColonies!J3757=0, "NA",INDEX(Table5[Strain name],(MATCH(PickedColonies!C3757,Table6[Barcode of agar-filled omnitray plate],0)+PickedColonies!J3757-1)))</f>
        <v>NA</v>
      </c>
      <c r="B3757" s="29" t="str">
        <f>IF(PickedColonies!J3757=0, "NA", INDEX(Table1[Modifications],(MATCH(PickedColonies!C3757,Table6[Barcode of agar-filled omnitray plate],0)+PickedColonies!J3757-1)))</f>
        <v>NA</v>
      </c>
      <c r="D3757" s="29" t="str">
        <f>IF(PickedColonies!J3757=0, "NA", INDEX(Table4[],(MATCH(PickedColonies!C3757,Table6[Barcode of agar-filled omnitray plate],0)+PickedColonies!J3757-1)))</f>
        <v>NA</v>
      </c>
      <c r="F3757" s="42" t="str">
        <f>IF(ISNUMBER(SEARCH("96-well",Import!$B$10)),Sheet1!O3756,Sheet1!P3756)</f>
        <v>L19</v>
      </c>
      <c r="I3757" s="31"/>
    </row>
    <row r="3758" spans="1:9" x14ac:dyDescent="0.25">
      <c r="A3758" s="29" t="str">
        <f>IF(PickedColonies!J3758=0, "NA",INDEX(Table5[Strain name],(MATCH(PickedColonies!C3758,Table6[Barcode of agar-filled omnitray plate],0)+PickedColonies!J3758-1)))</f>
        <v>NA</v>
      </c>
      <c r="B3758" s="29" t="str">
        <f>IF(PickedColonies!J3758=0, "NA", INDEX(Table1[Modifications],(MATCH(PickedColonies!C3758,Table6[Barcode of agar-filled omnitray plate],0)+PickedColonies!J3758-1)))</f>
        <v>NA</v>
      </c>
      <c r="D3758" s="29" t="str">
        <f>IF(PickedColonies!J3758=0, "NA", INDEX(Table4[],(MATCH(PickedColonies!C3758,Table6[Barcode of agar-filled omnitray plate],0)+PickedColonies!J3758-1)))</f>
        <v>NA</v>
      </c>
      <c r="F3758" s="42" t="str">
        <f>IF(ISNUMBER(SEARCH("96-well",Import!$B$10)),Sheet1!O3757,Sheet1!P3757)</f>
        <v>M19</v>
      </c>
      <c r="I3758" s="31"/>
    </row>
    <row r="3759" spans="1:9" x14ac:dyDescent="0.25">
      <c r="A3759" s="29" t="str">
        <f>IF(PickedColonies!J3759=0, "NA",INDEX(Table5[Strain name],(MATCH(PickedColonies!C3759,Table6[Barcode of agar-filled omnitray plate],0)+PickedColonies!J3759-1)))</f>
        <v>NA</v>
      </c>
      <c r="B3759" s="29" t="str">
        <f>IF(PickedColonies!J3759=0, "NA", INDEX(Table1[Modifications],(MATCH(PickedColonies!C3759,Table6[Barcode of agar-filled omnitray plate],0)+PickedColonies!J3759-1)))</f>
        <v>NA</v>
      </c>
      <c r="D3759" s="29" t="str">
        <f>IF(PickedColonies!J3759=0, "NA", INDEX(Table4[],(MATCH(PickedColonies!C3759,Table6[Barcode of agar-filled omnitray plate],0)+PickedColonies!J3759-1)))</f>
        <v>NA</v>
      </c>
      <c r="F3759" s="42" t="str">
        <f>IF(ISNUMBER(SEARCH("96-well",Import!$B$10)),Sheet1!O3758,Sheet1!P3758)</f>
        <v>N19</v>
      </c>
      <c r="I3759" s="31"/>
    </row>
    <row r="3760" spans="1:9" x14ac:dyDescent="0.25">
      <c r="A3760" s="29" t="str">
        <f>IF(PickedColonies!J3760=0, "NA",INDEX(Table5[Strain name],(MATCH(PickedColonies!C3760,Table6[Barcode of agar-filled omnitray plate],0)+PickedColonies!J3760-1)))</f>
        <v>NA</v>
      </c>
      <c r="B3760" s="29" t="str">
        <f>IF(PickedColonies!J3760=0, "NA", INDEX(Table1[Modifications],(MATCH(PickedColonies!C3760,Table6[Barcode of agar-filled omnitray plate],0)+PickedColonies!J3760-1)))</f>
        <v>NA</v>
      </c>
      <c r="D3760" s="29" t="str">
        <f>IF(PickedColonies!J3760=0, "NA", INDEX(Table4[],(MATCH(PickedColonies!C3760,Table6[Barcode of agar-filled omnitray plate],0)+PickedColonies!J3760-1)))</f>
        <v>NA</v>
      </c>
      <c r="F3760" s="42" t="str">
        <f>IF(ISNUMBER(SEARCH("96-well",Import!$B$10)),Sheet1!O3759,Sheet1!P3759)</f>
        <v>O19</v>
      </c>
      <c r="I3760" s="31"/>
    </row>
    <row r="3761" spans="1:9" x14ac:dyDescent="0.25">
      <c r="A3761" s="29" t="str">
        <f>IF(PickedColonies!J3761=0, "NA",INDEX(Table5[Strain name],(MATCH(PickedColonies!C3761,Table6[Barcode of agar-filled omnitray plate],0)+PickedColonies!J3761-1)))</f>
        <v>NA</v>
      </c>
      <c r="B3761" s="29" t="str">
        <f>IF(PickedColonies!J3761=0, "NA", INDEX(Table1[Modifications],(MATCH(PickedColonies!C3761,Table6[Barcode of agar-filled omnitray plate],0)+PickedColonies!J3761-1)))</f>
        <v>NA</v>
      </c>
      <c r="D3761" s="29" t="str">
        <f>IF(PickedColonies!J3761=0, "NA", INDEX(Table4[],(MATCH(PickedColonies!C3761,Table6[Barcode of agar-filled omnitray plate],0)+PickedColonies!J3761-1)))</f>
        <v>NA</v>
      </c>
      <c r="F3761" s="42" t="str">
        <f>IF(ISNUMBER(SEARCH("96-well",Import!$B$10)),Sheet1!O3760,Sheet1!P3760)</f>
        <v>P19</v>
      </c>
      <c r="I3761" s="31"/>
    </row>
    <row r="3762" spans="1:9" x14ac:dyDescent="0.25">
      <c r="A3762" s="29" t="str">
        <f>IF(PickedColonies!J3762=0, "NA",INDEX(Table5[Strain name],(MATCH(PickedColonies!C3762,Table6[Barcode of agar-filled omnitray plate],0)+PickedColonies!J3762-1)))</f>
        <v>NA</v>
      </c>
      <c r="B3762" s="29" t="str">
        <f>IF(PickedColonies!J3762=0, "NA", INDEX(Table1[Modifications],(MATCH(PickedColonies!C3762,Table6[Barcode of agar-filled omnitray plate],0)+PickedColonies!J3762-1)))</f>
        <v>NA</v>
      </c>
      <c r="D3762" s="29" t="str">
        <f>IF(PickedColonies!J3762=0, "NA", INDEX(Table4[],(MATCH(PickedColonies!C3762,Table6[Barcode of agar-filled omnitray plate],0)+PickedColonies!J3762-1)))</f>
        <v>NA</v>
      </c>
      <c r="F3762" s="42" t="str">
        <f>IF(ISNUMBER(SEARCH("96-well",Import!$B$10)),Sheet1!O3761,Sheet1!P3761)</f>
        <v>A20</v>
      </c>
      <c r="I3762" s="31"/>
    </row>
    <row r="3763" spans="1:9" x14ac:dyDescent="0.25">
      <c r="A3763" s="29" t="str">
        <f>IF(PickedColonies!J3763=0, "NA",INDEX(Table5[Strain name],(MATCH(PickedColonies!C3763,Table6[Barcode of agar-filled omnitray plate],0)+PickedColonies!J3763-1)))</f>
        <v>NA</v>
      </c>
      <c r="B3763" s="29" t="str">
        <f>IF(PickedColonies!J3763=0, "NA", INDEX(Table1[Modifications],(MATCH(PickedColonies!C3763,Table6[Barcode of agar-filled omnitray plate],0)+PickedColonies!J3763-1)))</f>
        <v>NA</v>
      </c>
      <c r="D3763" s="29" t="str">
        <f>IF(PickedColonies!J3763=0, "NA", INDEX(Table4[],(MATCH(PickedColonies!C3763,Table6[Barcode of agar-filled omnitray plate],0)+PickedColonies!J3763-1)))</f>
        <v>NA</v>
      </c>
      <c r="F3763" s="42" t="str">
        <f>IF(ISNUMBER(SEARCH("96-well",Import!$B$10)),Sheet1!O3762,Sheet1!P3762)</f>
        <v>B20</v>
      </c>
      <c r="I3763" s="31"/>
    </row>
    <row r="3764" spans="1:9" x14ac:dyDescent="0.25">
      <c r="A3764" s="29" t="str">
        <f>IF(PickedColonies!J3764=0, "NA",INDEX(Table5[Strain name],(MATCH(PickedColonies!C3764,Table6[Barcode of agar-filled omnitray plate],0)+PickedColonies!J3764-1)))</f>
        <v>NA</v>
      </c>
      <c r="B3764" s="29" t="str">
        <f>IF(PickedColonies!J3764=0, "NA", INDEX(Table1[Modifications],(MATCH(PickedColonies!C3764,Table6[Barcode of agar-filled omnitray plate],0)+PickedColonies!J3764-1)))</f>
        <v>NA</v>
      </c>
      <c r="D3764" s="29" t="str">
        <f>IF(PickedColonies!J3764=0, "NA", INDEX(Table4[],(MATCH(PickedColonies!C3764,Table6[Barcode of agar-filled omnitray plate],0)+PickedColonies!J3764-1)))</f>
        <v>NA</v>
      </c>
      <c r="F3764" s="42" t="str">
        <f>IF(ISNUMBER(SEARCH("96-well",Import!$B$10)),Sheet1!O3763,Sheet1!P3763)</f>
        <v>C20</v>
      </c>
      <c r="I3764" s="31"/>
    </row>
    <row r="3765" spans="1:9" x14ac:dyDescent="0.25">
      <c r="A3765" s="29" t="str">
        <f>IF(PickedColonies!J3765=0, "NA",INDEX(Table5[Strain name],(MATCH(PickedColonies!C3765,Table6[Barcode of agar-filled omnitray plate],0)+PickedColonies!J3765-1)))</f>
        <v>NA</v>
      </c>
      <c r="B3765" s="29" t="str">
        <f>IF(PickedColonies!J3765=0, "NA", INDEX(Table1[Modifications],(MATCH(PickedColonies!C3765,Table6[Barcode of agar-filled omnitray plate],0)+PickedColonies!J3765-1)))</f>
        <v>NA</v>
      </c>
      <c r="D3765" s="29" t="str">
        <f>IF(PickedColonies!J3765=0, "NA", INDEX(Table4[],(MATCH(PickedColonies!C3765,Table6[Barcode of agar-filled omnitray plate],0)+PickedColonies!J3765-1)))</f>
        <v>NA</v>
      </c>
      <c r="F3765" s="42" t="str">
        <f>IF(ISNUMBER(SEARCH("96-well",Import!$B$10)),Sheet1!O3764,Sheet1!P3764)</f>
        <v>D20</v>
      </c>
      <c r="I3765" s="31"/>
    </row>
    <row r="3766" spans="1:9" x14ac:dyDescent="0.25">
      <c r="A3766" s="29" t="str">
        <f>IF(PickedColonies!J3766=0, "NA",INDEX(Table5[Strain name],(MATCH(PickedColonies!C3766,Table6[Barcode of agar-filled omnitray plate],0)+PickedColonies!J3766-1)))</f>
        <v>NA</v>
      </c>
      <c r="B3766" s="29" t="str">
        <f>IF(PickedColonies!J3766=0, "NA", INDEX(Table1[Modifications],(MATCH(PickedColonies!C3766,Table6[Barcode of agar-filled omnitray plate],0)+PickedColonies!J3766-1)))</f>
        <v>NA</v>
      </c>
      <c r="D3766" s="29" t="str">
        <f>IF(PickedColonies!J3766=0, "NA", INDEX(Table4[],(MATCH(PickedColonies!C3766,Table6[Barcode of agar-filled omnitray plate],0)+PickedColonies!J3766-1)))</f>
        <v>NA</v>
      </c>
      <c r="F3766" s="42" t="str">
        <f>IF(ISNUMBER(SEARCH("96-well",Import!$B$10)),Sheet1!O3765,Sheet1!P3765)</f>
        <v>E20</v>
      </c>
      <c r="I3766" s="31"/>
    </row>
    <row r="3767" spans="1:9" x14ac:dyDescent="0.25">
      <c r="A3767" s="29" t="str">
        <f>IF(PickedColonies!J3767=0, "NA",INDEX(Table5[Strain name],(MATCH(PickedColonies!C3767,Table6[Barcode of agar-filled omnitray plate],0)+PickedColonies!J3767-1)))</f>
        <v>NA</v>
      </c>
      <c r="B3767" s="29" t="str">
        <f>IF(PickedColonies!J3767=0, "NA", INDEX(Table1[Modifications],(MATCH(PickedColonies!C3767,Table6[Barcode of agar-filled omnitray plate],0)+PickedColonies!J3767-1)))</f>
        <v>NA</v>
      </c>
      <c r="D3767" s="29" t="str">
        <f>IF(PickedColonies!J3767=0, "NA", INDEX(Table4[],(MATCH(PickedColonies!C3767,Table6[Barcode of agar-filled omnitray plate],0)+PickedColonies!J3767-1)))</f>
        <v>NA</v>
      </c>
      <c r="F3767" s="42" t="str">
        <f>IF(ISNUMBER(SEARCH("96-well",Import!$B$10)),Sheet1!O3766,Sheet1!P3766)</f>
        <v>F20</v>
      </c>
      <c r="I3767" s="31"/>
    </row>
    <row r="3768" spans="1:9" x14ac:dyDescent="0.25">
      <c r="A3768" s="29" t="str">
        <f>IF(PickedColonies!J3768=0, "NA",INDEX(Table5[Strain name],(MATCH(PickedColonies!C3768,Table6[Barcode of agar-filled omnitray plate],0)+PickedColonies!J3768-1)))</f>
        <v>NA</v>
      </c>
      <c r="B3768" s="29" t="str">
        <f>IF(PickedColonies!J3768=0, "NA", INDEX(Table1[Modifications],(MATCH(PickedColonies!C3768,Table6[Barcode of agar-filled omnitray plate],0)+PickedColonies!J3768-1)))</f>
        <v>NA</v>
      </c>
      <c r="D3768" s="29" t="str">
        <f>IF(PickedColonies!J3768=0, "NA", INDEX(Table4[],(MATCH(PickedColonies!C3768,Table6[Barcode of agar-filled omnitray plate],0)+PickedColonies!J3768-1)))</f>
        <v>NA</v>
      </c>
      <c r="F3768" s="42" t="str">
        <f>IF(ISNUMBER(SEARCH("96-well",Import!$B$10)),Sheet1!O3767,Sheet1!P3767)</f>
        <v>G20</v>
      </c>
      <c r="I3768" s="31"/>
    </row>
    <row r="3769" spans="1:9" x14ac:dyDescent="0.25">
      <c r="A3769" s="29" t="str">
        <f>IF(PickedColonies!J3769=0, "NA",INDEX(Table5[Strain name],(MATCH(PickedColonies!C3769,Table6[Barcode of agar-filled omnitray plate],0)+PickedColonies!J3769-1)))</f>
        <v>NA</v>
      </c>
      <c r="B3769" s="29" t="str">
        <f>IF(PickedColonies!J3769=0, "NA", INDEX(Table1[Modifications],(MATCH(PickedColonies!C3769,Table6[Barcode of agar-filled omnitray plate],0)+PickedColonies!J3769-1)))</f>
        <v>NA</v>
      </c>
      <c r="D3769" s="29" t="str">
        <f>IF(PickedColonies!J3769=0, "NA", INDEX(Table4[],(MATCH(PickedColonies!C3769,Table6[Barcode of agar-filled omnitray plate],0)+PickedColonies!J3769-1)))</f>
        <v>NA</v>
      </c>
      <c r="F3769" s="42" t="str">
        <f>IF(ISNUMBER(SEARCH("96-well",Import!$B$10)),Sheet1!O3768,Sheet1!P3768)</f>
        <v>H20</v>
      </c>
      <c r="I3769" s="31"/>
    </row>
    <row r="3770" spans="1:9" x14ac:dyDescent="0.25">
      <c r="A3770" s="29" t="str">
        <f>IF(PickedColonies!J3770=0, "NA",INDEX(Table5[Strain name],(MATCH(PickedColonies!C3770,Table6[Barcode of agar-filled omnitray plate],0)+PickedColonies!J3770-1)))</f>
        <v>NA</v>
      </c>
      <c r="B3770" s="29" t="str">
        <f>IF(PickedColonies!J3770=0, "NA", INDEX(Table1[Modifications],(MATCH(PickedColonies!C3770,Table6[Barcode of agar-filled omnitray plate],0)+PickedColonies!J3770-1)))</f>
        <v>NA</v>
      </c>
      <c r="D3770" s="29" t="str">
        <f>IF(PickedColonies!J3770=0, "NA", INDEX(Table4[],(MATCH(PickedColonies!C3770,Table6[Barcode of agar-filled omnitray plate],0)+PickedColonies!J3770-1)))</f>
        <v>NA</v>
      </c>
      <c r="F3770" s="42" t="str">
        <f>IF(ISNUMBER(SEARCH("96-well",Import!$B$10)),Sheet1!O3769,Sheet1!P3769)</f>
        <v>I20</v>
      </c>
      <c r="I3770" s="31"/>
    </row>
    <row r="3771" spans="1:9" x14ac:dyDescent="0.25">
      <c r="A3771" s="29" t="str">
        <f>IF(PickedColonies!J3771=0, "NA",INDEX(Table5[Strain name],(MATCH(PickedColonies!C3771,Table6[Barcode of agar-filled omnitray plate],0)+PickedColonies!J3771-1)))</f>
        <v>NA</v>
      </c>
      <c r="B3771" s="29" t="str">
        <f>IF(PickedColonies!J3771=0, "NA", INDEX(Table1[Modifications],(MATCH(PickedColonies!C3771,Table6[Barcode of agar-filled omnitray plate],0)+PickedColonies!J3771-1)))</f>
        <v>NA</v>
      </c>
      <c r="D3771" s="29" t="str">
        <f>IF(PickedColonies!J3771=0, "NA", INDEX(Table4[],(MATCH(PickedColonies!C3771,Table6[Barcode of agar-filled omnitray plate],0)+PickedColonies!J3771-1)))</f>
        <v>NA</v>
      </c>
      <c r="F3771" s="42" t="str">
        <f>IF(ISNUMBER(SEARCH("96-well",Import!$B$10)),Sheet1!O3770,Sheet1!P3770)</f>
        <v>J20</v>
      </c>
      <c r="I3771" s="31"/>
    </row>
    <row r="3772" spans="1:9" x14ac:dyDescent="0.25">
      <c r="A3772" s="29" t="str">
        <f>IF(PickedColonies!J3772=0, "NA",INDEX(Table5[Strain name],(MATCH(PickedColonies!C3772,Table6[Barcode of agar-filled omnitray plate],0)+PickedColonies!J3772-1)))</f>
        <v>NA</v>
      </c>
      <c r="B3772" s="29" t="str">
        <f>IF(PickedColonies!J3772=0, "NA", INDEX(Table1[Modifications],(MATCH(PickedColonies!C3772,Table6[Barcode of agar-filled omnitray plate],0)+PickedColonies!J3772-1)))</f>
        <v>NA</v>
      </c>
      <c r="D3772" s="29" t="str">
        <f>IF(PickedColonies!J3772=0, "NA", INDEX(Table4[],(MATCH(PickedColonies!C3772,Table6[Barcode of agar-filled omnitray plate],0)+PickedColonies!J3772-1)))</f>
        <v>NA</v>
      </c>
      <c r="F3772" s="42" t="str">
        <f>IF(ISNUMBER(SEARCH("96-well",Import!$B$10)),Sheet1!O3771,Sheet1!P3771)</f>
        <v>K20</v>
      </c>
      <c r="I3772" s="31"/>
    </row>
    <row r="3773" spans="1:9" x14ac:dyDescent="0.25">
      <c r="A3773" s="29" t="str">
        <f>IF(PickedColonies!J3773=0, "NA",INDEX(Table5[Strain name],(MATCH(PickedColonies!C3773,Table6[Barcode of agar-filled omnitray plate],0)+PickedColonies!J3773-1)))</f>
        <v>NA</v>
      </c>
      <c r="B3773" s="29" t="str">
        <f>IF(PickedColonies!J3773=0, "NA", INDEX(Table1[Modifications],(MATCH(PickedColonies!C3773,Table6[Barcode of agar-filled omnitray plate],0)+PickedColonies!J3773-1)))</f>
        <v>NA</v>
      </c>
      <c r="D3773" s="29" t="str">
        <f>IF(PickedColonies!J3773=0, "NA", INDEX(Table4[],(MATCH(PickedColonies!C3773,Table6[Barcode of agar-filled omnitray plate],0)+PickedColonies!J3773-1)))</f>
        <v>NA</v>
      </c>
      <c r="F3773" s="42" t="str">
        <f>IF(ISNUMBER(SEARCH("96-well",Import!$B$10)),Sheet1!O3772,Sheet1!P3772)</f>
        <v>L20</v>
      </c>
      <c r="I3773" s="31"/>
    </row>
    <row r="3774" spans="1:9" x14ac:dyDescent="0.25">
      <c r="A3774" s="29" t="str">
        <f>IF(PickedColonies!J3774=0, "NA",INDEX(Table5[Strain name],(MATCH(PickedColonies!C3774,Table6[Barcode of agar-filled omnitray plate],0)+PickedColonies!J3774-1)))</f>
        <v>NA</v>
      </c>
      <c r="B3774" s="29" t="str">
        <f>IF(PickedColonies!J3774=0, "NA", INDEX(Table1[Modifications],(MATCH(PickedColonies!C3774,Table6[Barcode of agar-filled omnitray plate],0)+PickedColonies!J3774-1)))</f>
        <v>NA</v>
      </c>
      <c r="D3774" s="29" t="str">
        <f>IF(PickedColonies!J3774=0, "NA", INDEX(Table4[],(MATCH(PickedColonies!C3774,Table6[Barcode of agar-filled omnitray plate],0)+PickedColonies!J3774-1)))</f>
        <v>NA</v>
      </c>
      <c r="F3774" s="42" t="str">
        <f>IF(ISNUMBER(SEARCH("96-well",Import!$B$10)),Sheet1!O3773,Sheet1!P3773)</f>
        <v>M20</v>
      </c>
      <c r="I3774" s="31"/>
    </row>
    <row r="3775" spans="1:9" x14ac:dyDescent="0.25">
      <c r="A3775" s="29" t="str">
        <f>IF(PickedColonies!J3775=0, "NA",INDEX(Table5[Strain name],(MATCH(PickedColonies!C3775,Table6[Barcode of agar-filled omnitray plate],0)+PickedColonies!J3775-1)))</f>
        <v>NA</v>
      </c>
      <c r="B3775" s="29" t="str">
        <f>IF(PickedColonies!J3775=0, "NA", INDEX(Table1[Modifications],(MATCH(PickedColonies!C3775,Table6[Barcode of agar-filled omnitray plate],0)+PickedColonies!J3775-1)))</f>
        <v>NA</v>
      </c>
      <c r="D3775" s="29" t="str">
        <f>IF(PickedColonies!J3775=0, "NA", INDEX(Table4[],(MATCH(PickedColonies!C3775,Table6[Barcode of agar-filled omnitray plate],0)+PickedColonies!J3775-1)))</f>
        <v>NA</v>
      </c>
      <c r="F3775" s="42" t="str">
        <f>IF(ISNUMBER(SEARCH("96-well",Import!$B$10)),Sheet1!O3774,Sheet1!P3774)</f>
        <v>N20</v>
      </c>
      <c r="I3775" s="31"/>
    </row>
    <row r="3776" spans="1:9" x14ac:dyDescent="0.25">
      <c r="A3776" s="29" t="str">
        <f>IF(PickedColonies!J3776=0, "NA",INDEX(Table5[Strain name],(MATCH(PickedColonies!C3776,Table6[Barcode of agar-filled omnitray plate],0)+PickedColonies!J3776-1)))</f>
        <v>NA</v>
      </c>
      <c r="B3776" s="29" t="str">
        <f>IF(PickedColonies!J3776=0, "NA", INDEX(Table1[Modifications],(MATCH(PickedColonies!C3776,Table6[Barcode of agar-filled omnitray plate],0)+PickedColonies!J3776-1)))</f>
        <v>NA</v>
      </c>
      <c r="D3776" s="29" t="str">
        <f>IF(PickedColonies!J3776=0, "NA", INDEX(Table4[],(MATCH(PickedColonies!C3776,Table6[Barcode of agar-filled omnitray plate],0)+PickedColonies!J3776-1)))</f>
        <v>NA</v>
      </c>
      <c r="F3776" s="42" t="str">
        <f>IF(ISNUMBER(SEARCH("96-well",Import!$B$10)),Sheet1!O3775,Sheet1!P3775)</f>
        <v>O20</v>
      </c>
      <c r="I3776" s="31"/>
    </row>
    <row r="3777" spans="1:9" x14ac:dyDescent="0.25">
      <c r="A3777" s="29" t="str">
        <f>IF(PickedColonies!J3777=0, "NA",INDEX(Table5[Strain name],(MATCH(PickedColonies!C3777,Table6[Barcode of agar-filled omnitray plate],0)+PickedColonies!J3777-1)))</f>
        <v>NA</v>
      </c>
      <c r="B3777" s="29" t="str">
        <f>IF(PickedColonies!J3777=0, "NA", INDEX(Table1[Modifications],(MATCH(PickedColonies!C3777,Table6[Barcode of agar-filled omnitray plate],0)+PickedColonies!J3777-1)))</f>
        <v>NA</v>
      </c>
      <c r="D3777" s="29" t="str">
        <f>IF(PickedColonies!J3777=0, "NA", INDEX(Table4[],(MATCH(PickedColonies!C3777,Table6[Barcode of agar-filled omnitray plate],0)+PickedColonies!J3777-1)))</f>
        <v>NA</v>
      </c>
      <c r="F3777" s="42" t="str">
        <f>IF(ISNUMBER(SEARCH("96-well",Import!$B$10)),Sheet1!O3776,Sheet1!P3776)</f>
        <v>P20</v>
      </c>
      <c r="I3777" s="31"/>
    </row>
    <row r="3778" spans="1:9" x14ac:dyDescent="0.25">
      <c r="A3778" s="29" t="str">
        <f>IF(PickedColonies!J3778=0, "NA",INDEX(Table5[Strain name],(MATCH(PickedColonies!C3778,Table6[Barcode of agar-filled omnitray plate],0)+PickedColonies!J3778-1)))</f>
        <v>NA</v>
      </c>
      <c r="B3778" s="29" t="str">
        <f>IF(PickedColonies!J3778=0, "NA", INDEX(Table1[Modifications],(MATCH(PickedColonies!C3778,Table6[Barcode of agar-filled omnitray plate],0)+PickedColonies!J3778-1)))</f>
        <v>NA</v>
      </c>
      <c r="D3778" s="29" t="str">
        <f>IF(PickedColonies!J3778=0, "NA", INDEX(Table4[],(MATCH(PickedColonies!C3778,Table6[Barcode of agar-filled omnitray plate],0)+PickedColonies!J3778-1)))</f>
        <v>NA</v>
      </c>
      <c r="F3778" s="42" t="str">
        <f>IF(ISNUMBER(SEARCH("96-well",Import!$B$10)),Sheet1!O3777,Sheet1!P3777)</f>
        <v>A21</v>
      </c>
      <c r="I3778" s="31"/>
    </row>
    <row r="3779" spans="1:9" x14ac:dyDescent="0.25">
      <c r="A3779" s="29" t="str">
        <f>IF(PickedColonies!J3779=0, "NA",INDEX(Table5[Strain name],(MATCH(PickedColonies!C3779,Table6[Barcode of agar-filled omnitray plate],0)+PickedColonies!J3779-1)))</f>
        <v>NA</v>
      </c>
      <c r="B3779" s="29" t="str">
        <f>IF(PickedColonies!J3779=0, "NA", INDEX(Table1[Modifications],(MATCH(PickedColonies!C3779,Table6[Barcode of agar-filled omnitray plate],0)+PickedColonies!J3779-1)))</f>
        <v>NA</v>
      </c>
      <c r="D3779" s="29" t="str">
        <f>IF(PickedColonies!J3779=0, "NA", INDEX(Table4[],(MATCH(PickedColonies!C3779,Table6[Barcode of agar-filled omnitray plate],0)+PickedColonies!J3779-1)))</f>
        <v>NA</v>
      </c>
      <c r="F3779" s="42" t="str">
        <f>IF(ISNUMBER(SEARCH("96-well",Import!$B$10)),Sheet1!O3778,Sheet1!P3778)</f>
        <v>B21</v>
      </c>
      <c r="I3779" s="31"/>
    </row>
    <row r="3780" spans="1:9" x14ac:dyDescent="0.25">
      <c r="A3780" s="29" t="str">
        <f>IF(PickedColonies!J3780=0, "NA",INDEX(Table5[Strain name],(MATCH(PickedColonies!C3780,Table6[Barcode of agar-filled omnitray plate],0)+PickedColonies!J3780-1)))</f>
        <v>NA</v>
      </c>
      <c r="B3780" s="29" t="str">
        <f>IF(PickedColonies!J3780=0, "NA", INDEX(Table1[Modifications],(MATCH(PickedColonies!C3780,Table6[Barcode of agar-filled omnitray plate],0)+PickedColonies!J3780-1)))</f>
        <v>NA</v>
      </c>
      <c r="D3780" s="29" t="str">
        <f>IF(PickedColonies!J3780=0, "NA", INDEX(Table4[],(MATCH(PickedColonies!C3780,Table6[Barcode of agar-filled omnitray plate],0)+PickedColonies!J3780-1)))</f>
        <v>NA</v>
      </c>
      <c r="F3780" s="42" t="str">
        <f>IF(ISNUMBER(SEARCH("96-well",Import!$B$10)),Sheet1!O3779,Sheet1!P3779)</f>
        <v>C21</v>
      </c>
      <c r="I3780" s="31"/>
    </row>
    <row r="3781" spans="1:9" x14ac:dyDescent="0.25">
      <c r="A3781" s="29" t="str">
        <f>IF(PickedColonies!J3781=0, "NA",INDEX(Table5[Strain name],(MATCH(PickedColonies!C3781,Table6[Barcode of agar-filled omnitray plate],0)+PickedColonies!J3781-1)))</f>
        <v>NA</v>
      </c>
      <c r="B3781" s="29" t="str">
        <f>IF(PickedColonies!J3781=0, "NA", INDEX(Table1[Modifications],(MATCH(PickedColonies!C3781,Table6[Barcode of agar-filled omnitray plate],0)+PickedColonies!J3781-1)))</f>
        <v>NA</v>
      </c>
      <c r="D3781" s="29" t="str">
        <f>IF(PickedColonies!J3781=0, "NA", INDEX(Table4[],(MATCH(PickedColonies!C3781,Table6[Barcode of agar-filled omnitray plate],0)+PickedColonies!J3781-1)))</f>
        <v>NA</v>
      </c>
      <c r="F3781" s="42" t="str">
        <f>IF(ISNUMBER(SEARCH("96-well",Import!$B$10)),Sheet1!O3780,Sheet1!P3780)</f>
        <v>D21</v>
      </c>
      <c r="I3781" s="31"/>
    </row>
    <row r="3782" spans="1:9" x14ac:dyDescent="0.25">
      <c r="A3782" s="29" t="str">
        <f>IF(PickedColonies!J3782=0, "NA",INDEX(Table5[Strain name],(MATCH(PickedColonies!C3782,Table6[Barcode of agar-filled omnitray plate],0)+PickedColonies!J3782-1)))</f>
        <v>NA</v>
      </c>
      <c r="B3782" s="29" t="str">
        <f>IF(PickedColonies!J3782=0, "NA", INDEX(Table1[Modifications],(MATCH(PickedColonies!C3782,Table6[Barcode of agar-filled omnitray plate],0)+PickedColonies!J3782-1)))</f>
        <v>NA</v>
      </c>
      <c r="D3782" s="29" t="str">
        <f>IF(PickedColonies!J3782=0, "NA", INDEX(Table4[],(MATCH(PickedColonies!C3782,Table6[Barcode of agar-filled omnitray plate],0)+PickedColonies!J3782-1)))</f>
        <v>NA</v>
      </c>
      <c r="F3782" s="42" t="str">
        <f>IF(ISNUMBER(SEARCH("96-well",Import!$B$10)),Sheet1!O3781,Sheet1!P3781)</f>
        <v>E21</v>
      </c>
      <c r="I3782" s="31"/>
    </row>
    <row r="3783" spans="1:9" x14ac:dyDescent="0.25">
      <c r="A3783" s="29" t="str">
        <f>IF(PickedColonies!J3783=0, "NA",INDEX(Table5[Strain name],(MATCH(PickedColonies!C3783,Table6[Barcode of agar-filled omnitray plate],0)+PickedColonies!J3783-1)))</f>
        <v>NA</v>
      </c>
      <c r="B3783" s="29" t="str">
        <f>IF(PickedColonies!J3783=0, "NA", INDEX(Table1[Modifications],(MATCH(PickedColonies!C3783,Table6[Barcode of agar-filled omnitray plate],0)+PickedColonies!J3783-1)))</f>
        <v>NA</v>
      </c>
      <c r="D3783" s="29" t="str">
        <f>IF(PickedColonies!J3783=0, "NA", INDEX(Table4[],(MATCH(PickedColonies!C3783,Table6[Barcode of agar-filled omnitray plate],0)+PickedColonies!J3783-1)))</f>
        <v>NA</v>
      </c>
      <c r="F3783" s="42" t="str">
        <f>IF(ISNUMBER(SEARCH("96-well",Import!$B$10)),Sheet1!O3782,Sheet1!P3782)</f>
        <v>F21</v>
      </c>
      <c r="I3783" s="31"/>
    </row>
    <row r="3784" spans="1:9" x14ac:dyDescent="0.25">
      <c r="A3784" s="29" t="str">
        <f>IF(PickedColonies!J3784=0, "NA",INDEX(Table5[Strain name],(MATCH(PickedColonies!C3784,Table6[Barcode of agar-filled omnitray plate],0)+PickedColonies!J3784-1)))</f>
        <v>NA</v>
      </c>
      <c r="B3784" s="29" t="str">
        <f>IF(PickedColonies!J3784=0, "NA", INDEX(Table1[Modifications],(MATCH(PickedColonies!C3784,Table6[Barcode of agar-filled omnitray plate],0)+PickedColonies!J3784-1)))</f>
        <v>NA</v>
      </c>
      <c r="D3784" s="29" t="str">
        <f>IF(PickedColonies!J3784=0, "NA", INDEX(Table4[],(MATCH(PickedColonies!C3784,Table6[Barcode of agar-filled omnitray plate],0)+PickedColonies!J3784-1)))</f>
        <v>NA</v>
      </c>
      <c r="F3784" s="42" t="str">
        <f>IF(ISNUMBER(SEARCH("96-well",Import!$B$10)),Sheet1!O3783,Sheet1!P3783)</f>
        <v>G21</v>
      </c>
      <c r="I3784" s="31"/>
    </row>
    <row r="3785" spans="1:9" x14ac:dyDescent="0.25">
      <c r="A3785" s="29" t="str">
        <f>IF(PickedColonies!J3785=0, "NA",INDEX(Table5[Strain name],(MATCH(PickedColonies!C3785,Table6[Barcode of agar-filled omnitray plate],0)+PickedColonies!J3785-1)))</f>
        <v>NA</v>
      </c>
      <c r="B3785" s="29" t="str">
        <f>IF(PickedColonies!J3785=0, "NA", INDEX(Table1[Modifications],(MATCH(PickedColonies!C3785,Table6[Barcode of agar-filled omnitray plate],0)+PickedColonies!J3785-1)))</f>
        <v>NA</v>
      </c>
      <c r="D3785" s="29" t="str">
        <f>IF(PickedColonies!J3785=0, "NA", INDEX(Table4[],(MATCH(PickedColonies!C3785,Table6[Barcode of agar-filled omnitray plate],0)+PickedColonies!J3785-1)))</f>
        <v>NA</v>
      </c>
      <c r="F3785" s="42" t="str">
        <f>IF(ISNUMBER(SEARCH("96-well",Import!$B$10)),Sheet1!O3784,Sheet1!P3784)</f>
        <v>H21</v>
      </c>
      <c r="I3785" s="31"/>
    </row>
    <row r="3786" spans="1:9" x14ac:dyDescent="0.25">
      <c r="A3786" s="29" t="str">
        <f>IF(PickedColonies!J3786=0, "NA",INDEX(Table5[Strain name],(MATCH(PickedColonies!C3786,Table6[Barcode of agar-filled omnitray plate],0)+PickedColonies!J3786-1)))</f>
        <v>NA</v>
      </c>
      <c r="B3786" s="29" t="str">
        <f>IF(PickedColonies!J3786=0, "NA", INDEX(Table1[Modifications],(MATCH(PickedColonies!C3786,Table6[Barcode of agar-filled omnitray plate],0)+PickedColonies!J3786-1)))</f>
        <v>NA</v>
      </c>
      <c r="D3786" s="29" t="str">
        <f>IF(PickedColonies!J3786=0, "NA", INDEX(Table4[],(MATCH(PickedColonies!C3786,Table6[Barcode of agar-filled omnitray plate],0)+PickedColonies!J3786-1)))</f>
        <v>NA</v>
      </c>
      <c r="F3786" s="42" t="str">
        <f>IF(ISNUMBER(SEARCH("96-well",Import!$B$10)),Sheet1!O3785,Sheet1!P3785)</f>
        <v>I21</v>
      </c>
      <c r="I3786" s="31"/>
    </row>
    <row r="3787" spans="1:9" x14ac:dyDescent="0.25">
      <c r="A3787" s="29" t="str">
        <f>IF(PickedColonies!J3787=0, "NA",INDEX(Table5[Strain name],(MATCH(PickedColonies!C3787,Table6[Barcode of agar-filled omnitray plate],0)+PickedColonies!J3787-1)))</f>
        <v>NA</v>
      </c>
      <c r="B3787" s="29" t="str">
        <f>IF(PickedColonies!J3787=0, "NA", INDEX(Table1[Modifications],(MATCH(PickedColonies!C3787,Table6[Barcode of agar-filled omnitray plate],0)+PickedColonies!J3787-1)))</f>
        <v>NA</v>
      </c>
      <c r="D3787" s="29" t="str">
        <f>IF(PickedColonies!J3787=0, "NA", INDEX(Table4[],(MATCH(PickedColonies!C3787,Table6[Barcode of agar-filled omnitray plate],0)+PickedColonies!J3787-1)))</f>
        <v>NA</v>
      </c>
      <c r="F3787" s="42" t="str">
        <f>IF(ISNUMBER(SEARCH("96-well",Import!$B$10)),Sheet1!O3786,Sheet1!P3786)</f>
        <v>J21</v>
      </c>
      <c r="I3787" s="31"/>
    </row>
    <row r="3788" spans="1:9" x14ac:dyDescent="0.25">
      <c r="A3788" s="29" t="str">
        <f>IF(PickedColonies!J3788=0, "NA",INDEX(Table5[Strain name],(MATCH(PickedColonies!C3788,Table6[Barcode of agar-filled omnitray plate],0)+PickedColonies!J3788-1)))</f>
        <v>NA</v>
      </c>
      <c r="B3788" s="29" t="str">
        <f>IF(PickedColonies!J3788=0, "NA", INDEX(Table1[Modifications],(MATCH(PickedColonies!C3788,Table6[Barcode of agar-filled omnitray plate],0)+PickedColonies!J3788-1)))</f>
        <v>NA</v>
      </c>
      <c r="D3788" s="29" t="str">
        <f>IF(PickedColonies!J3788=0, "NA", INDEX(Table4[],(MATCH(PickedColonies!C3788,Table6[Barcode of agar-filled omnitray plate],0)+PickedColonies!J3788-1)))</f>
        <v>NA</v>
      </c>
      <c r="F3788" s="42" t="str">
        <f>IF(ISNUMBER(SEARCH("96-well",Import!$B$10)),Sheet1!O3787,Sheet1!P3787)</f>
        <v>K21</v>
      </c>
      <c r="I3788" s="31"/>
    </row>
    <row r="3789" spans="1:9" x14ac:dyDescent="0.25">
      <c r="A3789" s="29" t="str">
        <f>IF(PickedColonies!J3789=0, "NA",INDEX(Table5[Strain name],(MATCH(PickedColonies!C3789,Table6[Barcode of agar-filled omnitray plate],0)+PickedColonies!J3789-1)))</f>
        <v>NA</v>
      </c>
      <c r="B3789" s="29" t="str">
        <f>IF(PickedColonies!J3789=0, "NA", INDEX(Table1[Modifications],(MATCH(PickedColonies!C3789,Table6[Barcode of agar-filled omnitray plate],0)+PickedColonies!J3789-1)))</f>
        <v>NA</v>
      </c>
      <c r="D3789" s="29" t="str">
        <f>IF(PickedColonies!J3789=0, "NA", INDEX(Table4[],(MATCH(PickedColonies!C3789,Table6[Barcode of agar-filled omnitray plate],0)+PickedColonies!J3789-1)))</f>
        <v>NA</v>
      </c>
      <c r="F3789" s="42" t="str">
        <f>IF(ISNUMBER(SEARCH("96-well",Import!$B$10)),Sheet1!O3788,Sheet1!P3788)</f>
        <v>L21</v>
      </c>
      <c r="I3789" s="31"/>
    </row>
    <row r="3790" spans="1:9" x14ac:dyDescent="0.25">
      <c r="A3790" s="29" t="str">
        <f>IF(PickedColonies!J3790=0, "NA",INDEX(Table5[Strain name],(MATCH(PickedColonies!C3790,Table6[Barcode of agar-filled omnitray plate],0)+PickedColonies!J3790-1)))</f>
        <v>NA</v>
      </c>
      <c r="B3790" s="29" t="str">
        <f>IF(PickedColonies!J3790=0, "NA", INDEX(Table1[Modifications],(MATCH(PickedColonies!C3790,Table6[Barcode of agar-filled omnitray plate],0)+PickedColonies!J3790-1)))</f>
        <v>NA</v>
      </c>
      <c r="D3790" s="29" t="str">
        <f>IF(PickedColonies!J3790=0, "NA", INDEX(Table4[],(MATCH(PickedColonies!C3790,Table6[Barcode of agar-filled omnitray plate],0)+PickedColonies!J3790-1)))</f>
        <v>NA</v>
      </c>
      <c r="F3790" s="42" t="str">
        <f>IF(ISNUMBER(SEARCH("96-well",Import!$B$10)),Sheet1!O3789,Sheet1!P3789)</f>
        <v>M21</v>
      </c>
      <c r="I3790" s="31"/>
    </row>
    <row r="3791" spans="1:9" x14ac:dyDescent="0.25">
      <c r="A3791" s="29" t="str">
        <f>IF(PickedColonies!J3791=0, "NA",INDEX(Table5[Strain name],(MATCH(PickedColonies!C3791,Table6[Barcode of agar-filled omnitray plate],0)+PickedColonies!J3791-1)))</f>
        <v>NA</v>
      </c>
      <c r="B3791" s="29" t="str">
        <f>IF(PickedColonies!J3791=0, "NA", INDEX(Table1[Modifications],(MATCH(PickedColonies!C3791,Table6[Barcode of agar-filled omnitray plate],0)+PickedColonies!J3791-1)))</f>
        <v>NA</v>
      </c>
      <c r="D3791" s="29" t="str">
        <f>IF(PickedColonies!J3791=0, "NA", INDEX(Table4[],(MATCH(PickedColonies!C3791,Table6[Barcode of agar-filled omnitray plate],0)+PickedColonies!J3791-1)))</f>
        <v>NA</v>
      </c>
      <c r="F3791" s="42" t="str">
        <f>IF(ISNUMBER(SEARCH("96-well",Import!$B$10)),Sheet1!O3790,Sheet1!P3790)</f>
        <v>N21</v>
      </c>
      <c r="I3791" s="31"/>
    </row>
    <row r="3792" spans="1:9" x14ac:dyDescent="0.25">
      <c r="A3792" s="29" t="str">
        <f>IF(PickedColonies!J3792=0, "NA",INDEX(Table5[Strain name],(MATCH(PickedColonies!C3792,Table6[Barcode of agar-filled omnitray plate],0)+PickedColonies!J3792-1)))</f>
        <v>NA</v>
      </c>
      <c r="B3792" s="29" t="str">
        <f>IF(PickedColonies!J3792=0, "NA", INDEX(Table1[Modifications],(MATCH(PickedColonies!C3792,Table6[Barcode of agar-filled omnitray plate],0)+PickedColonies!J3792-1)))</f>
        <v>NA</v>
      </c>
      <c r="D3792" s="29" t="str">
        <f>IF(PickedColonies!J3792=0, "NA", INDEX(Table4[],(MATCH(PickedColonies!C3792,Table6[Barcode of agar-filled omnitray plate],0)+PickedColonies!J3792-1)))</f>
        <v>NA</v>
      </c>
      <c r="F3792" s="42" t="str">
        <f>IF(ISNUMBER(SEARCH("96-well",Import!$B$10)),Sheet1!O3791,Sheet1!P3791)</f>
        <v>O21</v>
      </c>
      <c r="I3792" s="31"/>
    </row>
    <row r="3793" spans="1:9" x14ac:dyDescent="0.25">
      <c r="A3793" s="29" t="str">
        <f>IF(PickedColonies!J3793=0, "NA",INDEX(Table5[Strain name],(MATCH(PickedColonies!C3793,Table6[Barcode of agar-filled omnitray plate],0)+PickedColonies!J3793-1)))</f>
        <v>NA</v>
      </c>
      <c r="B3793" s="29" t="str">
        <f>IF(PickedColonies!J3793=0, "NA", INDEX(Table1[Modifications],(MATCH(PickedColonies!C3793,Table6[Barcode of agar-filled omnitray plate],0)+PickedColonies!J3793-1)))</f>
        <v>NA</v>
      </c>
      <c r="D3793" s="29" t="str">
        <f>IF(PickedColonies!J3793=0, "NA", INDEX(Table4[],(MATCH(PickedColonies!C3793,Table6[Barcode of agar-filled omnitray plate],0)+PickedColonies!J3793-1)))</f>
        <v>NA</v>
      </c>
      <c r="F3793" s="42" t="str">
        <f>IF(ISNUMBER(SEARCH("96-well",Import!$B$10)),Sheet1!O3792,Sheet1!P3792)</f>
        <v>P21</v>
      </c>
      <c r="I3793" s="31"/>
    </row>
    <row r="3794" spans="1:9" x14ac:dyDescent="0.25">
      <c r="A3794" s="29" t="str">
        <f>IF(PickedColonies!J3794=0, "NA",INDEX(Table5[Strain name],(MATCH(PickedColonies!C3794,Table6[Barcode of agar-filled omnitray plate],0)+PickedColonies!J3794-1)))</f>
        <v>NA</v>
      </c>
      <c r="B3794" s="29" t="str">
        <f>IF(PickedColonies!J3794=0, "NA", INDEX(Table1[Modifications],(MATCH(PickedColonies!C3794,Table6[Barcode of agar-filled omnitray plate],0)+PickedColonies!J3794-1)))</f>
        <v>NA</v>
      </c>
      <c r="D3794" s="29" t="str">
        <f>IF(PickedColonies!J3794=0, "NA", INDEX(Table4[],(MATCH(PickedColonies!C3794,Table6[Barcode of agar-filled omnitray plate],0)+PickedColonies!J3794-1)))</f>
        <v>NA</v>
      </c>
      <c r="F3794" s="42" t="str">
        <f>IF(ISNUMBER(SEARCH("96-well",Import!$B$10)),Sheet1!O3793,Sheet1!P3793)</f>
        <v>A22</v>
      </c>
      <c r="I3794" s="31"/>
    </row>
    <row r="3795" spans="1:9" x14ac:dyDescent="0.25">
      <c r="A3795" s="29" t="str">
        <f>IF(PickedColonies!J3795=0, "NA",INDEX(Table5[Strain name],(MATCH(PickedColonies!C3795,Table6[Barcode of agar-filled omnitray plate],0)+PickedColonies!J3795-1)))</f>
        <v>NA</v>
      </c>
      <c r="B3795" s="29" t="str">
        <f>IF(PickedColonies!J3795=0, "NA", INDEX(Table1[Modifications],(MATCH(PickedColonies!C3795,Table6[Barcode of agar-filled omnitray plate],0)+PickedColonies!J3795-1)))</f>
        <v>NA</v>
      </c>
      <c r="D3795" s="29" t="str">
        <f>IF(PickedColonies!J3795=0, "NA", INDEX(Table4[],(MATCH(PickedColonies!C3795,Table6[Barcode of agar-filled omnitray plate],0)+PickedColonies!J3795-1)))</f>
        <v>NA</v>
      </c>
      <c r="F3795" s="42" t="str">
        <f>IF(ISNUMBER(SEARCH("96-well",Import!$B$10)),Sheet1!O3794,Sheet1!P3794)</f>
        <v>B22</v>
      </c>
      <c r="I3795" s="31"/>
    </row>
    <row r="3796" spans="1:9" x14ac:dyDescent="0.25">
      <c r="A3796" s="29" t="str">
        <f>IF(PickedColonies!J3796=0, "NA",INDEX(Table5[Strain name],(MATCH(PickedColonies!C3796,Table6[Barcode of agar-filled omnitray plate],0)+PickedColonies!J3796-1)))</f>
        <v>NA</v>
      </c>
      <c r="B3796" s="29" t="str">
        <f>IF(PickedColonies!J3796=0, "NA", INDEX(Table1[Modifications],(MATCH(PickedColonies!C3796,Table6[Barcode of agar-filled omnitray plate],0)+PickedColonies!J3796-1)))</f>
        <v>NA</v>
      </c>
      <c r="D3796" s="29" t="str">
        <f>IF(PickedColonies!J3796=0, "NA", INDEX(Table4[],(MATCH(PickedColonies!C3796,Table6[Barcode of agar-filled omnitray plate],0)+PickedColonies!J3796-1)))</f>
        <v>NA</v>
      </c>
      <c r="F3796" s="42" t="str">
        <f>IF(ISNUMBER(SEARCH("96-well",Import!$B$10)),Sheet1!O3795,Sheet1!P3795)</f>
        <v>C22</v>
      </c>
      <c r="I3796" s="31"/>
    </row>
    <row r="3797" spans="1:9" x14ac:dyDescent="0.25">
      <c r="A3797" s="29" t="str">
        <f>IF(PickedColonies!J3797=0, "NA",INDEX(Table5[Strain name],(MATCH(PickedColonies!C3797,Table6[Barcode of agar-filled omnitray plate],0)+PickedColonies!J3797-1)))</f>
        <v>NA</v>
      </c>
      <c r="B3797" s="29" t="str">
        <f>IF(PickedColonies!J3797=0, "NA", INDEX(Table1[Modifications],(MATCH(PickedColonies!C3797,Table6[Barcode of agar-filled omnitray plate],0)+PickedColonies!J3797-1)))</f>
        <v>NA</v>
      </c>
      <c r="D3797" s="29" t="str">
        <f>IF(PickedColonies!J3797=0, "NA", INDEX(Table4[],(MATCH(PickedColonies!C3797,Table6[Barcode of agar-filled omnitray plate],0)+PickedColonies!J3797-1)))</f>
        <v>NA</v>
      </c>
      <c r="F3797" s="42" t="str">
        <f>IF(ISNUMBER(SEARCH("96-well",Import!$B$10)),Sheet1!O3796,Sheet1!P3796)</f>
        <v>D22</v>
      </c>
      <c r="I3797" s="31"/>
    </row>
    <row r="3798" spans="1:9" x14ac:dyDescent="0.25">
      <c r="A3798" s="29" t="str">
        <f>IF(PickedColonies!J3798=0, "NA",INDEX(Table5[Strain name],(MATCH(PickedColonies!C3798,Table6[Barcode of agar-filled omnitray plate],0)+PickedColonies!J3798-1)))</f>
        <v>NA</v>
      </c>
      <c r="B3798" s="29" t="str">
        <f>IF(PickedColonies!J3798=0, "NA", INDEX(Table1[Modifications],(MATCH(PickedColonies!C3798,Table6[Barcode of agar-filled omnitray plate],0)+PickedColonies!J3798-1)))</f>
        <v>NA</v>
      </c>
      <c r="D3798" s="29" t="str">
        <f>IF(PickedColonies!J3798=0, "NA", INDEX(Table4[],(MATCH(PickedColonies!C3798,Table6[Barcode of agar-filled omnitray plate],0)+PickedColonies!J3798-1)))</f>
        <v>NA</v>
      </c>
      <c r="F3798" s="42" t="str">
        <f>IF(ISNUMBER(SEARCH("96-well",Import!$B$10)),Sheet1!O3797,Sheet1!P3797)</f>
        <v>E22</v>
      </c>
      <c r="I3798" s="31"/>
    </row>
    <row r="3799" spans="1:9" x14ac:dyDescent="0.25">
      <c r="A3799" s="29" t="str">
        <f>IF(PickedColonies!J3799=0, "NA",INDEX(Table5[Strain name],(MATCH(PickedColonies!C3799,Table6[Barcode of agar-filled omnitray plate],0)+PickedColonies!J3799-1)))</f>
        <v>NA</v>
      </c>
      <c r="B3799" s="29" t="str">
        <f>IF(PickedColonies!J3799=0, "NA", INDEX(Table1[Modifications],(MATCH(PickedColonies!C3799,Table6[Barcode of agar-filled omnitray plate],0)+PickedColonies!J3799-1)))</f>
        <v>NA</v>
      </c>
      <c r="D3799" s="29" t="str">
        <f>IF(PickedColonies!J3799=0, "NA", INDEX(Table4[],(MATCH(PickedColonies!C3799,Table6[Barcode of agar-filled omnitray plate],0)+PickedColonies!J3799-1)))</f>
        <v>NA</v>
      </c>
      <c r="F3799" s="42" t="str">
        <f>IF(ISNUMBER(SEARCH("96-well",Import!$B$10)),Sheet1!O3798,Sheet1!P3798)</f>
        <v>F22</v>
      </c>
      <c r="I3799" s="31"/>
    </row>
    <row r="3800" spans="1:9" x14ac:dyDescent="0.25">
      <c r="A3800" s="29" t="str">
        <f>IF(PickedColonies!J3800=0, "NA",INDEX(Table5[Strain name],(MATCH(PickedColonies!C3800,Table6[Barcode of agar-filled omnitray plate],0)+PickedColonies!J3800-1)))</f>
        <v>NA</v>
      </c>
      <c r="B3800" s="29" t="str">
        <f>IF(PickedColonies!J3800=0, "NA", INDEX(Table1[Modifications],(MATCH(PickedColonies!C3800,Table6[Barcode of agar-filled omnitray plate],0)+PickedColonies!J3800-1)))</f>
        <v>NA</v>
      </c>
      <c r="D3800" s="29" t="str">
        <f>IF(PickedColonies!J3800=0, "NA", INDEX(Table4[],(MATCH(PickedColonies!C3800,Table6[Barcode of agar-filled omnitray plate],0)+PickedColonies!J3800-1)))</f>
        <v>NA</v>
      </c>
      <c r="F3800" s="42" t="str">
        <f>IF(ISNUMBER(SEARCH("96-well",Import!$B$10)),Sheet1!O3799,Sheet1!P3799)</f>
        <v>G22</v>
      </c>
      <c r="I3800" s="31"/>
    </row>
    <row r="3801" spans="1:9" x14ac:dyDescent="0.25">
      <c r="A3801" s="29" t="str">
        <f>IF(PickedColonies!J3801=0, "NA",INDEX(Table5[Strain name],(MATCH(PickedColonies!C3801,Table6[Barcode of agar-filled omnitray plate],0)+PickedColonies!J3801-1)))</f>
        <v>NA</v>
      </c>
      <c r="B3801" s="29" t="str">
        <f>IF(PickedColonies!J3801=0, "NA", INDEX(Table1[Modifications],(MATCH(PickedColonies!C3801,Table6[Barcode of agar-filled omnitray plate],0)+PickedColonies!J3801-1)))</f>
        <v>NA</v>
      </c>
      <c r="D3801" s="29" t="str">
        <f>IF(PickedColonies!J3801=0, "NA", INDEX(Table4[],(MATCH(PickedColonies!C3801,Table6[Barcode of agar-filled omnitray plate],0)+PickedColonies!J3801-1)))</f>
        <v>NA</v>
      </c>
      <c r="F3801" s="42" t="str">
        <f>IF(ISNUMBER(SEARCH("96-well",Import!$B$10)),Sheet1!O3800,Sheet1!P3800)</f>
        <v>H22</v>
      </c>
      <c r="I3801" s="31"/>
    </row>
    <row r="3802" spans="1:9" x14ac:dyDescent="0.25">
      <c r="A3802" s="29" t="str">
        <f>IF(PickedColonies!J3802=0, "NA",INDEX(Table5[Strain name],(MATCH(PickedColonies!C3802,Table6[Barcode of agar-filled omnitray plate],0)+PickedColonies!J3802-1)))</f>
        <v>NA</v>
      </c>
      <c r="B3802" s="29" t="str">
        <f>IF(PickedColonies!J3802=0, "NA", INDEX(Table1[Modifications],(MATCH(PickedColonies!C3802,Table6[Barcode of agar-filled omnitray plate],0)+PickedColonies!J3802-1)))</f>
        <v>NA</v>
      </c>
      <c r="D3802" s="29" t="str">
        <f>IF(PickedColonies!J3802=0, "NA", INDEX(Table4[],(MATCH(PickedColonies!C3802,Table6[Barcode of agar-filled omnitray plate],0)+PickedColonies!J3802-1)))</f>
        <v>NA</v>
      </c>
      <c r="F3802" s="42" t="str">
        <f>IF(ISNUMBER(SEARCH("96-well",Import!$B$10)),Sheet1!O3801,Sheet1!P3801)</f>
        <v>I22</v>
      </c>
      <c r="I3802" s="31"/>
    </row>
    <row r="3803" spans="1:9" x14ac:dyDescent="0.25">
      <c r="A3803" s="29" t="str">
        <f>IF(PickedColonies!J3803=0, "NA",INDEX(Table5[Strain name],(MATCH(PickedColonies!C3803,Table6[Barcode of agar-filled omnitray plate],0)+PickedColonies!J3803-1)))</f>
        <v>NA</v>
      </c>
      <c r="B3803" s="29" t="str">
        <f>IF(PickedColonies!J3803=0, "NA", INDEX(Table1[Modifications],(MATCH(PickedColonies!C3803,Table6[Barcode of agar-filled omnitray plate],0)+PickedColonies!J3803-1)))</f>
        <v>NA</v>
      </c>
      <c r="D3803" s="29" t="str">
        <f>IF(PickedColonies!J3803=0, "NA", INDEX(Table4[],(MATCH(PickedColonies!C3803,Table6[Barcode of agar-filled omnitray plate],0)+PickedColonies!J3803-1)))</f>
        <v>NA</v>
      </c>
      <c r="F3803" s="42" t="str">
        <f>IF(ISNUMBER(SEARCH("96-well",Import!$B$10)),Sheet1!O3802,Sheet1!P3802)</f>
        <v>J22</v>
      </c>
      <c r="I3803" s="31"/>
    </row>
    <row r="3804" spans="1:9" x14ac:dyDescent="0.25">
      <c r="A3804" s="29" t="str">
        <f>IF(PickedColonies!J3804=0, "NA",INDEX(Table5[Strain name],(MATCH(PickedColonies!C3804,Table6[Barcode of agar-filled omnitray plate],0)+PickedColonies!J3804-1)))</f>
        <v>NA</v>
      </c>
      <c r="B3804" s="29" t="str">
        <f>IF(PickedColonies!J3804=0, "NA", INDEX(Table1[Modifications],(MATCH(PickedColonies!C3804,Table6[Barcode of agar-filled omnitray plate],0)+PickedColonies!J3804-1)))</f>
        <v>NA</v>
      </c>
      <c r="D3804" s="29" t="str">
        <f>IF(PickedColonies!J3804=0, "NA", INDEX(Table4[],(MATCH(PickedColonies!C3804,Table6[Barcode of agar-filled omnitray plate],0)+PickedColonies!J3804-1)))</f>
        <v>NA</v>
      </c>
      <c r="F3804" s="42" t="str">
        <f>IF(ISNUMBER(SEARCH("96-well",Import!$B$10)),Sheet1!O3803,Sheet1!P3803)</f>
        <v>K22</v>
      </c>
      <c r="I3804" s="31"/>
    </row>
    <row r="3805" spans="1:9" x14ac:dyDescent="0.25">
      <c r="A3805" s="29" t="str">
        <f>IF(PickedColonies!J3805=0, "NA",INDEX(Table5[Strain name],(MATCH(PickedColonies!C3805,Table6[Barcode of agar-filled omnitray plate],0)+PickedColonies!J3805-1)))</f>
        <v>NA</v>
      </c>
      <c r="B3805" s="29" t="str">
        <f>IF(PickedColonies!J3805=0, "NA", INDEX(Table1[Modifications],(MATCH(PickedColonies!C3805,Table6[Barcode of agar-filled omnitray plate],0)+PickedColonies!J3805-1)))</f>
        <v>NA</v>
      </c>
      <c r="D3805" s="29" t="str">
        <f>IF(PickedColonies!J3805=0, "NA", INDEX(Table4[],(MATCH(PickedColonies!C3805,Table6[Barcode of agar-filled omnitray plate],0)+PickedColonies!J3805-1)))</f>
        <v>NA</v>
      </c>
      <c r="F3805" s="42" t="str">
        <f>IF(ISNUMBER(SEARCH("96-well",Import!$B$10)),Sheet1!O3804,Sheet1!P3804)</f>
        <v>L22</v>
      </c>
      <c r="I3805" s="31"/>
    </row>
    <row r="3806" spans="1:9" x14ac:dyDescent="0.25">
      <c r="A3806" s="29" t="str">
        <f>IF(PickedColonies!J3806=0, "NA",INDEX(Table5[Strain name],(MATCH(PickedColonies!C3806,Table6[Barcode of agar-filled omnitray plate],0)+PickedColonies!J3806-1)))</f>
        <v>NA</v>
      </c>
      <c r="B3806" s="29" t="str">
        <f>IF(PickedColonies!J3806=0, "NA", INDEX(Table1[Modifications],(MATCH(PickedColonies!C3806,Table6[Barcode of agar-filled omnitray plate],0)+PickedColonies!J3806-1)))</f>
        <v>NA</v>
      </c>
      <c r="D3806" s="29" t="str">
        <f>IF(PickedColonies!J3806=0, "NA", INDEX(Table4[],(MATCH(PickedColonies!C3806,Table6[Barcode of agar-filled omnitray plate],0)+PickedColonies!J3806-1)))</f>
        <v>NA</v>
      </c>
      <c r="F3806" s="42" t="str">
        <f>IF(ISNUMBER(SEARCH("96-well",Import!$B$10)),Sheet1!O3805,Sheet1!P3805)</f>
        <v>M22</v>
      </c>
      <c r="I3806" s="31"/>
    </row>
    <row r="3807" spans="1:9" x14ac:dyDescent="0.25">
      <c r="A3807" s="29" t="str">
        <f>IF(PickedColonies!J3807=0, "NA",INDEX(Table5[Strain name],(MATCH(PickedColonies!C3807,Table6[Barcode of agar-filled omnitray plate],0)+PickedColonies!J3807-1)))</f>
        <v>NA</v>
      </c>
      <c r="B3807" s="29" t="str">
        <f>IF(PickedColonies!J3807=0, "NA", INDEX(Table1[Modifications],(MATCH(PickedColonies!C3807,Table6[Barcode of agar-filled omnitray plate],0)+PickedColonies!J3807-1)))</f>
        <v>NA</v>
      </c>
      <c r="D3807" s="29" t="str">
        <f>IF(PickedColonies!J3807=0, "NA", INDEX(Table4[],(MATCH(PickedColonies!C3807,Table6[Barcode of agar-filled omnitray plate],0)+PickedColonies!J3807-1)))</f>
        <v>NA</v>
      </c>
      <c r="F3807" s="42" t="str">
        <f>IF(ISNUMBER(SEARCH("96-well",Import!$B$10)),Sheet1!O3806,Sheet1!P3806)</f>
        <v>N22</v>
      </c>
      <c r="I3807" s="31"/>
    </row>
    <row r="3808" spans="1:9" x14ac:dyDescent="0.25">
      <c r="A3808" s="29" t="str">
        <f>IF(PickedColonies!J3808=0, "NA",INDEX(Table5[Strain name],(MATCH(PickedColonies!C3808,Table6[Barcode of agar-filled omnitray plate],0)+PickedColonies!J3808-1)))</f>
        <v>NA</v>
      </c>
      <c r="B3808" s="29" t="str">
        <f>IF(PickedColonies!J3808=0, "NA", INDEX(Table1[Modifications],(MATCH(PickedColonies!C3808,Table6[Barcode of agar-filled omnitray plate],0)+PickedColonies!J3808-1)))</f>
        <v>NA</v>
      </c>
      <c r="D3808" s="29" t="str">
        <f>IF(PickedColonies!J3808=0, "NA", INDEX(Table4[],(MATCH(PickedColonies!C3808,Table6[Barcode of agar-filled omnitray plate],0)+PickedColonies!J3808-1)))</f>
        <v>NA</v>
      </c>
      <c r="F3808" s="42" t="str">
        <f>IF(ISNUMBER(SEARCH("96-well",Import!$B$10)),Sheet1!O3807,Sheet1!P3807)</f>
        <v>O22</v>
      </c>
      <c r="I3808" s="31"/>
    </row>
    <row r="3809" spans="1:9" x14ac:dyDescent="0.25">
      <c r="A3809" s="29" t="str">
        <f>IF(PickedColonies!J3809=0, "NA",INDEX(Table5[Strain name],(MATCH(PickedColonies!C3809,Table6[Barcode of agar-filled omnitray plate],0)+PickedColonies!J3809-1)))</f>
        <v>NA</v>
      </c>
      <c r="B3809" s="29" t="str">
        <f>IF(PickedColonies!J3809=0, "NA", INDEX(Table1[Modifications],(MATCH(PickedColonies!C3809,Table6[Barcode of agar-filled omnitray plate],0)+PickedColonies!J3809-1)))</f>
        <v>NA</v>
      </c>
      <c r="D3809" s="29" t="str">
        <f>IF(PickedColonies!J3809=0, "NA", INDEX(Table4[],(MATCH(PickedColonies!C3809,Table6[Barcode of agar-filled omnitray plate],0)+PickedColonies!J3809-1)))</f>
        <v>NA</v>
      </c>
      <c r="F3809" s="42" t="str">
        <f>IF(ISNUMBER(SEARCH("96-well",Import!$B$10)),Sheet1!O3808,Sheet1!P3808)</f>
        <v>P22</v>
      </c>
      <c r="I3809" s="31"/>
    </row>
    <row r="3810" spans="1:9" x14ac:dyDescent="0.25">
      <c r="A3810" s="29" t="str">
        <f>IF(PickedColonies!J3810=0, "NA",INDEX(Table5[Strain name],(MATCH(PickedColonies!C3810,Table6[Barcode of agar-filled omnitray plate],0)+PickedColonies!J3810-1)))</f>
        <v>NA</v>
      </c>
      <c r="B3810" s="29" t="str">
        <f>IF(PickedColonies!J3810=0, "NA", INDEX(Table1[Modifications],(MATCH(PickedColonies!C3810,Table6[Barcode of agar-filled omnitray plate],0)+PickedColonies!J3810-1)))</f>
        <v>NA</v>
      </c>
      <c r="D3810" s="29" t="str">
        <f>IF(PickedColonies!J3810=0, "NA", INDEX(Table4[],(MATCH(PickedColonies!C3810,Table6[Barcode of agar-filled omnitray plate],0)+PickedColonies!J3810-1)))</f>
        <v>NA</v>
      </c>
      <c r="F3810" s="42" t="str">
        <f>IF(ISNUMBER(SEARCH("96-well",Import!$B$10)),Sheet1!O3809,Sheet1!P3809)</f>
        <v>A23</v>
      </c>
      <c r="I3810" s="31"/>
    </row>
    <row r="3811" spans="1:9" x14ac:dyDescent="0.25">
      <c r="A3811" s="29" t="str">
        <f>IF(PickedColonies!J3811=0, "NA",INDEX(Table5[Strain name],(MATCH(PickedColonies!C3811,Table6[Barcode of agar-filled omnitray plate],0)+PickedColonies!J3811-1)))</f>
        <v>NA</v>
      </c>
      <c r="B3811" s="29" t="str">
        <f>IF(PickedColonies!J3811=0, "NA", INDEX(Table1[Modifications],(MATCH(PickedColonies!C3811,Table6[Barcode of agar-filled omnitray plate],0)+PickedColonies!J3811-1)))</f>
        <v>NA</v>
      </c>
      <c r="D3811" s="29" t="str">
        <f>IF(PickedColonies!J3811=0, "NA", INDEX(Table4[],(MATCH(PickedColonies!C3811,Table6[Barcode of agar-filled omnitray plate],0)+PickedColonies!J3811-1)))</f>
        <v>NA</v>
      </c>
      <c r="F3811" s="42" t="str">
        <f>IF(ISNUMBER(SEARCH("96-well",Import!$B$10)),Sheet1!O3810,Sheet1!P3810)</f>
        <v>B23</v>
      </c>
      <c r="I3811" s="31"/>
    </row>
    <row r="3812" spans="1:9" x14ac:dyDescent="0.25">
      <c r="A3812" s="29" t="str">
        <f>IF(PickedColonies!J3812=0, "NA",INDEX(Table5[Strain name],(MATCH(PickedColonies!C3812,Table6[Barcode of agar-filled omnitray plate],0)+PickedColonies!J3812-1)))</f>
        <v>NA</v>
      </c>
      <c r="B3812" s="29" t="str">
        <f>IF(PickedColonies!J3812=0, "NA", INDEX(Table1[Modifications],(MATCH(PickedColonies!C3812,Table6[Barcode of agar-filled omnitray plate],0)+PickedColonies!J3812-1)))</f>
        <v>NA</v>
      </c>
      <c r="D3812" s="29" t="str">
        <f>IF(PickedColonies!J3812=0, "NA", INDEX(Table4[],(MATCH(PickedColonies!C3812,Table6[Barcode of agar-filled omnitray plate],0)+PickedColonies!J3812-1)))</f>
        <v>NA</v>
      </c>
      <c r="F3812" s="42" t="str">
        <f>IF(ISNUMBER(SEARCH("96-well",Import!$B$10)),Sheet1!O3811,Sheet1!P3811)</f>
        <v>C23</v>
      </c>
      <c r="I3812" s="31"/>
    </row>
    <row r="3813" spans="1:9" x14ac:dyDescent="0.25">
      <c r="A3813" s="29" t="str">
        <f>IF(PickedColonies!J3813=0, "NA",INDEX(Table5[Strain name],(MATCH(PickedColonies!C3813,Table6[Barcode of agar-filled omnitray plate],0)+PickedColonies!J3813-1)))</f>
        <v>NA</v>
      </c>
      <c r="B3813" s="29" t="str">
        <f>IF(PickedColonies!J3813=0, "NA", INDEX(Table1[Modifications],(MATCH(PickedColonies!C3813,Table6[Barcode of agar-filled omnitray plate],0)+PickedColonies!J3813-1)))</f>
        <v>NA</v>
      </c>
      <c r="D3813" s="29" t="str">
        <f>IF(PickedColonies!J3813=0, "NA", INDEX(Table4[],(MATCH(PickedColonies!C3813,Table6[Barcode of agar-filled omnitray plate],0)+PickedColonies!J3813-1)))</f>
        <v>NA</v>
      </c>
      <c r="F3813" s="42" t="str">
        <f>IF(ISNUMBER(SEARCH("96-well",Import!$B$10)),Sheet1!O3812,Sheet1!P3812)</f>
        <v>D23</v>
      </c>
      <c r="I3813" s="31"/>
    </row>
    <row r="3814" spans="1:9" x14ac:dyDescent="0.25">
      <c r="A3814" s="29" t="str">
        <f>IF(PickedColonies!J3814=0, "NA",INDEX(Table5[Strain name],(MATCH(PickedColonies!C3814,Table6[Barcode of agar-filled omnitray plate],0)+PickedColonies!J3814-1)))</f>
        <v>NA</v>
      </c>
      <c r="B3814" s="29" t="str">
        <f>IF(PickedColonies!J3814=0, "NA", INDEX(Table1[Modifications],(MATCH(PickedColonies!C3814,Table6[Barcode of agar-filled omnitray plate],0)+PickedColonies!J3814-1)))</f>
        <v>NA</v>
      </c>
      <c r="D3814" s="29" t="str">
        <f>IF(PickedColonies!J3814=0, "NA", INDEX(Table4[],(MATCH(PickedColonies!C3814,Table6[Barcode of agar-filled omnitray plate],0)+PickedColonies!J3814-1)))</f>
        <v>NA</v>
      </c>
      <c r="F3814" s="42" t="str">
        <f>IF(ISNUMBER(SEARCH("96-well",Import!$B$10)),Sheet1!O3813,Sheet1!P3813)</f>
        <v>E23</v>
      </c>
      <c r="I3814" s="31"/>
    </row>
    <row r="3815" spans="1:9" x14ac:dyDescent="0.25">
      <c r="A3815" s="29" t="str">
        <f>IF(PickedColonies!J3815=0, "NA",INDEX(Table5[Strain name],(MATCH(PickedColonies!C3815,Table6[Barcode of agar-filled omnitray plate],0)+PickedColonies!J3815-1)))</f>
        <v>NA</v>
      </c>
      <c r="B3815" s="29" t="str">
        <f>IF(PickedColonies!J3815=0, "NA", INDEX(Table1[Modifications],(MATCH(PickedColonies!C3815,Table6[Barcode of agar-filled omnitray plate],0)+PickedColonies!J3815-1)))</f>
        <v>NA</v>
      </c>
      <c r="D3815" s="29" t="str">
        <f>IF(PickedColonies!J3815=0, "NA", INDEX(Table4[],(MATCH(PickedColonies!C3815,Table6[Barcode of agar-filled omnitray plate],0)+PickedColonies!J3815-1)))</f>
        <v>NA</v>
      </c>
      <c r="F3815" s="42" t="str">
        <f>IF(ISNUMBER(SEARCH("96-well",Import!$B$10)),Sheet1!O3814,Sheet1!P3814)</f>
        <v>F23</v>
      </c>
      <c r="I3815" s="31"/>
    </row>
    <row r="3816" spans="1:9" x14ac:dyDescent="0.25">
      <c r="A3816" s="29" t="str">
        <f>IF(PickedColonies!J3816=0, "NA",INDEX(Table5[Strain name],(MATCH(PickedColonies!C3816,Table6[Barcode of agar-filled omnitray plate],0)+PickedColonies!J3816-1)))</f>
        <v>NA</v>
      </c>
      <c r="B3816" s="29" t="str">
        <f>IF(PickedColonies!J3816=0, "NA", INDEX(Table1[Modifications],(MATCH(PickedColonies!C3816,Table6[Barcode of agar-filled omnitray plate],0)+PickedColonies!J3816-1)))</f>
        <v>NA</v>
      </c>
      <c r="D3816" s="29" t="str">
        <f>IF(PickedColonies!J3816=0, "NA", INDEX(Table4[],(MATCH(PickedColonies!C3816,Table6[Barcode of agar-filled omnitray plate],0)+PickedColonies!J3816-1)))</f>
        <v>NA</v>
      </c>
      <c r="F3816" s="42" t="str">
        <f>IF(ISNUMBER(SEARCH("96-well",Import!$B$10)),Sheet1!O3815,Sheet1!P3815)</f>
        <v>G23</v>
      </c>
      <c r="I3816" s="31"/>
    </row>
    <row r="3817" spans="1:9" x14ac:dyDescent="0.25">
      <c r="A3817" s="29" t="str">
        <f>IF(PickedColonies!J3817=0, "NA",INDEX(Table5[Strain name],(MATCH(PickedColonies!C3817,Table6[Barcode of agar-filled omnitray plate],0)+PickedColonies!J3817-1)))</f>
        <v>NA</v>
      </c>
      <c r="B3817" s="29" t="str">
        <f>IF(PickedColonies!J3817=0, "NA", INDEX(Table1[Modifications],(MATCH(PickedColonies!C3817,Table6[Barcode of agar-filled omnitray plate],0)+PickedColonies!J3817-1)))</f>
        <v>NA</v>
      </c>
      <c r="D3817" s="29" t="str">
        <f>IF(PickedColonies!J3817=0, "NA", INDEX(Table4[],(MATCH(PickedColonies!C3817,Table6[Barcode of agar-filled omnitray plate],0)+PickedColonies!J3817-1)))</f>
        <v>NA</v>
      </c>
      <c r="F3817" s="42" t="str">
        <f>IF(ISNUMBER(SEARCH("96-well",Import!$B$10)),Sheet1!O3816,Sheet1!P3816)</f>
        <v>H23</v>
      </c>
      <c r="I3817" s="31"/>
    </row>
    <row r="3818" spans="1:9" x14ac:dyDescent="0.25">
      <c r="A3818" s="29" t="str">
        <f>IF(PickedColonies!J3818=0, "NA",INDEX(Table5[Strain name],(MATCH(PickedColonies!C3818,Table6[Barcode of agar-filled omnitray plate],0)+PickedColonies!J3818-1)))</f>
        <v>NA</v>
      </c>
      <c r="B3818" s="29" t="str">
        <f>IF(PickedColonies!J3818=0, "NA", INDEX(Table1[Modifications],(MATCH(PickedColonies!C3818,Table6[Barcode of agar-filled omnitray plate],0)+PickedColonies!J3818-1)))</f>
        <v>NA</v>
      </c>
      <c r="D3818" s="29" t="str">
        <f>IF(PickedColonies!J3818=0, "NA", INDEX(Table4[],(MATCH(PickedColonies!C3818,Table6[Barcode of agar-filled omnitray plate],0)+PickedColonies!J3818-1)))</f>
        <v>NA</v>
      </c>
      <c r="F3818" s="42" t="str">
        <f>IF(ISNUMBER(SEARCH("96-well",Import!$B$10)),Sheet1!O3817,Sheet1!P3817)</f>
        <v>I23</v>
      </c>
      <c r="I3818" s="31"/>
    </row>
    <row r="3819" spans="1:9" x14ac:dyDescent="0.25">
      <c r="A3819" s="29" t="str">
        <f>IF(PickedColonies!J3819=0, "NA",INDEX(Table5[Strain name],(MATCH(PickedColonies!C3819,Table6[Barcode of agar-filled omnitray plate],0)+PickedColonies!J3819-1)))</f>
        <v>NA</v>
      </c>
      <c r="B3819" s="29" t="str">
        <f>IF(PickedColonies!J3819=0, "NA", INDEX(Table1[Modifications],(MATCH(PickedColonies!C3819,Table6[Barcode of agar-filled omnitray plate],0)+PickedColonies!J3819-1)))</f>
        <v>NA</v>
      </c>
      <c r="D3819" s="29" t="str">
        <f>IF(PickedColonies!J3819=0, "NA", INDEX(Table4[],(MATCH(PickedColonies!C3819,Table6[Barcode of agar-filled omnitray plate],0)+PickedColonies!J3819-1)))</f>
        <v>NA</v>
      </c>
      <c r="F3819" s="42" t="str">
        <f>IF(ISNUMBER(SEARCH("96-well",Import!$B$10)),Sheet1!O3818,Sheet1!P3818)</f>
        <v>J23</v>
      </c>
      <c r="I3819" s="31"/>
    </row>
    <row r="3820" spans="1:9" x14ac:dyDescent="0.25">
      <c r="A3820" s="29" t="str">
        <f>IF(PickedColonies!J3820=0, "NA",INDEX(Table5[Strain name],(MATCH(PickedColonies!C3820,Table6[Barcode of agar-filled omnitray plate],0)+PickedColonies!J3820-1)))</f>
        <v>NA</v>
      </c>
      <c r="B3820" s="29" t="str">
        <f>IF(PickedColonies!J3820=0, "NA", INDEX(Table1[Modifications],(MATCH(PickedColonies!C3820,Table6[Barcode of agar-filled omnitray plate],0)+PickedColonies!J3820-1)))</f>
        <v>NA</v>
      </c>
      <c r="D3820" s="29" t="str">
        <f>IF(PickedColonies!J3820=0, "NA", INDEX(Table4[],(MATCH(PickedColonies!C3820,Table6[Barcode of agar-filled omnitray plate],0)+PickedColonies!J3820-1)))</f>
        <v>NA</v>
      </c>
      <c r="F3820" s="42" t="str">
        <f>IF(ISNUMBER(SEARCH("96-well",Import!$B$10)),Sheet1!O3819,Sheet1!P3819)</f>
        <v>K23</v>
      </c>
      <c r="I3820" s="31"/>
    </row>
    <row r="3821" spans="1:9" x14ac:dyDescent="0.25">
      <c r="A3821" s="29" t="str">
        <f>IF(PickedColonies!J3821=0, "NA",INDEX(Table5[Strain name],(MATCH(PickedColonies!C3821,Table6[Barcode of agar-filled omnitray plate],0)+PickedColonies!J3821-1)))</f>
        <v>NA</v>
      </c>
      <c r="B3821" s="29" t="str">
        <f>IF(PickedColonies!J3821=0, "NA", INDEX(Table1[Modifications],(MATCH(PickedColonies!C3821,Table6[Barcode of agar-filled omnitray plate],0)+PickedColonies!J3821-1)))</f>
        <v>NA</v>
      </c>
      <c r="D3821" s="29" t="str">
        <f>IF(PickedColonies!J3821=0, "NA", INDEX(Table4[],(MATCH(PickedColonies!C3821,Table6[Barcode of agar-filled omnitray plate],0)+PickedColonies!J3821-1)))</f>
        <v>NA</v>
      </c>
      <c r="F3821" s="42" t="str">
        <f>IF(ISNUMBER(SEARCH("96-well",Import!$B$10)),Sheet1!O3820,Sheet1!P3820)</f>
        <v>L23</v>
      </c>
      <c r="I3821" s="31"/>
    </row>
    <row r="3822" spans="1:9" x14ac:dyDescent="0.25">
      <c r="A3822" s="29" t="str">
        <f>IF(PickedColonies!J3822=0, "NA",INDEX(Table5[Strain name],(MATCH(PickedColonies!C3822,Table6[Barcode of agar-filled omnitray plate],0)+PickedColonies!J3822-1)))</f>
        <v>NA</v>
      </c>
      <c r="B3822" s="29" t="str">
        <f>IF(PickedColonies!J3822=0, "NA", INDEX(Table1[Modifications],(MATCH(PickedColonies!C3822,Table6[Barcode of agar-filled omnitray plate],0)+PickedColonies!J3822-1)))</f>
        <v>NA</v>
      </c>
      <c r="D3822" s="29" t="str">
        <f>IF(PickedColonies!J3822=0, "NA", INDEX(Table4[],(MATCH(PickedColonies!C3822,Table6[Barcode of agar-filled omnitray plate],0)+PickedColonies!J3822-1)))</f>
        <v>NA</v>
      </c>
      <c r="F3822" s="42" t="str">
        <f>IF(ISNUMBER(SEARCH("96-well",Import!$B$10)),Sheet1!O3821,Sheet1!P3821)</f>
        <v>M23</v>
      </c>
      <c r="I3822" s="31"/>
    </row>
    <row r="3823" spans="1:9" x14ac:dyDescent="0.25">
      <c r="A3823" s="29" t="str">
        <f>IF(PickedColonies!J3823=0, "NA",INDEX(Table5[Strain name],(MATCH(PickedColonies!C3823,Table6[Barcode of agar-filled omnitray plate],0)+PickedColonies!J3823-1)))</f>
        <v>NA</v>
      </c>
      <c r="B3823" s="29" t="str">
        <f>IF(PickedColonies!J3823=0, "NA", INDEX(Table1[Modifications],(MATCH(PickedColonies!C3823,Table6[Barcode of agar-filled omnitray plate],0)+PickedColonies!J3823-1)))</f>
        <v>NA</v>
      </c>
      <c r="D3823" s="29" t="str">
        <f>IF(PickedColonies!J3823=0, "NA", INDEX(Table4[],(MATCH(PickedColonies!C3823,Table6[Barcode of agar-filled omnitray plate],0)+PickedColonies!J3823-1)))</f>
        <v>NA</v>
      </c>
      <c r="F3823" s="42" t="str">
        <f>IF(ISNUMBER(SEARCH("96-well",Import!$B$10)),Sheet1!O3822,Sheet1!P3822)</f>
        <v>N23</v>
      </c>
      <c r="I3823" s="31"/>
    </row>
    <row r="3824" spans="1:9" x14ac:dyDescent="0.25">
      <c r="A3824" s="29" t="str">
        <f>IF(PickedColonies!J3824=0, "NA",INDEX(Table5[Strain name],(MATCH(PickedColonies!C3824,Table6[Barcode of agar-filled omnitray plate],0)+PickedColonies!J3824-1)))</f>
        <v>NA</v>
      </c>
      <c r="B3824" s="29" t="str">
        <f>IF(PickedColonies!J3824=0, "NA", INDEX(Table1[Modifications],(MATCH(PickedColonies!C3824,Table6[Barcode of agar-filled omnitray plate],0)+PickedColonies!J3824-1)))</f>
        <v>NA</v>
      </c>
      <c r="D3824" s="29" t="str">
        <f>IF(PickedColonies!J3824=0, "NA", INDEX(Table4[],(MATCH(PickedColonies!C3824,Table6[Barcode of agar-filled omnitray plate],0)+PickedColonies!J3824-1)))</f>
        <v>NA</v>
      </c>
      <c r="F3824" s="42" t="str">
        <f>IF(ISNUMBER(SEARCH("96-well",Import!$B$10)),Sheet1!O3823,Sheet1!P3823)</f>
        <v>O23</v>
      </c>
      <c r="I3824" s="31"/>
    </row>
    <row r="3825" spans="1:9" x14ac:dyDescent="0.25">
      <c r="A3825" s="29" t="str">
        <f>IF(PickedColonies!J3825=0, "NA",INDEX(Table5[Strain name],(MATCH(PickedColonies!C3825,Table6[Barcode of agar-filled omnitray plate],0)+PickedColonies!J3825-1)))</f>
        <v>NA</v>
      </c>
      <c r="B3825" s="29" t="str">
        <f>IF(PickedColonies!J3825=0, "NA", INDEX(Table1[Modifications],(MATCH(PickedColonies!C3825,Table6[Barcode of agar-filled omnitray plate],0)+PickedColonies!J3825-1)))</f>
        <v>NA</v>
      </c>
      <c r="D3825" s="29" t="str">
        <f>IF(PickedColonies!J3825=0, "NA", INDEX(Table4[],(MATCH(PickedColonies!C3825,Table6[Barcode of agar-filled omnitray plate],0)+PickedColonies!J3825-1)))</f>
        <v>NA</v>
      </c>
      <c r="F3825" s="42" t="str">
        <f>IF(ISNUMBER(SEARCH("96-well",Import!$B$10)),Sheet1!O3824,Sheet1!P3824)</f>
        <v>P23</v>
      </c>
      <c r="I3825" s="31"/>
    </row>
    <row r="3826" spans="1:9" x14ac:dyDescent="0.25">
      <c r="A3826" s="29" t="str">
        <f>IF(PickedColonies!J3826=0, "NA",INDEX(Table5[Strain name],(MATCH(PickedColonies!C3826,Table6[Barcode of agar-filled omnitray plate],0)+PickedColonies!J3826-1)))</f>
        <v>NA</v>
      </c>
      <c r="B3826" s="29" t="str">
        <f>IF(PickedColonies!J3826=0, "NA", INDEX(Table1[Modifications],(MATCH(PickedColonies!C3826,Table6[Barcode of agar-filled omnitray plate],0)+PickedColonies!J3826-1)))</f>
        <v>NA</v>
      </c>
      <c r="D3826" s="29" t="str">
        <f>IF(PickedColonies!J3826=0, "NA", INDEX(Table4[],(MATCH(PickedColonies!C3826,Table6[Barcode of agar-filled omnitray plate],0)+PickedColonies!J3826-1)))</f>
        <v>NA</v>
      </c>
      <c r="F3826" s="42" t="str">
        <f>IF(ISNUMBER(SEARCH("96-well",Import!$B$10)),Sheet1!O3825,Sheet1!P3825)</f>
        <v>A24</v>
      </c>
      <c r="I3826" s="31"/>
    </row>
    <row r="3827" spans="1:9" x14ac:dyDescent="0.25">
      <c r="A3827" s="29" t="str">
        <f>IF(PickedColonies!J3827=0, "NA",INDEX(Table5[Strain name],(MATCH(PickedColonies!C3827,Table6[Barcode of agar-filled omnitray plate],0)+PickedColonies!J3827-1)))</f>
        <v>NA</v>
      </c>
      <c r="B3827" s="29" t="str">
        <f>IF(PickedColonies!J3827=0, "NA", INDEX(Table1[Modifications],(MATCH(PickedColonies!C3827,Table6[Barcode of agar-filled omnitray plate],0)+PickedColonies!J3827-1)))</f>
        <v>NA</v>
      </c>
      <c r="D3827" s="29" t="str">
        <f>IF(PickedColonies!J3827=0, "NA", INDEX(Table4[],(MATCH(PickedColonies!C3827,Table6[Barcode of agar-filled omnitray plate],0)+PickedColonies!J3827-1)))</f>
        <v>NA</v>
      </c>
      <c r="F3827" s="42" t="str">
        <f>IF(ISNUMBER(SEARCH("96-well",Import!$B$10)),Sheet1!O3826,Sheet1!P3826)</f>
        <v>B24</v>
      </c>
      <c r="I3827" s="31"/>
    </row>
    <row r="3828" spans="1:9" x14ac:dyDescent="0.25">
      <c r="A3828" s="29" t="str">
        <f>IF(PickedColonies!J3828=0, "NA",INDEX(Table5[Strain name],(MATCH(PickedColonies!C3828,Table6[Barcode of agar-filled omnitray plate],0)+PickedColonies!J3828-1)))</f>
        <v>NA</v>
      </c>
      <c r="B3828" s="29" t="str">
        <f>IF(PickedColonies!J3828=0, "NA", INDEX(Table1[Modifications],(MATCH(PickedColonies!C3828,Table6[Barcode of agar-filled omnitray plate],0)+PickedColonies!J3828-1)))</f>
        <v>NA</v>
      </c>
      <c r="D3828" s="29" t="str">
        <f>IF(PickedColonies!J3828=0, "NA", INDEX(Table4[],(MATCH(PickedColonies!C3828,Table6[Barcode of agar-filled omnitray plate],0)+PickedColonies!J3828-1)))</f>
        <v>NA</v>
      </c>
      <c r="F3828" s="42" t="str">
        <f>IF(ISNUMBER(SEARCH("96-well",Import!$B$10)),Sheet1!O3827,Sheet1!P3827)</f>
        <v>C24</v>
      </c>
      <c r="I3828" s="31"/>
    </row>
    <row r="3829" spans="1:9" x14ac:dyDescent="0.25">
      <c r="A3829" s="29" t="str">
        <f>IF(PickedColonies!J3829=0, "NA",INDEX(Table5[Strain name],(MATCH(PickedColonies!C3829,Table6[Barcode of agar-filled omnitray plate],0)+PickedColonies!J3829-1)))</f>
        <v>NA</v>
      </c>
      <c r="B3829" s="29" t="str">
        <f>IF(PickedColonies!J3829=0, "NA", INDEX(Table1[Modifications],(MATCH(PickedColonies!C3829,Table6[Barcode of agar-filled omnitray plate],0)+PickedColonies!J3829-1)))</f>
        <v>NA</v>
      </c>
      <c r="D3829" s="29" t="str">
        <f>IF(PickedColonies!J3829=0, "NA", INDEX(Table4[],(MATCH(PickedColonies!C3829,Table6[Barcode of agar-filled omnitray plate],0)+PickedColonies!J3829-1)))</f>
        <v>NA</v>
      </c>
      <c r="F3829" s="42" t="str">
        <f>IF(ISNUMBER(SEARCH("96-well",Import!$B$10)),Sheet1!O3828,Sheet1!P3828)</f>
        <v>D24</v>
      </c>
      <c r="I3829" s="31"/>
    </row>
    <row r="3830" spans="1:9" x14ac:dyDescent="0.25">
      <c r="A3830" s="29" t="str">
        <f>IF(PickedColonies!J3830=0, "NA",INDEX(Table5[Strain name],(MATCH(PickedColonies!C3830,Table6[Barcode of agar-filled omnitray plate],0)+PickedColonies!J3830-1)))</f>
        <v>NA</v>
      </c>
      <c r="B3830" s="29" t="str">
        <f>IF(PickedColonies!J3830=0, "NA", INDEX(Table1[Modifications],(MATCH(PickedColonies!C3830,Table6[Barcode of agar-filled omnitray plate],0)+PickedColonies!J3830-1)))</f>
        <v>NA</v>
      </c>
      <c r="D3830" s="29" t="str">
        <f>IF(PickedColonies!J3830=0, "NA", INDEX(Table4[],(MATCH(PickedColonies!C3830,Table6[Barcode of agar-filled omnitray plate],0)+PickedColonies!J3830-1)))</f>
        <v>NA</v>
      </c>
      <c r="F3830" s="42" t="str">
        <f>IF(ISNUMBER(SEARCH("96-well",Import!$B$10)),Sheet1!O3829,Sheet1!P3829)</f>
        <v>E24</v>
      </c>
      <c r="I3830" s="31"/>
    </row>
    <row r="3831" spans="1:9" x14ac:dyDescent="0.25">
      <c r="A3831" s="29" t="str">
        <f>IF(PickedColonies!J3831=0, "NA",INDEX(Table5[Strain name],(MATCH(PickedColonies!C3831,Table6[Barcode of agar-filled omnitray plate],0)+PickedColonies!J3831-1)))</f>
        <v>NA</v>
      </c>
      <c r="B3831" s="29" t="str">
        <f>IF(PickedColonies!J3831=0, "NA", INDEX(Table1[Modifications],(MATCH(PickedColonies!C3831,Table6[Barcode of agar-filled omnitray plate],0)+PickedColonies!J3831-1)))</f>
        <v>NA</v>
      </c>
      <c r="D3831" s="29" t="str">
        <f>IF(PickedColonies!J3831=0, "NA", INDEX(Table4[],(MATCH(PickedColonies!C3831,Table6[Barcode of agar-filled omnitray plate],0)+PickedColonies!J3831-1)))</f>
        <v>NA</v>
      </c>
      <c r="F3831" s="42" t="str">
        <f>IF(ISNUMBER(SEARCH("96-well",Import!$B$10)),Sheet1!O3830,Sheet1!P3830)</f>
        <v>F24</v>
      </c>
      <c r="I3831" s="31"/>
    </row>
    <row r="3832" spans="1:9" x14ac:dyDescent="0.25">
      <c r="A3832" s="29" t="str">
        <f>IF(PickedColonies!J3832=0, "NA",INDEX(Table5[Strain name],(MATCH(PickedColonies!C3832,Table6[Barcode of agar-filled omnitray plate],0)+PickedColonies!J3832-1)))</f>
        <v>NA</v>
      </c>
      <c r="B3832" s="29" t="str">
        <f>IF(PickedColonies!J3832=0, "NA", INDEX(Table1[Modifications],(MATCH(PickedColonies!C3832,Table6[Barcode of agar-filled omnitray plate],0)+PickedColonies!J3832-1)))</f>
        <v>NA</v>
      </c>
      <c r="D3832" s="29" t="str">
        <f>IF(PickedColonies!J3832=0, "NA", INDEX(Table4[],(MATCH(PickedColonies!C3832,Table6[Barcode of agar-filled omnitray plate],0)+PickedColonies!J3832-1)))</f>
        <v>NA</v>
      </c>
      <c r="F3832" s="42" t="str">
        <f>IF(ISNUMBER(SEARCH("96-well",Import!$B$10)),Sheet1!O3831,Sheet1!P3831)</f>
        <v>G24</v>
      </c>
      <c r="I3832" s="31"/>
    </row>
    <row r="3833" spans="1:9" x14ac:dyDescent="0.25">
      <c r="A3833" s="29" t="str">
        <f>IF(PickedColonies!J3833=0, "NA",INDEX(Table5[Strain name],(MATCH(PickedColonies!C3833,Table6[Barcode of agar-filled omnitray plate],0)+PickedColonies!J3833-1)))</f>
        <v>NA</v>
      </c>
      <c r="B3833" s="29" t="str">
        <f>IF(PickedColonies!J3833=0, "NA", INDEX(Table1[Modifications],(MATCH(PickedColonies!C3833,Table6[Barcode of agar-filled omnitray plate],0)+PickedColonies!J3833-1)))</f>
        <v>NA</v>
      </c>
      <c r="D3833" s="29" t="str">
        <f>IF(PickedColonies!J3833=0, "NA", INDEX(Table4[],(MATCH(PickedColonies!C3833,Table6[Barcode of agar-filled omnitray plate],0)+PickedColonies!J3833-1)))</f>
        <v>NA</v>
      </c>
      <c r="F3833" s="42" t="str">
        <f>IF(ISNUMBER(SEARCH("96-well",Import!$B$10)),Sheet1!O3832,Sheet1!P3832)</f>
        <v>H24</v>
      </c>
      <c r="I3833" s="31"/>
    </row>
    <row r="3834" spans="1:9" x14ac:dyDescent="0.25">
      <c r="A3834" s="29" t="str">
        <f>IF(PickedColonies!J3834=0, "NA",INDEX(Table5[Strain name],(MATCH(PickedColonies!C3834,Table6[Barcode of agar-filled omnitray plate],0)+PickedColonies!J3834-1)))</f>
        <v>NA</v>
      </c>
      <c r="B3834" s="29" t="str">
        <f>IF(PickedColonies!J3834=0, "NA", INDEX(Table1[Modifications],(MATCH(PickedColonies!C3834,Table6[Barcode of agar-filled omnitray plate],0)+PickedColonies!J3834-1)))</f>
        <v>NA</v>
      </c>
      <c r="D3834" s="29" t="str">
        <f>IF(PickedColonies!J3834=0, "NA", INDEX(Table4[],(MATCH(PickedColonies!C3834,Table6[Barcode of agar-filled omnitray plate],0)+PickedColonies!J3834-1)))</f>
        <v>NA</v>
      </c>
      <c r="F3834" s="42" t="str">
        <f>IF(ISNUMBER(SEARCH("96-well",Import!$B$10)),Sheet1!O3833,Sheet1!P3833)</f>
        <v>I24</v>
      </c>
      <c r="I3834" s="31"/>
    </row>
    <row r="3835" spans="1:9" x14ac:dyDescent="0.25">
      <c r="A3835" s="29" t="str">
        <f>IF(PickedColonies!J3835=0, "NA",INDEX(Table5[Strain name],(MATCH(PickedColonies!C3835,Table6[Barcode of agar-filled omnitray plate],0)+PickedColonies!J3835-1)))</f>
        <v>NA</v>
      </c>
      <c r="B3835" s="29" t="str">
        <f>IF(PickedColonies!J3835=0, "NA", INDEX(Table1[Modifications],(MATCH(PickedColonies!C3835,Table6[Barcode of agar-filled omnitray plate],0)+PickedColonies!J3835-1)))</f>
        <v>NA</v>
      </c>
      <c r="D3835" s="29" t="str">
        <f>IF(PickedColonies!J3835=0, "NA", INDEX(Table4[],(MATCH(PickedColonies!C3835,Table6[Barcode of agar-filled omnitray plate],0)+PickedColonies!J3835-1)))</f>
        <v>NA</v>
      </c>
      <c r="F3835" s="42" t="str">
        <f>IF(ISNUMBER(SEARCH("96-well",Import!$B$10)),Sheet1!O3834,Sheet1!P3834)</f>
        <v>J24</v>
      </c>
      <c r="I3835" s="31"/>
    </row>
    <row r="3836" spans="1:9" x14ac:dyDescent="0.25">
      <c r="A3836" s="29" t="str">
        <f>IF(PickedColonies!J3836=0, "NA",INDEX(Table5[Strain name],(MATCH(PickedColonies!C3836,Table6[Barcode of agar-filled omnitray plate],0)+PickedColonies!J3836-1)))</f>
        <v>NA</v>
      </c>
      <c r="B3836" s="29" t="str">
        <f>IF(PickedColonies!J3836=0, "NA", INDEX(Table1[Modifications],(MATCH(PickedColonies!C3836,Table6[Barcode of agar-filled omnitray plate],0)+PickedColonies!J3836-1)))</f>
        <v>NA</v>
      </c>
      <c r="D3836" s="29" t="str">
        <f>IF(PickedColonies!J3836=0, "NA", INDEX(Table4[],(MATCH(PickedColonies!C3836,Table6[Barcode of agar-filled omnitray plate],0)+PickedColonies!J3836-1)))</f>
        <v>NA</v>
      </c>
      <c r="F3836" s="42" t="str">
        <f>IF(ISNUMBER(SEARCH("96-well",Import!$B$10)),Sheet1!O3835,Sheet1!P3835)</f>
        <v>K24</v>
      </c>
      <c r="I3836" s="31"/>
    </row>
    <row r="3837" spans="1:9" x14ac:dyDescent="0.25">
      <c r="A3837" s="29" t="str">
        <f>IF(PickedColonies!J3837=0, "NA",INDEX(Table5[Strain name],(MATCH(PickedColonies!C3837,Table6[Barcode of agar-filled omnitray plate],0)+PickedColonies!J3837-1)))</f>
        <v>NA</v>
      </c>
      <c r="B3837" s="29" t="str">
        <f>IF(PickedColonies!J3837=0, "NA", INDEX(Table1[Modifications],(MATCH(PickedColonies!C3837,Table6[Barcode of agar-filled omnitray plate],0)+PickedColonies!J3837-1)))</f>
        <v>NA</v>
      </c>
      <c r="D3837" s="29" t="str">
        <f>IF(PickedColonies!J3837=0, "NA", INDEX(Table4[],(MATCH(PickedColonies!C3837,Table6[Barcode of agar-filled omnitray plate],0)+PickedColonies!J3837-1)))</f>
        <v>NA</v>
      </c>
      <c r="F3837" s="42" t="str">
        <f>IF(ISNUMBER(SEARCH("96-well",Import!$B$10)),Sheet1!O3836,Sheet1!P3836)</f>
        <v>L24</v>
      </c>
      <c r="I3837" s="31"/>
    </row>
    <row r="3838" spans="1:9" x14ac:dyDescent="0.25">
      <c r="A3838" s="29" t="str">
        <f>IF(PickedColonies!J3838=0, "NA",INDEX(Table5[Strain name],(MATCH(PickedColonies!C3838,Table6[Barcode of agar-filled omnitray plate],0)+PickedColonies!J3838-1)))</f>
        <v>NA</v>
      </c>
      <c r="B3838" s="29" t="str">
        <f>IF(PickedColonies!J3838=0, "NA", INDEX(Table1[Modifications],(MATCH(PickedColonies!C3838,Table6[Barcode of agar-filled omnitray plate],0)+PickedColonies!J3838-1)))</f>
        <v>NA</v>
      </c>
      <c r="D3838" s="29" t="str">
        <f>IF(PickedColonies!J3838=0, "NA", INDEX(Table4[],(MATCH(PickedColonies!C3838,Table6[Barcode of agar-filled omnitray plate],0)+PickedColonies!J3838-1)))</f>
        <v>NA</v>
      </c>
      <c r="F3838" s="42" t="str">
        <f>IF(ISNUMBER(SEARCH("96-well",Import!$B$10)),Sheet1!O3837,Sheet1!P3837)</f>
        <v>M24</v>
      </c>
      <c r="I3838" s="31"/>
    </row>
    <row r="3839" spans="1:9" x14ac:dyDescent="0.25">
      <c r="A3839" s="29" t="str">
        <f>IF(PickedColonies!J3839=0, "NA",INDEX(Table5[Strain name],(MATCH(PickedColonies!C3839,Table6[Barcode of agar-filled omnitray plate],0)+PickedColonies!J3839-1)))</f>
        <v>NA</v>
      </c>
      <c r="B3839" s="29" t="str">
        <f>IF(PickedColonies!J3839=0, "NA", INDEX(Table1[Modifications],(MATCH(PickedColonies!C3839,Table6[Barcode of agar-filled omnitray plate],0)+PickedColonies!J3839-1)))</f>
        <v>NA</v>
      </c>
      <c r="D3839" s="29" t="str">
        <f>IF(PickedColonies!J3839=0, "NA", INDEX(Table4[],(MATCH(PickedColonies!C3839,Table6[Barcode of agar-filled omnitray plate],0)+PickedColonies!J3839-1)))</f>
        <v>NA</v>
      </c>
      <c r="F3839" s="42" t="str">
        <f>IF(ISNUMBER(SEARCH("96-well",Import!$B$10)),Sheet1!O3838,Sheet1!P3838)</f>
        <v>N24</v>
      </c>
      <c r="I3839" s="31"/>
    </row>
    <row r="3840" spans="1:9" x14ac:dyDescent="0.25">
      <c r="A3840" s="29" t="str">
        <f>IF(PickedColonies!J3840=0, "NA",INDEX(Table5[Strain name],(MATCH(PickedColonies!C3840,Table6[Barcode of agar-filled omnitray plate],0)+PickedColonies!J3840-1)))</f>
        <v>NA</v>
      </c>
      <c r="B3840" s="29" t="str">
        <f>IF(PickedColonies!J3840=0, "NA", INDEX(Table1[Modifications],(MATCH(PickedColonies!C3840,Table6[Barcode of agar-filled omnitray plate],0)+PickedColonies!J3840-1)))</f>
        <v>NA</v>
      </c>
      <c r="D3840" s="29" t="str">
        <f>IF(PickedColonies!J3840=0, "NA", INDEX(Table4[],(MATCH(PickedColonies!C3840,Table6[Barcode of agar-filled omnitray plate],0)+PickedColonies!J3840-1)))</f>
        <v>NA</v>
      </c>
      <c r="F3840" s="42" t="str">
        <f>IF(ISNUMBER(SEARCH("96-well",Import!$B$10)),Sheet1!O3839,Sheet1!P3839)</f>
        <v>O24</v>
      </c>
      <c r="I3840" s="31"/>
    </row>
    <row r="3841" spans="1:9" x14ac:dyDescent="0.25">
      <c r="A3841" s="29" t="str">
        <f>IF(PickedColonies!J3841=0, "NA",INDEX(Table5[Strain name],(MATCH(PickedColonies!C3841,Table6[Barcode of agar-filled omnitray plate],0)+PickedColonies!J3841-1)))</f>
        <v>NA</v>
      </c>
      <c r="B3841" s="29" t="str">
        <f>IF(PickedColonies!J3841=0, "NA", INDEX(Table1[Modifications],(MATCH(PickedColonies!C3841,Table6[Barcode of agar-filled omnitray plate],0)+PickedColonies!J3841-1)))</f>
        <v>NA</v>
      </c>
      <c r="D3841" s="29" t="str">
        <f>IF(PickedColonies!J3841=0, "NA", INDEX(Table4[],(MATCH(PickedColonies!C3841,Table6[Barcode of agar-filled omnitray plate],0)+PickedColonies!J3841-1)))</f>
        <v>NA</v>
      </c>
      <c r="F3841" s="42" t="str">
        <f>IF(ISNUMBER(SEARCH("96-well",Import!$B$10)),Sheet1!O3840,Sheet1!P3840)</f>
        <v>P24</v>
      </c>
      <c r="I3841" s="31"/>
    </row>
    <row r="3842" spans="1:9" x14ac:dyDescent="0.25">
      <c r="A3842" s="29" t="str">
        <f>IF(PickedColonies!J3842=0, "NA",INDEX(Table5[Strain name],(MATCH(PickedColonies!C3842,Table6[Barcode of agar-filled omnitray plate],0)+PickedColonies!J3842-1)))</f>
        <v>NA</v>
      </c>
      <c r="B3842" s="29" t="str">
        <f>IF(PickedColonies!J3842=0, "NA", INDEX(Table1[Modifications],(MATCH(PickedColonies!C3842,Table6[Barcode of agar-filled omnitray plate],0)+PickedColonies!J3842-1)))</f>
        <v>NA</v>
      </c>
      <c r="D3842" s="29" t="str">
        <f>IF(PickedColonies!J3842=0, "NA", INDEX(Table4[],(MATCH(PickedColonies!C3842,Table6[Barcode of agar-filled omnitray plate],0)+PickedColonies!J3842-1)))</f>
        <v>NA</v>
      </c>
      <c r="F3842" s="42" t="str">
        <f>IF(ISNUMBER(SEARCH("96-well",Import!$B$10)),Sheet1!O3841,Sheet1!P3841)</f>
        <v>A1</v>
      </c>
      <c r="I3842" s="31"/>
    </row>
    <row r="3843" spans="1:9" x14ac:dyDescent="0.25">
      <c r="A3843" s="29" t="str">
        <f>IF(PickedColonies!J3843=0, "NA",INDEX(Table5[Strain name],(MATCH(PickedColonies!C3843,Table6[Barcode of agar-filled omnitray plate],0)+PickedColonies!J3843-1)))</f>
        <v>NA</v>
      </c>
      <c r="B3843" s="29" t="str">
        <f>IF(PickedColonies!J3843=0, "NA", INDEX(Table1[Modifications],(MATCH(PickedColonies!C3843,Table6[Barcode of agar-filled omnitray plate],0)+PickedColonies!J3843-1)))</f>
        <v>NA</v>
      </c>
      <c r="D3843" s="29" t="str">
        <f>IF(PickedColonies!J3843=0, "NA", INDEX(Table4[],(MATCH(PickedColonies!C3843,Table6[Barcode of agar-filled omnitray plate],0)+PickedColonies!J3843-1)))</f>
        <v>NA</v>
      </c>
      <c r="F3843" s="42" t="str">
        <f>IF(ISNUMBER(SEARCH("96-well",Import!$B$10)),Sheet1!O3842,Sheet1!P3842)</f>
        <v>B1</v>
      </c>
      <c r="I3843" s="31"/>
    </row>
    <row r="3844" spans="1:9" x14ac:dyDescent="0.25">
      <c r="A3844" s="29" t="str">
        <f>IF(PickedColonies!J3844=0, "NA",INDEX(Table5[Strain name],(MATCH(PickedColonies!C3844,Table6[Barcode of agar-filled omnitray plate],0)+PickedColonies!J3844-1)))</f>
        <v>NA</v>
      </c>
      <c r="B3844" s="29" t="str">
        <f>IF(PickedColonies!J3844=0, "NA", INDEX(Table1[Modifications],(MATCH(PickedColonies!C3844,Table6[Barcode of agar-filled omnitray plate],0)+PickedColonies!J3844-1)))</f>
        <v>NA</v>
      </c>
      <c r="D3844" s="29" t="str">
        <f>IF(PickedColonies!J3844=0, "NA", INDEX(Table4[],(MATCH(PickedColonies!C3844,Table6[Barcode of agar-filled omnitray plate],0)+PickedColonies!J3844-1)))</f>
        <v>NA</v>
      </c>
      <c r="F3844" s="42" t="str">
        <f>IF(ISNUMBER(SEARCH("96-well",Import!$B$10)),Sheet1!O3843,Sheet1!P3843)</f>
        <v>C1</v>
      </c>
      <c r="I3844" s="31"/>
    </row>
    <row r="3845" spans="1:9" x14ac:dyDescent="0.25">
      <c r="A3845" s="29" t="str">
        <f>IF(PickedColonies!J3845=0, "NA",INDEX(Table5[Strain name],(MATCH(PickedColonies!C3845,Table6[Barcode of agar-filled omnitray plate],0)+PickedColonies!J3845-1)))</f>
        <v>NA</v>
      </c>
      <c r="B3845" s="29" t="str">
        <f>IF(PickedColonies!J3845=0, "NA", INDEX(Table1[Modifications],(MATCH(PickedColonies!C3845,Table6[Barcode of agar-filled omnitray plate],0)+PickedColonies!J3845-1)))</f>
        <v>NA</v>
      </c>
      <c r="D3845" s="29" t="str">
        <f>IF(PickedColonies!J3845=0, "NA", INDEX(Table4[],(MATCH(PickedColonies!C3845,Table6[Barcode of agar-filled omnitray plate],0)+PickedColonies!J3845-1)))</f>
        <v>NA</v>
      </c>
      <c r="F3845" s="42" t="str">
        <f>IF(ISNUMBER(SEARCH("96-well",Import!$B$10)),Sheet1!O3844,Sheet1!P3844)</f>
        <v>D1</v>
      </c>
      <c r="I3845" s="31"/>
    </row>
    <row r="3846" spans="1:9" x14ac:dyDescent="0.25">
      <c r="A3846" s="29" t="str">
        <f>IF(PickedColonies!J3846=0, "NA",INDEX(Table5[Strain name],(MATCH(PickedColonies!C3846,Table6[Barcode of agar-filled omnitray plate],0)+PickedColonies!J3846-1)))</f>
        <v>NA</v>
      </c>
      <c r="B3846" s="29" t="str">
        <f>IF(PickedColonies!J3846=0, "NA", INDEX(Table1[Modifications],(MATCH(PickedColonies!C3846,Table6[Barcode of agar-filled omnitray plate],0)+PickedColonies!J3846-1)))</f>
        <v>NA</v>
      </c>
      <c r="D3846" s="29" t="str">
        <f>IF(PickedColonies!J3846=0, "NA", INDEX(Table4[],(MATCH(PickedColonies!C3846,Table6[Barcode of agar-filled omnitray plate],0)+PickedColonies!J3846-1)))</f>
        <v>NA</v>
      </c>
      <c r="F3846" s="42" t="str">
        <f>IF(ISNUMBER(SEARCH("96-well",Import!$B$10)),Sheet1!O3845,Sheet1!P3845)</f>
        <v>E1</v>
      </c>
      <c r="I3846" s="31"/>
    </row>
    <row r="3847" spans="1:9" x14ac:dyDescent="0.25">
      <c r="A3847" s="29" t="str">
        <f>IF(PickedColonies!J3847=0, "NA",INDEX(Table5[Strain name],(MATCH(PickedColonies!C3847,Table6[Barcode of agar-filled omnitray plate],0)+PickedColonies!J3847-1)))</f>
        <v>NA</v>
      </c>
      <c r="B3847" s="29" t="str">
        <f>IF(PickedColonies!J3847=0, "NA", INDEX(Table1[Modifications],(MATCH(PickedColonies!C3847,Table6[Barcode of agar-filled omnitray plate],0)+PickedColonies!J3847-1)))</f>
        <v>NA</v>
      </c>
      <c r="D3847" s="29" t="str">
        <f>IF(PickedColonies!J3847=0, "NA", INDEX(Table4[],(MATCH(PickedColonies!C3847,Table6[Barcode of agar-filled omnitray plate],0)+PickedColonies!J3847-1)))</f>
        <v>NA</v>
      </c>
      <c r="F3847" s="42" t="str">
        <f>IF(ISNUMBER(SEARCH("96-well",Import!$B$10)),Sheet1!O3846,Sheet1!P3846)</f>
        <v>F1</v>
      </c>
      <c r="I3847" s="31"/>
    </row>
    <row r="3848" spans="1:9" x14ac:dyDescent="0.25">
      <c r="A3848" s="29" t="str">
        <f>IF(PickedColonies!J3848=0, "NA",INDEX(Table5[Strain name],(MATCH(PickedColonies!C3848,Table6[Barcode of agar-filled omnitray plate],0)+PickedColonies!J3848-1)))</f>
        <v>NA</v>
      </c>
      <c r="B3848" s="29" t="str">
        <f>IF(PickedColonies!J3848=0, "NA", INDEX(Table1[Modifications],(MATCH(PickedColonies!C3848,Table6[Barcode of agar-filled omnitray plate],0)+PickedColonies!J3848-1)))</f>
        <v>NA</v>
      </c>
      <c r="D3848" s="29" t="str">
        <f>IF(PickedColonies!J3848=0, "NA", INDEX(Table4[],(MATCH(PickedColonies!C3848,Table6[Barcode of agar-filled omnitray plate],0)+PickedColonies!J3848-1)))</f>
        <v>NA</v>
      </c>
      <c r="F3848" s="42" t="str">
        <f>IF(ISNUMBER(SEARCH("96-well",Import!$B$10)),Sheet1!O3847,Sheet1!P3847)</f>
        <v>G1</v>
      </c>
      <c r="I3848" s="31"/>
    </row>
    <row r="3849" spans="1:9" x14ac:dyDescent="0.25">
      <c r="A3849" s="29" t="str">
        <f>IF(PickedColonies!J3849=0, "NA",INDEX(Table5[Strain name],(MATCH(PickedColonies!C3849,Table6[Barcode of agar-filled omnitray plate],0)+PickedColonies!J3849-1)))</f>
        <v>NA</v>
      </c>
      <c r="B3849" s="29" t="str">
        <f>IF(PickedColonies!J3849=0, "NA", INDEX(Table1[Modifications],(MATCH(PickedColonies!C3849,Table6[Barcode of agar-filled omnitray plate],0)+PickedColonies!J3849-1)))</f>
        <v>NA</v>
      </c>
      <c r="D3849" s="29" t="str">
        <f>IF(PickedColonies!J3849=0, "NA", INDEX(Table4[],(MATCH(PickedColonies!C3849,Table6[Barcode of agar-filled omnitray plate],0)+PickedColonies!J3849-1)))</f>
        <v>NA</v>
      </c>
      <c r="F3849" s="42" t="str">
        <f>IF(ISNUMBER(SEARCH("96-well",Import!$B$10)),Sheet1!O3848,Sheet1!P3848)</f>
        <v>H1</v>
      </c>
      <c r="I3849" s="31"/>
    </row>
    <row r="3850" spans="1:9" x14ac:dyDescent="0.25">
      <c r="A3850" s="29" t="str">
        <f>IF(PickedColonies!J3850=0, "NA",INDEX(Table5[Strain name],(MATCH(PickedColonies!C3850,Table6[Barcode of agar-filled omnitray plate],0)+PickedColonies!J3850-1)))</f>
        <v>NA</v>
      </c>
      <c r="B3850" s="29" t="str">
        <f>IF(PickedColonies!J3850=0, "NA", INDEX(Table1[Modifications],(MATCH(PickedColonies!C3850,Table6[Barcode of agar-filled omnitray plate],0)+PickedColonies!J3850-1)))</f>
        <v>NA</v>
      </c>
      <c r="D3850" s="29" t="str">
        <f>IF(PickedColonies!J3850=0, "NA", INDEX(Table4[],(MATCH(PickedColonies!C3850,Table6[Barcode of agar-filled omnitray plate],0)+PickedColonies!J3850-1)))</f>
        <v>NA</v>
      </c>
      <c r="F3850" s="42" t="str">
        <f>IF(ISNUMBER(SEARCH("96-well",Import!$B$10)),Sheet1!O3849,Sheet1!P3849)</f>
        <v>I1</v>
      </c>
      <c r="I3850" s="31"/>
    </row>
    <row r="3851" spans="1:9" x14ac:dyDescent="0.25">
      <c r="A3851" s="29" t="str">
        <f>IF(PickedColonies!J3851=0, "NA",INDEX(Table5[Strain name],(MATCH(PickedColonies!C3851,Table6[Barcode of agar-filled omnitray plate],0)+PickedColonies!J3851-1)))</f>
        <v>NA</v>
      </c>
      <c r="B3851" s="29" t="str">
        <f>IF(PickedColonies!J3851=0, "NA", INDEX(Table1[Modifications],(MATCH(PickedColonies!C3851,Table6[Barcode of agar-filled omnitray plate],0)+PickedColonies!J3851-1)))</f>
        <v>NA</v>
      </c>
      <c r="D3851" s="29" t="str">
        <f>IF(PickedColonies!J3851=0, "NA", INDEX(Table4[],(MATCH(PickedColonies!C3851,Table6[Barcode of agar-filled omnitray plate],0)+PickedColonies!J3851-1)))</f>
        <v>NA</v>
      </c>
      <c r="F3851" s="42" t="str">
        <f>IF(ISNUMBER(SEARCH("96-well",Import!$B$10)),Sheet1!O3850,Sheet1!P3850)</f>
        <v>J1</v>
      </c>
      <c r="I3851" s="31"/>
    </row>
    <row r="3852" spans="1:9" x14ac:dyDescent="0.25">
      <c r="A3852" s="29" t="str">
        <f>IF(PickedColonies!J3852=0, "NA",INDEX(Table5[Strain name],(MATCH(PickedColonies!C3852,Table6[Barcode of agar-filled omnitray plate],0)+PickedColonies!J3852-1)))</f>
        <v>NA</v>
      </c>
      <c r="B3852" s="29" t="str">
        <f>IF(PickedColonies!J3852=0, "NA", INDEX(Table1[Modifications],(MATCH(PickedColonies!C3852,Table6[Barcode of agar-filled omnitray plate],0)+PickedColonies!J3852-1)))</f>
        <v>NA</v>
      </c>
      <c r="D3852" s="29" t="str">
        <f>IF(PickedColonies!J3852=0, "NA", INDEX(Table4[],(MATCH(PickedColonies!C3852,Table6[Barcode of agar-filled omnitray plate],0)+PickedColonies!J3852-1)))</f>
        <v>NA</v>
      </c>
      <c r="F3852" s="42" t="str">
        <f>IF(ISNUMBER(SEARCH("96-well",Import!$B$10)),Sheet1!O3851,Sheet1!P3851)</f>
        <v>K1</v>
      </c>
      <c r="I3852" s="31"/>
    </row>
    <row r="3853" spans="1:9" x14ac:dyDescent="0.25">
      <c r="A3853" s="29" t="str">
        <f>IF(PickedColonies!J3853=0, "NA",INDEX(Table5[Strain name],(MATCH(PickedColonies!C3853,Table6[Barcode of agar-filled omnitray plate],0)+PickedColonies!J3853-1)))</f>
        <v>NA</v>
      </c>
      <c r="B3853" s="29" t="str">
        <f>IF(PickedColonies!J3853=0, "NA", INDEX(Table1[Modifications],(MATCH(PickedColonies!C3853,Table6[Barcode of agar-filled omnitray plate],0)+PickedColonies!J3853-1)))</f>
        <v>NA</v>
      </c>
      <c r="D3853" s="29" t="str">
        <f>IF(PickedColonies!J3853=0, "NA", INDEX(Table4[],(MATCH(PickedColonies!C3853,Table6[Barcode of agar-filled omnitray plate],0)+PickedColonies!J3853-1)))</f>
        <v>NA</v>
      </c>
      <c r="F3853" s="42" t="str">
        <f>IF(ISNUMBER(SEARCH("96-well",Import!$B$10)),Sheet1!O3852,Sheet1!P3852)</f>
        <v>L1</v>
      </c>
      <c r="I3853" s="31"/>
    </row>
    <row r="3854" spans="1:9" x14ac:dyDescent="0.25">
      <c r="A3854" s="29" t="str">
        <f>IF(PickedColonies!J3854=0, "NA",INDEX(Table5[Strain name],(MATCH(PickedColonies!C3854,Table6[Barcode of agar-filled omnitray plate],0)+PickedColonies!J3854-1)))</f>
        <v>NA</v>
      </c>
      <c r="B3854" s="29" t="str">
        <f>IF(PickedColonies!J3854=0, "NA", INDEX(Table1[Modifications],(MATCH(PickedColonies!C3854,Table6[Barcode of agar-filled omnitray plate],0)+PickedColonies!J3854-1)))</f>
        <v>NA</v>
      </c>
      <c r="D3854" s="29" t="str">
        <f>IF(PickedColonies!J3854=0, "NA", INDEX(Table4[],(MATCH(PickedColonies!C3854,Table6[Barcode of agar-filled omnitray plate],0)+PickedColonies!J3854-1)))</f>
        <v>NA</v>
      </c>
      <c r="F3854" s="42" t="str">
        <f>IF(ISNUMBER(SEARCH("96-well",Import!$B$10)),Sheet1!O3853,Sheet1!P3853)</f>
        <v>M1</v>
      </c>
      <c r="I3854" s="31"/>
    </row>
    <row r="3855" spans="1:9" x14ac:dyDescent="0.25">
      <c r="A3855" s="29" t="str">
        <f>IF(PickedColonies!J3855=0, "NA",INDEX(Table5[Strain name],(MATCH(PickedColonies!C3855,Table6[Barcode of agar-filled omnitray plate],0)+PickedColonies!J3855-1)))</f>
        <v>NA</v>
      </c>
      <c r="B3855" s="29" t="str">
        <f>IF(PickedColonies!J3855=0, "NA", INDEX(Table1[Modifications],(MATCH(PickedColonies!C3855,Table6[Barcode of agar-filled omnitray plate],0)+PickedColonies!J3855-1)))</f>
        <v>NA</v>
      </c>
      <c r="D3855" s="29" t="str">
        <f>IF(PickedColonies!J3855=0, "NA", INDEX(Table4[],(MATCH(PickedColonies!C3855,Table6[Barcode of agar-filled omnitray plate],0)+PickedColonies!J3855-1)))</f>
        <v>NA</v>
      </c>
      <c r="F3855" s="42" t="str">
        <f>IF(ISNUMBER(SEARCH("96-well",Import!$B$10)),Sheet1!O3854,Sheet1!P3854)</f>
        <v>N1</v>
      </c>
      <c r="I3855" s="31"/>
    </row>
    <row r="3856" spans="1:9" x14ac:dyDescent="0.25">
      <c r="A3856" s="29" t="str">
        <f>IF(PickedColonies!J3856=0, "NA",INDEX(Table5[Strain name],(MATCH(PickedColonies!C3856,Table6[Barcode of agar-filled omnitray plate],0)+PickedColonies!J3856-1)))</f>
        <v>NA</v>
      </c>
      <c r="B3856" s="29" t="str">
        <f>IF(PickedColonies!J3856=0, "NA", INDEX(Table1[Modifications],(MATCH(PickedColonies!C3856,Table6[Barcode of agar-filled omnitray plate],0)+PickedColonies!J3856-1)))</f>
        <v>NA</v>
      </c>
      <c r="D3856" s="29" t="str">
        <f>IF(PickedColonies!J3856=0, "NA", INDEX(Table4[],(MATCH(PickedColonies!C3856,Table6[Barcode of agar-filled omnitray plate],0)+PickedColonies!J3856-1)))</f>
        <v>NA</v>
      </c>
      <c r="F3856" s="42" t="str">
        <f>IF(ISNUMBER(SEARCH("96-well",Import!$B$10)),Sheet1!O3855,Sheet1!P3855)</f>
        <v>O1</v>
      </c>
      <c r="I3856" s="31"/>
    </row>
    <row r="3857" spans="1:9" x14ac:dyDescent="0.25">
      <c r="A3857" s="29" t="str">
        <f>IF(PickedColonies!J3857=0, "NA",INDEX(Table5[Strain name],(MATCH(PickedColonies!C3857,Table6[Barcode of agar-filled omnitray plate],0)+PickedColonies!J3857-1)))</f>
        <v>NA</v>
      </c>
      <c r="B3857" s="29" t="str">
        <f>IF(PickedColonies!J3857=0, "NA", INDEX(Table1[Modifications],(MATCH(PickedColonies!C3857,Table6[Barcode of agar-filled omnitray plate],0)+PickedColonies!J3857-1)))</f>
        <v>NA</v>
      </c>
      <c r="D3857" s="29" t="str">
        <f>IF(PickedColonies!J3857=0, "NA", INDEX(Table4[],(MATCH(PickedColonies!C3857,Table6[Barcode of agar-filled omnitray plate],0)+PickedColonies!J3857-1)))</f>
        <v>NA</v>
      </c>
      <c r="F3857" s="42" t="str">
        <f>IF(ISNUMBER(SEARCH("96-well",Import!$B$10)),Sheet1!O3856,Sheet1!P3856)</f>
        <v>P1</v>
      </c>
      <c r="I3857" s="31"/>
    </row>
    <row r="3858" spans="1:9" x14ac:dyDescent="0.25">
      <c r="A3858" s="29" t="str">
        <f>IF(PickedColonies!J3858=0, "NA",INDEX(Table5[Strain name],(MATCH(PickedColonies!C3858,Table6[Barcode of agar-filled omnitray plate],0)+PickedColonies!J3858-1)))</f>
        <v>NA</v>
      </c>
      <c r="B3858" s="29" t="str">
        <f>IF(PickedColonies!J3858=0, "NA", INDEX(Table1[Modifications],(MATCH(PickedColonies!C3858,Table6[Barcode of agar-filled omnitray plate],0)+PickedColonies!J3858-1)))</f>
        <v>NA</v>
      </c>
      <c r="D3858" s="29" t="str">
        <f>IF(PickedColonies!J3858=0, "NA", INDEX(Table4[],(MATCH(PickedColonies!C3858,Table6[Barcode of agar-filled omnitray plate],0)+PickedColonies!J3858-1)))</f>
        <v>NA</v>
      </c>
      <c r="F3858" s="42" t="str">
        <f>IF(ISNUMBER(SEARCH("96-well",Import!$B$10)),Sheet1!O3857,Sheet1!P3857)</f>
        <v>A2</v>
      </c>
      <c r="I3858" s="31"/>
    </row>
    <row r="3859" spans="1:9" x14ac:dyDescent="0.25">
      <c r="A3859" s="29" t="str">
        <f>IF(PickedColonies!J3859=0, "NA",INDEX(Table5[Strain name],(MATCH(PickedColonies!C3859,Table6[Barcode of agar-filled omnitray plate],0)+PickedColonies!J3859-1)))</f>
        <v>NA</v>
      </c>
      <c r="B3859" s="29" t="str">
        <f>IF(PickedColonies!J3859=0, "NA", INDEX(Table1[Modifications],(MATCH(PickedColonies!C3859,Table6[Barcode of agar-filled omnitray plate],0)+PickedColonies!J3859-1)))</f>
        <v>NA</v>
      </c>
      <c r="D3859" s="29" t="str">
        <f>IF(PickedColonies!J3859=0, "NA", INDEX(Table4[],(MATCH(PickedColonies!C3859,Table6[Barcode of agar-filled omnitray plate],0)+PickedColonies!J3859-1)))</f>
        <v>NA</v>
      </c>
      <c r="F3859" s="42" t="str">
        <f>IF(ISNUMBER(SEARCH("96-well",Import!$B$10)),Sheet1!O3858,Sheet1!P3858)</f>
        <v>B2</v>
      </c>
      <c r="I3859" s="31"/>
    </row>
    <row r="3860" spans="1:9" x14ac:dyDescent="0.25">
      <c r="A3860" s="29" t="str">
        <f>IF(PickedColonies!J3860=0, "NA",INDEX(Table5[Strain name],(MATCH(PickedColonies!C3860,Table6[Barcode of agar-filled omnitray plate],0)+PickedColonies!J3860-1)))</f>
        <v>NA</v>
      </c>
      <c r="B3860" s="29" t="str">
        <f>IF(PickedColonies!J3860=0, "NA", INDEX(Table1[Modifications],(MATCH(PickedColonies!C3860,Table6[Barcode of agar-filled omnitray plate],0)+PickedColonies!J3860-1)))</f>
        <v>NA</v>
      </c>
      <c r="D3860" s="29" t="str">
        <f>IF(PickedColonies!J3860=0, "NA", INDEX(Table4[],(MATCH(PickedColonies!C3860,Table6[Barcode of agar-filled omnitray plate],0)+PickedColonies!J3860-1)))</f>
        <v>NA</v>
      </c>
      <c r="F3860" s="42" t="str">
        <f>IF(ISNUMBER(SEARCH("96-well",Import!$B$10)),Sheet1!O3859,Sheet1!P3859)</f>
        <v>C2</v>
      </c>
      <c r="I3860" s="31"/>
    </row>
    <row r="3861" spans="1:9" x14ac:dyDescent="0.25">
      <c r="A3861" s="29" t="str">
        <f>IF(PickedColonies!J3861=0, "NA",INDEX(Table5[Strain name],(MATCH(PickedColonies!C3861,Table6[Barcode of agar-filled omnitray plate],0)+PickedColonies!J3861-1)))</f>
        <v>NA</v>
      </c>
      <c r="B3861" s="29" t="str">
        <f>IF(PickedColonies!J3861=0, "NA", INDEX(Table1[Modifications],(MATCH(PickedColonies!C3861,Table6[Barcode of agar-filled omnitray plate],0)+PickedColonies!J3861-1)))</f>
        <v>NA</v>
      </c>
      <c r="D3861" s="29" t="str">
        <f>IF(PickedColonies!J3861=0, "NA", INDEX(Table4[],(MATCH(PickedColonies!C3861,Table6[Barcode of agar-filled omnitray plate],0)+PickedColonies!J3861-1)))</f>
        <v>NA</v>
      </c>
      <c r="F3861" s="42" t="str">
        <f>IF(ISNUMBER(SEARCH("96-well",Import!$B$10)),Sheet1!O3860,Sheet1!P3860)</f>
        <v>D2</v>
      </c>
      <c r="I3861" s="31"/>
    </row>
    <row r="3862" spans="1:9" x14ac:dyDescent="0.25">
      <c r="A3862" s="29" t="str">
        <f>IF(PickedColonies!J3862=0, "NA",INDEX(Table5[Strain name],(MATCH(PickedColonies!C3862,Table6[Barcode of agar-filled omnitray plate],0)+PickedColonies!J3862-1)))</f>
        <v>NA</v>
      </c>
      <c r="B3862" s="29" t="str">
        <f>IF(PickedColonies!J3862=0, "NA", INDEX(Table1[Modifications],(MATCH(PickedColonies!C3862,Table6[Barcode of agar-filled omnitray plate],0)+PickedColonies!J3862-1)))</f>
        <v>NA</v>
      </c>
      <c r="D3862" s="29" t="str">
        <f>IF(PickedColonies!J3862=0, "NA", INDEX(Table4[],(MATCH(PickedColonies!C3862,Table6[Barcode of agar-filled omnitray plate],0)+PickedColonies!J3862-1)))</f>
        <v>NA</v>
      </c>
      <c r="F3862" s="42" t="str">
        <f>IF(ISNUMBER(SEARCH("96-well",Import!$B$10)),Sheet1!O3861,Sheet1!P3861)</f>
        <v>E2</v>
      </c>
      <c r="I3862" s="31"/>
    </row>
    <row r="3863" spans="1:9" x14ac:dyDescent="0.25">
      <c r="A3863" s="29" t="str">
        <f>IF(PickedColonies!J3863=0, "NA",INDEX(Table5[Strain name],(MATCH(PickedColonies!C3863,Table6[Barcode of agar-filled omnitray plate],0)+PickedColonies!J3863-1)))</f>
        <v>NA</v>
      </c>
      <c r="B3863" s="29" t="str">
        <f>IF(PickedColonies!J3863=0, "NA", INDEX(Table1[Modifications],(MATCH(PickedColonies!C3863,Table6[Barcode of agar-filled omnitray plate],0)+PickedColonies!J3863-1)))</f>
        <v>NA</v>
      </c>
      <c r="D3863" s="29" t="str">
        <f>IF(PickedColonies!J3863=0, "NA", INDEX(Table4[],(MATCH(PickedColonies!C3863,Table6[Barcode of agar-filled omnitray plate],0)+PickedColonies!J3863-1)))</f>
        <v>NA</v>
      </c>
      <c r="F3863" s="42" t="str">
        <f>IF(ISNUMBER(SEARCH("96-well",Import!$B$10)),Sheet1!O3862,Sheet1!P3862)</f>
        <v>F2</v>
      </c>
      <c r="I3863" s="31"/>
    </row>
    <row r="3864" spans="1:9" x14ac:dyDescent="0.25">
      <c r="A3864" s="29" t="str">
        <f>IF(PickedColonies!J3864=0, "NA",INDEX(Table5[Strain name],(MATCH(PickedColonies!C3864,Table6[Barcode of agar-filled omnitray plate],0)+PickedColonies!J3864-1)))</f>
        <v>NA</v>
      </c>
      <c r="B3864" s="29" t="str">
        <f>IF(PickedColonies!J3864=0, "NA", INDEX(Table1[Modifications],(MATCH(PickedColonies!C3864,Table6[Barcode of agar-filled omnitray plate],0)+PickedColonies!J3864-1)))</f>
        <v>NA</v>
      </c>
      <c r="D3864" s="29" t="str">
        <f>IF(PickedColonies!J3864=0, "NA", INDEX(Table4[],(MATCH(PickedColonies!C3864,Table6[Barcode of agar-filled omnitray plate],0)+PickedColonies!J3864-1)))</f>
        <v>NA</v>
      </c>
      <c r="F3864" s="42" t="str">
        <f>IF(ISNUMBER(SEARCH("96-well",Import!$B$10)),Sheet1!O3863,Sheet1!P3863)</f>
        <v>G2</v>
      </c>
      <c r="I3864" s="31"/>
    </row>
    <row r="3865" spans="1:9" x14ac:dyDescent="0.25">
      <c r="A3865" s="29" t="str">
        <f>IF(PickedColonies!J3865=0, "NA",INDEX(Table5[Strain name],(MATCH(PickedColonies!C3865,Table6[Barcode of agar-filled omnitray plate],0)+PickedColonies!J3865-1)))</f>
        <v>NA</v>
      </c>
      <c r="B3865" s="29" t="str">
        <f>IF(PickedColonies!J3865=0, "NA", INDEX(Table1[Modifications],(MATCH(PickedColonies!C3865,Table6[Barcode of agar-filled omnitray plate],0)+PickedColonies!J3865-1)))</f>
        <v>NA</v>
      </c>
      <c r="D3865" s="29" t="str">
        <f>IF(PickedColonies!J3865=0, "NA", INDEX(Table4[],(MATCH(PickedColonies!C3865,Table6[Barcode of agar-filled omnitray plate],0)+PickedColonies!J3865-1)))</f>
        <v>NA</v>
      </c>
      <c r="F3865" s="42" t="str">
        <f>IF(ISNUMBER(SEARCH("96-well",Import!$B$10)),Sheet1!O3864,Sheet1!P3864)</f>
        <v>H2</v>
      </c>
      <c r="I3865" s="31"/>
    </row>
    <row r="3866" spans="1:9" x14ac:dyDescent="0.25">
      <c r="A3866" s="29" t="str">
        <f>IF(PickedColonies!J3866=0, "NA",INDEX(Table5[Strain name],(MATCH(PickedColonies!C3866,Table6[Barcode of agar-filled omnitray plate],0)+PickedColonies!J3866-1)))</f>
        <v>NA</v>
      </c>
      <c r="B3866" s="29" t="str">
        <f>IF(PickedColonies!J3866=0, "NA", INDEX(Table1[Modifications],(MATCH(PickedColonies!C3866,Table6[Barcode of agar-filled omnitray plate],0)+PickedColonies!J3866-1)))</f>
        <v>NA</v>
      </c>
      <c r="D3866" s="29" t="str">
        <f>IF(PickedColonies!J3866=0, "NA", INDEX(Table4[],(MATCH(PickedColonies!C3866,Table6[Barcode of agar-filled omnitray plate],0)+PickedColonies!J3866-1)))</f>
        <v>NA</v>
      </c>
      <c r="F3866" s="42" t="str">
        <f>IF(ISNUMBER(SEARCH("96-well",Import!$B$10)),Sheet1!O3865,Sheet1!P3865)</f>
        <v>I2</v>
      </c>
      <c r="I3866" s="31"/>
    </row>
    <row r="3867" spans="1:9" x14ac:dyDescent="0.25">
      <c r="A3867" s="29" t="str">
        <f>IF(PickedColonies!J3867=0, "NA",INDEX(Table5[Strain name],(MATCH(PickedColonies!C3867,Table6[Barcode of agar-filled omnitray plate],0)+PickedColonies!J3867-1)))</f>
        <v>NA</v>
      </c>
      <c r="B3867" s="29" t="str">
        <f>IF(PickedColonies!J3867=0, "NA", INDEX(Table1[Modifications],(MATCH(PickedColonies!C3867,Table6[Barcode of agar-filled omnitray plate],0)+PickedColonies!J3867-1)))</f>
        <v>NA</v>
      </c>
      <c r="D3867" s="29" t="str">
        <f>IF(PickedColonies!J3867=0, "NA", INDEX(Table4[],(MATCH(PickedColonies!C3867,Table6[Barcode of agar-filled omnitray plate],0)+PickedColonies!J3867-1)))</f>
        <v>NA</v>
      </c>
      <c r="F3867" s="42" t="str">
        <f>IF(ISNUMBER(SEARCH("96-well",Import!$B$10)),Sheet1!O3866,Sheet1!P3866)</f>
        <v>J2</v>
      </c>
      <c r="I3867" s="31"/>
    </row>
    <row r="3868" spans="1:9" x14ac:dyDescent="0.25">
      <c r="A3868" s="29" t="str">
        <f>IF(PickedColonies!J3868=0, "NA",INDEX(Table5[Strain name],(MATCH(PickedColonies!C3868,Table6[Barcode of agar-filled omnitray plate],0)+PickedColonies!J3868-1)))</f>
        <v>NA</v>
      </c>
      <c r="B3868" s="29" t="str">
        <f>IF(PickedColonies!J3868=0, "NA", INDEX(Table1[Modifications],(MATCH(PickedColonies!C3868,Table6[Barcode of agar-filled omnitray plate],0)+PickedColonies!J3868-1)))</f>
        <v>NA</v>
      </c>
      <c r="D3868" s="29" t="str">
        <f>IF(PickedColonies!J3868=0, "NA", INDEX(Table4[],(MATCH(PickedColonies!C3868,Table6[Barcode of agar-filled omnitray plate],0)+PickedColonies!J3868-1)))</f>
        <v>NA</v>
      </c>
      <c r="F3868" s="42" t="str">
        <f>IF(ISNUMBER(SEARCH("96-well",Import!$B$10)),Sheet1!O3867,Sheet1!P3867)</f>
        <v>K2</v>
      </c>
      <c r="I3868" s="31"/>
    </row>
    <row r="3869" spans="1:9" x14ac:dyDescent="0.25">
      <c r="A3869" s="29" t="str">
        <f>IF(PickedColonies!J3869=0, "NA",INDEX(Table5[Strain name],(MATCH(PickedColonies!C3869,Table6[Barcode of agar-filled omnitray plate],0)+PickedColonies!J3869-1)))</f>
        <v>NA</v>
      </c>
      <c r="B3869" s="29" t="str">
        <f>IF(PickedColonies!J3869=0, "NA", INDEX(Table1[Modifications],(MATCH(PickedColonies!C3869,Table6[Barcode of agar-filled omnitray plate],0)+PickedColonies!J3869-1)))</f>
        <v>NA</v>
      </c>
      <c r="D3869" s="29" t="str">
        <f>IF(PickedColonies!J3869=0, "NA", INDEX(Table4[],(MATCH(PickedColonies!C3869,Table6[Barcode of agar-filled omnitray plate],0)+PickedColonies!J3869-1)))</f>
        <v>NA</v>
      </c>
      <c r="F3869" s="42" t="str">
        <f>IF(ISNUMBER(SEARCH("96-well",Import!$B$10)),Sheet1!O3868,Sheet1!P3868)</f>
        <v>L2</v>
      </c>
      <c r="I3869" s="31"/>
    </row>
    <row r="3870" spans="1:9" x14ac:dyDescent="0.25">
      <c r="A3870" s="29" t="str">
        <f>IF(PickedColonies!J3870=0, "NA",INDEX(Table5[Strain name],(MATCH(PickedColonies!C3870,Table6[Barcode of agar-filled omnitray plate],0)+PickedColonies!J3870-1)))</f>
        <v>NA</v>
      </c>
      <c r="B3870" s="29" t="str">
        <f>IF(PickedColonies!J3870=0, "NA", INDEX(Table1[Modifications],(MATCH(PickedColonies!C3870,Table6[Barcode of agar-filled omnitray plate],0)+PickedColonies!J3870-1)))</f>
        <v>NA</v>
      </c>
      <c r="D3870" s="29" t="str">
        <f>IF(PickedColonies!J3870=0, "NA", INDEX(Table4[],(MATCH(PickedColonies!C3870,Table6[Barcode of agar-filled omnitray plate],0)+PickedColonies!J3870-1)))</f>
        <v>NA</v>
      </c>
      <c r="F3870" s="42" t="str">
        <f>IF(ISNUMBER(SEARCH("96-well",Import!$B$10)),Sheet1!O3869,Sheet1!P3869)</f>
        <v>M2</v>
      </c>
      <c r="I3870" s="31"/>
    </row>
    <row r="3871" spans="1:9" x14ac:dyDescent="0.25">
      <c r="A3871" s="29" t="str">
        <f>IF(PickedColonies!J3871=0, "NA",INDEX(Table5[Strain name],(MATCH(PickedColonies!C3871,Table6[Barcode of agar-filled omnitray plate],0)+PickedColonies!J3871-1)))</f>
        <v>NA</v>
      </c>
      <c r="B3871" s="29" t="str">
        <f>IF(PickedColonies!J3871=0, "NA", INDEX(Table1[Modifications],(MATCH(PickedColonies!C3871,Table6[Barcode of agar-filled omnitray plate],0)+PickedColonies!J3871-1)))</f>
        <v>NA</v>
      </c>
      <c r="D3871" s="29" t="str">
        <f>IF(PickedColonies!J3871=0, "NA", INDEX(Table4[],(MATCH(PickedColonies!C3871,Table6[Barcode of agar-filled omnitray plate],0)+PickedColonies!J3871-1)))</f>
        <v>NA</v>
      </c>
      <c r="F3871" s="42" t="str">
        <f>IF(ISNUMBER(SEARCH("96-well",Import!$B$10)),Sheet1!O3870,Sheet1!P3870)</f>
        <v>N2</v>
      </c>
      <c r="I3871" s="31"/>
    </row>
    <row r="3872" spans="1:9" x14ac:dyDescent="0.25">
      <c r="A3872" s="29" t="str">
        <f>IF(PickedColonies!J3872=0, "NA",INDEX(Table5[Strain name],(MATCH(PickedColonies!C3872,Table6[Barcode of agar-filled omnitray plate],0)+PickedColonies!J3872-1)))</f>
        <v>NA</v>
      </c>
      <c r="B3872" s="29" t="str">
        <f>IF(PickedColonies!J3872=0, "NA", INDEX(Table1[Modifications],(MATCH(PickedColonies!C3872,Table6[Barcode of agar-filled omnitray plate],0)+PickedColonies!J3872-1)))</f>
        <v>NA</v>
      </c>
      <c r="D3872" s="29" t="str">
        <f>IF(PickedColonies!J3872=0, "NA", INDEX(Table4[],(MATCH(PickedColonies!C3872,Table6[Barcode of agar-filled omnitray plate],0)+PickedColonies!J3872-1)))</f>
        <v>NA</v>
      </c>
      <c r="F3872" s="42" t="str">
        <f>IF(ISNUMBER(SEARCH("96-well",Import!$B$10)),Sheet1!O3871,Sheet1!P3871)</f>
        <v>O2</v>
      </c>
      <c r="I3872" s="31"/>
    </row>
    <row r="3873" spans="1:9" x14ac:dyDescent="0.25">
      <c r="A3873" s="29" t="str">
        <f>IF(PickedColonies!J3873=0, "NA",INDEX(Table5[Strain name],(MATCH(PickedColonies!C3873,Table6[Barcode of agar-filled omnitray plate],0)+PickedColonies!J3873-1)))</f>
        <v>NA</v>
      </c>
      <c r="B3873" s="29" t="str">
        <f>IF(PickedColonies!J3873=0, "NA", INDEX(Table1[Modifications],(MATCH(PickedColonies!C3873,Table6[Barcode of agar-filled omnitray plate],0)+PickedColonies!J3873-1)))</f>
        <v>NA</v>
      </c>
      <c r="D3873" s="29" t="str">
        <f>IF(PickedColonies!J3873=0, "NA", INDEX(Table4[],(MATCH(PickedColonies!C3873,Table6[Barcode of agar-filled omnitray plate],0)+PickedColonies!J3873-1)))</f>
        <v>NA</v>
      </c>
      <c r="F3873" s="42" t="str">
        <f>IF(ISNUMBER(SEARCH("96-well",Import!$B$10)),Sheet1!O3872,Sheet1!P3872)</f>
        <v>P2</v>
      </c>
      <c r="I3873" s="31"/>
    </row>
    <row r="3874" spans="1:9" x14ac:dyDescent="0.25">
      <c r="A3874" s="29" t="str">
        <f>IF(PickedColonies!J3874=0, "NA",INDEX(Table5[Strain name],(MATCH(PickedColonies!C3874,Table6[Barcode of agar-filled omnitray plate],0)+PickedColonies!J3874-1)))</f>
        <v>NA</v>
      </c>
      <c r="B3874" s="29" t="str">
        <f>IF(PickedColonies!J3874=0, "NA", INDEX(Table1[Modifications],(MATCH(PickedColonies!C3874,Table6[Barcode of agar-filled omnitray plate],0)+PickedColonies!J3874-1)))</f>
        <v>NA</v>
      </c>
      <c r="D3874" s="29" t="str">
        <f>IF(PickedColonies!J3874=0, "NA", INDEX(Table4[],(MATCH(PickedColonies!C3874,Table6[Barcode of agar-filled omnitray plate],0)+PickedColonies!J3874-1)))</f>
        <v>NA</v>
      </c>
      <c r="F3874" s="42" t="str">
        <f>IF(ISNUMBER(SEARCH("96-well",Import!$B$10)),Sheet1!O3873,Sheet1!P3873)</f>
        <v>A3</v>
      </c>
      <c r="I3874" s="31"/>
    </row>
    <row r="3875" spans="1:9" x14ac:dyDescent="0.25">
      <c r="A3875" s="29" t="str">
        <f>IF(PickedColonies!J3875=0, "NA",INDEX(Table5[Strain name],(MATCH(PickedColonies!C3875,Table6[Barcode of agar-filled omnitray plate],0)+PickedColonies!J3875-1)))</f>
        <v>NA</v>
      </c>
      <c r="B3875" s="29" t="str">
        <f>IF(PickedColonies!J3875=0, "NA", INDEX(Table1[Modifications],(MATCH(PickedColonies!C3875,Table6[Barcode of agar-filled omnitray plate],0)+PickedColonies!J3875-1)))</f>
        <v>NA</v>
      </c>
      <c r="D3875" s="29" t="str">
        <f>IF(PickedColonies!J3875=0, "NA", INDEX(Table4[],(MATCH(PickedColonies!C3875,Table6[Barcode of agar-filled omnitray plate],0)+PickedColonies!J3875-1)))</f>
        <v>NA</v>
      </c>
      <c r="F3875" s="42" t="str">
        <f>IF(ISNUMBER(SEARCH("96-well",Import!$B$10)),Sheet1!O3874,Sheet1!P3874)</f>
        <v>B3</v>
      </c>
      <c r="I3875" s="31"/>
    </row>
    <row r="3876" spans="1:9" x14ac:dyDescent="0.25">
      <c r="A3876" s="29" t="str">
        <f>IF(PickedColonies!J3876=0, "NA",INDEX(Table5[Strain name],(MATCH(PickedColonies!C3876,Table6[Barcode of agar-filled omnitray plate],0)+PickedColonies!J3876-1)))</f>
        <v>NA</v>
      </c>
      <c r="B3876" s="29" t="str">
        <f>IF(PickedColonies!J3876=0, "NA", INDEX(Table1[Modifications],(MATCH(PickedColonies!C3876,Table6[Barcode of agar-filled omnitray plate],0)+PickedColonies!J3876-1)))</f>
        <v>NA</v>
      </c>
      <c r="D3876" s="29" t="str">
        <f>IF(PickedColonies!J3876=0, "NA", INDEX(Table4[],(MATCH(PickedColonies!C3876,Table6[Barcode of agar-filled omnitray plate],0)+PickedColonies!J3876-1)))</f>
        <v>NA</v>
      </c>
      <c r="F3876" s="42" t="str">
        <f>IF(ISNUMBER(SEARCH("96-well",Import!$B$10)),Sheet1!O3875,Sheet1!P3875)</f>
        <v>C3</v>
      </c>
      <c r="I3876" s="31"/>
    </row>
    <row r="3877" spans="1:9" x14ac:dyDescent="0.25">
      <c r="A3877" s="29" t="str">
        <f>IF(PickedColonies!J3877=0, "NA",INDEX(Table5[Strain name],(MATCH(PickedColonies!C3877,Table6[Barcode of agar-filled omnitray plate],0)+PickedColonies!J3877-1)))</f>
        <v>NA</v>
      </c>
      <c r="B3877" s="29" t="str">
        <f>IF(PickedColonies!J3877=0, "NA", INDEX(Table1[Modifications],(MATCH(PickedColonies!C3877,Table6[Barcode of agar-filled omnitray plate],0)+PickedColonies!J3877-1)))</f>
        <v>NA</v>
      </c>
      <c r="D3877" s="29" t="str">
        <f>IF(PickedColonies!J3877=0, "NA", INDEX(Table4[],(MATCH(PickedColonies!C3877,Table6[Barcode of agar-filled omnitray plate],0)+PickedColonies!J3877-1)))</f>
        <v>NA</v>
      </c>
      <c r="F3877" s="42" t="str">
        <f>IF(ISNUMBER(SEARCH("96-well",Import!$B$10)),Sheet1!O3876,Sheet1!P3876)</f>
        <v>D3</v>
      </c>
      <c r="I3877" s="31"/>
    </row>
    <row r="3878" spans="1:9" x14ac:dyDescent="0.25">
      <c r="A3878" s="29" t="str">
        <f>IF(PickedColonies!J3878=0, "NA",INDEX(Table5[Strain name],(MATCH(PickedColonies!C3878,Table6[Barcode of agar-filled omnitray plate],0)+PickedColonies!J3878-1)))</f>
        <v>NA</v>
      </c>
      <c r="B3878" s="29" t="str">
        <f>IF(PickedColonies!J3878=0, "NA", INDEX(Table1[Modifications],(MATCH(PickedColonies!C3878,Table6[Barcode of agar-filled omnitray plate],0)+PickedColonies!J3878-1)))</f>
        <v>NA</v>
      </c>
      <c r="D3878" s="29" t="str">
        <f>IF(PickedColonies!J3878=0, "NA", INDEX(Table4[],(MATCH(PickedColonies!C3878,Table6[Barcode of agar-filled omnitray plate],0)+PickedColonies!J3878-1)))</f>
        <v>NA</v>
      </c>
      <c r="F3878" s="42" t="str">
        <f>IF(ISNUMBER(SEARCH("96-well",Import!$B$10)),Sheet1!O3877,Sheet1!P3877)</f>
        <v>E3</v>
      </c>
      <c r="I3878" s="31"/>
    </row>
    <row r="3879" spans="1:9" x14ac:dyDescent="0.25">
      <c r="A3879" s="29" t="str">
        <f>IF(PickedColonies!J3879=0, "NA",INDEX(Table5[Strain name],(MATCH(PickedColonies!C3879,Table6[Barcode of agar-filled omnitray plate],0)+PickedColonies!J3879-1)))</f>
        <v>NA</v>
      </c>
      <c r="B3879" s="29" t="str">
        <f>IF(PickedColonies!J3879=0, "NA", INDEX(Table1[Modifications],(MATCH(PickedColonies!C3879,Table6[Barcode of agar-filled omnitray plate],0)+PickedColonies!J3879-1)))</f>
        <v>NA</v>
      </c>
      <c r="D3879" s="29" t="str">
        <f>IF(PickedColonies!J3879=0, "NA", INDEX(Table4[],(MATCH(PickedColonies!C3879,Table6[Barcode of agar-filled omnitray plate],0)+PickedColonies!J3879-1)))</f>
        <v>NA</v>
      </c>
      <c r="F3879" s="42" t="str">
        <f>IF(ISNUMBER(SEARCH("96-well",Import!$B$10)),Sheet1!O3878,Sheet1!P3878)</f>
        <v>F3</v>
      </c>
      <c r="I3879" s="31"/>
    </row>
    <row r="3880" spans="1:9" x14ac:dyDescent="0.25">
      <c r="A3880" s="29" t="str">
        <f>IF(PickedColonies!J3880=0, "NA",INDEX(Table5[Strain name],(MATCH(PickedColonies!C3880,Table6[Barcode of agar-filled omnitray plate],0)+PickedColonies!J3880-1)))</f>
        <v>NA</v>
      </c>
      <c r="B3880" s="29" t="str">
        <f>IF(PickedColonies!J3880=0, "NA", INDEX(Table1[Modifications],(MATCH(PickedColonies!C3880,Table6[Barcode of agar-filled omnitray plate],0)+PickedColonies!J3880-1)))</f>
        <v>NA</v>
      </c>
      <c r="D3880" s="29" t="str">
        <f>IF(PickedColonies!J3880=0, "NA", INDEX(Table4[],(MATCH(PickedColonies!C3880,Table6[Barcode of agar-filled omnitray plate],0)+PickedColonies!J3880-1)))</f>
        <v>NA</v>
      </c>
      <c r="F3880" s="42" t="str">
        <f>IF(ISNUMBER(SEARCH("96-well",Import!$B$10)),Sheet1!O3879,Sheet1!P3879)</f>
        <v>G3</v>
      </c>
      <c r="I3880" s="31"/>
    </row>
    <row r="3881" spans="1:9" x14ac:dyDescent="0.25">
      <c r="A3881" s="29" t="str">
        <f>IF(PickedColonies!J3881=0, "NA",INDEX(Table5[Strain name],(MATCH(PickedColonies!C3881,Table6[Barcode of agar-filled omnitray plate],0)+PickedColonies!J3881-1)))</f>
        <v>NA</v>
      </c>
      <c r="B3881" s="29" t="str">
        <f>IF(PickedColonies!J3881=0, "NA", INDEX(Table1[Modifications],(MATCH(PickedColonies!C3881,Table6[Barcode of agar-filled omnitray plate],0)+PickedColonies!J3881-1)))</f>
        <v>NA</v>
      </c>
      <c r="D3881" s="29" t="str">
        <f>IF(PickedColonies!J3881=0, "NA", INDEX(Table4[],(MATCH(PickedColonies!C3881,Table6[Barcode of agar-filled omnitray plate],0)+PickedColonies!J3881-1)))</f>
        <v>NA</v>
      </c>
      <c r="F3881" s="42" t="str">
        <f>IF(ISNUMBER(SEARCH("96-well",Import!$B$10)),Sheet1!O3880,Sheet1!P3880)</f>
        <v>H3</v>
      </c>
      <c r="I3881" s="31"/>
    </row>
    <row r="3882" spans="1:9" x14ac:dyDescent="0.25">
      <c r="A3882" s="29" t="str">
        <f>IF(PickedColonies!J3882=0, "NA",INDEX(Table5[Strain name],(MATCH(PickedColonies!C3882,Table6[Barcode of agar-filled omnitray plate],0)+PickedColonies!J3882-1)))</f>
        <v>NA</v>
      </c>
      <c r="B3882" s="29" t="str">
        <f>IF(PickedColonies!J3882=0, "NA", INDEX(Table1[Modifications],(MATCH(PickedColonies!C3882,Table6[Barcode of agar-filled omnitray plate],0)+PickedColonies!J3882-1)))</f>
        <v>NA</v>
      </c>
      <c r="D3882" s="29" t="str">
        <f>IF(PickedColonies!J3882=0, "NA", INDEX(Table4[],(MATCH(PickedColonies!C3882,Table6[Barcode of agar-filled omnitray plate],0)+PickedColonies!J3882-1)))</f>
        <v>NA</v>
      </c>
      <c r="F3882" s="42" t="str">
        <f>IF(ISNUMBER(SEARCH("96-well",Import!$B$10)),Sheet1!O3881,Sheet1!P3881)</f>
        <v>I3</v>
      </c>
      <c r="I3882" s="31"/>
    </row>
    <row r="3883" spans="1:9" x14ac:dyDescent="0.25">
      <c r="A3883" s="29" t="str">
        <f>IF(PickedColonies!J3883=0, "NA",INDEX(Table5[Strain name],(MATCH(PickedColonies!C3883,Table6[Barcode of agar-filled omnitray plate],0)+PickedColonies!J3883-1)))</f>
        <v>NA</v>
      </c>
      <c r="B3883" s="29" t="str">
        <f>IF(PickedColonies!J3883=0, "NA", INDEX(Table1[Modifications],(MATCH(PickedColonies!C3883,Table6[Barcode of agar-filled omnitray plate],0)+PickedColonies!J3883-1)))</f>
        <v>NA</v>
      </c>
      <c r="D3883" s="29" t="str">
        <f>IF(PickedColonies!J3883=0, "NA", INDEX(Table4[],(MATCH(PickedColonies!C3883,Table6[Barcode of agar-filled omnitray plate],0)+PickedColonies!J3883-1)))</f>
        <v>NA</v>
      </c>
      <c r="F3883" s="42" t="str">
        <f>IF(ISNUMBER(SEARCH("96-well",Import!$B$10)),Sheet1!O3882,Sheet1!P3882)</f>
        <v>J3</v>
      </c>
      <c r="I3883" s="31"/>
    </row>
    <row r="3884" spans="1:9" x14ac:dyDescent="0.25">
      <c r="A3884" s="29" t="str">
        <f>IF(PickedColonies!J3884=0, "NA",INDEX(Table5[Strain name],(MATCH(PickedColonies!C3884,Table6[Barcode of agar-filled omnitray plate],0)+PickedColonies!J3884-1)))</f>
        <v>NA</v>
      </c>
      <c r="B3884" s="29" t="str">
        <f>IF(PickedColonies!J3884=0, "NA", INDEX(Table1[Modifications],(MATCH(PickedColonies!C3884,Table6[Barcode of agar-filled omnitray plate],0)+PickedColonies!J3884-1)))</f>
        <v>NA</v>
      </c>
      <c r="D3884" s="29" t="str">
        <f>IF(PickedColonies!J3884=0, "NA", INDEX(Table4[],(MATCH(PickedColonies!C3884,Table6[Barcode of agar-filled omnitray plate],0)+PickedColonies!J3884-1)))</f>
        <v>NA</v>
      </c>
      <c r="F3884" s="42" t="str">
        <f>IF(ISNUMBER(SEARCH("96-well",Import!$B$10)),Sheet1!O3883,Sheet1!P3883)</f>
        <v>K3</v>
      </c>
      <c r="I3884" s="31"/>
    </row>
    <row r="3885" spans="1:9" x14ac:dyDescent="0.25">
      <c r="A3885" s="29" t="str">
        <f>IF(PickedColonies!J3885=0, "NA",INDEX(Table5[Strain name],(MATCH(PickedColonies!C3885,Table6[Barcode of agar-filled omnitray plate],0)+PickedColonies!J3885-1)))</f>
        <v>NA</v>
      </c>
      <c r="B3885" s="29" t="str">
        <f>IF(PickedColonies!J3885=0, "NA", INDEX(Table1[Modifications],(MATCH(PickedColonies!C3885,Table6[Barcode of agar-filled omnitray plate],0)+PickedColonies!J3885-1)))</f>
        <v>NA</v>
      </c>
      <c r="D3885" s="29" t="str">
        <f>IF(PickedColonies!J3885=0, "NA", INDEX(Table4[],(MATCH(PickedColonies!C3885,Table6[Barcode of agar-filled omnitray plate],0)+PickedColonies!J3885-1)))</f>
        <v>NA</v>
      </c>
      <c r="F3885" s="42" t="str">
        <f>IF(ISNUMBER(SEARCH("96-well",Import!$B$10)),Sheet1!O3884,Sheet1!P3884)</f>
        <v>L3</v>
      </c>
      <c r="I3885" s="31"/>
    </row>
    <row r="3886" spans="1:9" x14ac:dyDescent="0.25">
      <c r="A3886" s="29" t="str">
        <f>IF(PickedColonies!J3886=0, "NA",INDEX(Table5[Strain name],(MATCH(PickedColonies!C3886,Table6[Barcode of agar-filled omnitray plate],0)+PickedColonies!J3886-1)))</f>
        <v>NA</v>
      </c>
      <c r="B3886" s="29" t="str">
        <f>IF(PickedColonies!J3886=0, "NA", INDEX(Table1[Modifications],(MATCH(PickedColonies!C3886,Table6[Barcode of agar-filled omnitray plate],0)+PickedColonies!J3886-1)))</f>
        <v>NA</v>
      </c>
      <c r="D3886" s="29" t="str">
        <f>IF(PickedColonies!J3886=0, "NA", INDEX(Table4[],(MATCH(PickedColonies!C3886,Table6[Barcode of agar-filled omnitray plate],0)+PickedColonies!J3886-1)))</f>
        <v>NA</v>
      </c>
      <c r="F3886" s="42" t="str">
        <f>IF(ISNUMBER(SEARCH("96-well",Import!$B$10)),Sheet1!O3885,Sheet1!P3885)</f>
        <v>M3</v>
      </c>
      <c r="I3886" s="31"/>
    </row>
    <row r="3887" spans="1:9" x14ac:dyDescent="0.25">
      <c r="A3887" s="29" t="str">
        <f>IF(PickedColonies!J3887=0, "NA",INDEX(Table5[Strain name],(MATCH(PickedColonies!C3887,Table6[Barcode of agar-filled omnitray plate],0)+PickedColonies!J3887-1)))</f>
        <v>NA</v>
      </c>
      <c r="B3887" s="29" t="str">
        <f>IF(PickedColonies!J3887=0, "NA", INDEX(Table1[Modifications],(MATCH(PickedColonies!C3887,Table6[Barcode of agar-filled omnitray plate],0)+PickedColonies!J3887-1)))</f>
        <v>NA</v>
      </c>
      <c r="D3887" s="29" t="str">
        <f>IF(PickedColonies!J3887=0, "NA", INDEX(Table4[],(MATCH(PickedColonies!C3887,Table6[Barcode of agar-filled omnitray plate],0)+PickedColonies!J3887-1)))</f>
        <v>NA</v>
      </c>
      <c r="F3887" s="42" t="str">
        <f>IF(ISNUMBER(SEARCH("96-well",Import!$B$10)),Sheet1!O3886,Sheet1!P3886)</f>
        <v>N3</v>
      </c>
      <c r="I3887" s="31"/>
    </row>
    <row r="3888" spans="1:9" x14ac:dyDescent="0.25">
      <c r="A3888" s="29" t="str">
        <f>IF(PickedColonies!J3888=0, "NA",INDEX(Table5[Strain name],(MATCH(PickedColonies!C3888,Table6[Barcode of agar-filled omnitray plate],0)+PickedColonies!J3888-1)))</f>
        <v>NA</v>
      </c>
      <c r="B3888" s="29" t="str">
        <f>IF(PickedColonies!J3888=0, "NA", INDEX(Table1[Modifications],(MATCH(PickedColonies!C3888,Table6[Barcode of agar-filled omnitray plate],0)+PickedColonies!J3888-1)))</f>
        <v>NA</v>
      </c>
      <c r="D3888" s="29" t="str">
        <f>IF(PickedColonies!J3888=0, "NA", INDEX(Table4[],(MATCH(PickedColonies!C3888,Table6[Barcode of agar-filled omnitray plate],0)+PickedColonies!J3888-1)))</f>
        <v>NA</v>
      </c>
      <c r="F3888" s="42" t="str">
        <f>IF(ISNUMBER(SEARCH("96-well",Import!$B$10)),Sheet1!O3887,Sheet1!P3887)</f>
        <v>O3</v>
      </c>
      <c r="I3888" s="31"/>
    </row>
    <row r="3889" spans="1:9" x14ac:dyDescent="0.25">
      <c r="A3889" s="29" t="str">
        <f>IF(PickedColonies!J3889=0, "NA",INDEX(Table5[Strain name],(MATCH(PickedColonies!C3889,Table6[Barcode of agar-filled omnitray plate],0)+PickedColonies!J3889-1)))</f>
        <v>NA</v>
      </c>
      <c r="B3889" s="29" t="str">
        <f>IF(PickedColonies!J3889=0, "NA", INDEX(Table1[Modifications],(MATCH(PickedColonies!C3889,Table6[Barcode of agar-filled omnitray plate],0)+PickedColonies!J3889-1)))</f>
        <v>NA</v>
      </c>
      <c r="D3889" s="29" t="str">
        <f>IF(PickedColonies!J3889=0, "NA", INDEX(Table4[],(MATCH(PickedColonies!C3889,Table6[Barcode of agar-filled omnitray plate],0)+PickedColonies!J3889-1)))</f>
        <v>NA</v>
      </c>
      <c r="F3889" s="42" t="str">
        <f>IF(ISNUMBER(SEARCH("96-well",Import!$B$10)),Sheet1!O3888,Sheet1!P3888)</f>
        <v>P3</v>
      </c>
      <c r="I3889" s="31"/>
    </row>
    <row r="3890" spans="1:9" x14ac:dyDescent="0.25">
      <c r="A3890" s="29" t="str">
        <f>IF(PickedColonies!J3890=0, "NA",INDEX(Table5[Strain name],(MATCH(PickedColonies!C3890,Table6[Barcode of agar-filled omnitray plate],0)+PickedColonies!J3890-1)))</f>
        <v>NA</v>
      </c>
      <c r="B3890" s="29" t="str">
        <f>IF(PickedColonies!J3890=0, "NA", INDEX(Table1[Modifications],(MATCH(PickedColonies!C3890,Table6[Barcode of agar-filled omnitray plate],0)+PickedColonies!J3890-1)))</f>
        <v>NA</v>
      </c>
      <c r="D3890" s="29" t="str">
        <f>IF(PickedColonies!J3890=0, "NA", INDEX(Table4[],(MATCH(PickedColonies!C3890,Table6[Barcode of agar-filled omnitray plate],0)+PickedColonies!J3890-1)))</f>
        <v>NA</v>
      </c>
      <c r="F3890" s="42" t="str">
        <f>IF(ISNUMBER(SEARCH("96-well",Import!$B$10)),Sheet1!O3889,Sheet1!P3889)</f>
        <v>A4</v>
      </c>
      <c r="I3890" s="31"/>
    </row>
    <row r="3891" spans="1:9" x14ac:dyDescent="0.25">
      <c r="A3891" s="29" t="str">
        <f>IF(PickedColonies!J3891=0, "NA",INDEX(Table5[Strain name],(MATCH(PickedColonies!C3891,Table6[Barcode of agar-filled omnitray plate],0)+PickedColonies!J3891-1)))</f>
        <v>NA</v>
      </c>
      <c r="B3891" s="29" t="str">
        <f>IF(PickedColonies!J3891=0, "NA", INDEX(Table1[Modifications],(MATCH(PickedColonies!C3891,Table6[Barcode of agar-filled omnitray plate],0)+PickedColonies!J3891-1)))</f>
        <v>NA</v>
      </c>
      <c r="D3891" s="29" t="str">
        <f>IF(PickedColonies!J3891=0, "NA", INDEX(Table4[],(MATCH(PickedColonies!C3891,Table6[Barcode of agar-filled omnitray plate],0)+PickedColonies!J3891-1)))</f>
        <v>NA</v>
      </c>
      <c r="F3891" s="42" t="str">
        <f>IF(ISNUMBER(SEARCH("96-well",Import!$B$10)),Sheet1!O3890,Sheet1!P3890)</f>
        <v>B4</v>
      </c>
      <c r="I3891" s="31"/>
    </row>
    <row r="3892" spans="1:9" x14ac:dyDescent="0.25">
      <c r="A3892" s="29" t="str">
        <f>IF(PickedColonies!J3892=0, "NA",INDEX(Table5[Strain name],(MATCH(PickedColonies!C3892,Table6[Barcode of agar-filled omnitray plate],0)+PickedColonies!J3892-1)))</f>
        <v>NA</v>
      </c>
      <c r="B3892" s="29" t="str">
        <f>IF(PickedColonies!J3892=0, "NA", INDEX(Table1[Modifications],(MATCH(PickedColonies!C3892,Table6[Barcode of agar-filled omnitray plate],0)+PickedColonies!J3892-1)))</f>
        <v>NA</v>
      </c>
      <c r="D3892" s="29" t="str">
        <f>IF(PickedColonies!J3892=0, "NA", INDEX(Table4[],(MATCH(PickedColonies!C3892,Table6[Barcode of agar-filled omnitray plate],0)+PickedColonies!J3892-1)))</f>
        <v>NA</v>
      </c>
      <c r="F3892" s="42" t="str">
        <f>IF(ISNUMBER(SEARCH("96-well",Import!$B$10)),Sheet1!O3891,Sheet1!P3891)</f>
        <v>C4</v>
      </c>
      <c r="I3892" s="31"/>
    </row>
    <row r="3893" spans="1:9" x14ac:dyDescent="0.25">
      <c r="A3893" s="29" t="str">
        <f>IF(PickedColonies!J3893=0, "NA",INDEX(Table5[Strain name],(MATCH(PickedColonies!C3893,Table6[Barcode of agar-filled omnitray plate],0)+PickedColonies!J3893-1)))</f>
        <v>NA</v>
      </c>
      <c r="B3893" s="29" t="str">
        <f>IF(PickedColonies!J3893=0, "NA", INDEX(Table1[Modifications],(MATCH(PickedColonies!C3893,Table6[Barcode of agar-filled omnitray plate],0)+PickedColonies!J3893-1)))</f>
        <v>NA</v>
      </c>
      <c r="D3893" s="29" t="str">
        <f>IF(PickedColonies!J3893=0, "NA", INDEX(Table4[],(MATCH(PickedColonies!C3893,Table6[Barcode of agar-filled omnitray plate],0)+PickedColonies!J3893-1)))</f>
        <v>NA</v>
      </c>
      <c r="F3893" s="42" t="str">
        <f>IF(ISNUMBER(SEARCH("96-well",Import!$B$10)),Sheet1!O3892,Sheet1!P3892)</f>
        <v>D4</v>
      </c>
      <c r="I3893" s="31"/>
    </row>
    <row r="3894" spans="1:9" x14ac:dyDescent="0.25">
      <c r="A3894" s="29" t="str">
        <f>IF(PickedColonies!J3894=0, "NA",INDEX(Table5[Strain name],(MATCH(PickedColonies!C3894,Table6[Barcode of agar-filled omnitray plate],0)+PickedColonies!J3894-1)))</f>
        <v>NA</v>
      </c>
      <c r="B3894" s="29" t="str">
        <f>IF(PickedColonies!J3894=0, "NA", INDEX(Table1[Modifications],(MATCH(PickedColonies!C3894,Table6[Barcode of agar-filled omnitray plate],0)+PickedColonies!J3894-1)))</f>
        <v>NA</v>
      </c>
      <c r="D3894" s="29" t="str">
        <f>IF(PickedColonies!J3894=0, "NA", INDEX(Table4[],(MATCH(PickedColonies!C3894,Table6[Barcode of agar-filled omnitray plate],0)+PickedColonies!J3894-1)))</f>
        <v>NA</v>
      </c>
      <c r="F3894" s="42" t="str">
        <f>IF(ISNUMBER(SEARCH("96-well",Import!$B$10)),Sheet1!O3893,Sheet1!P3893)</f>
        <v>E4</v>
      </c>
      <c r="I3894" s="31"/>
    </row>
    <row r="3895" spans="1:9" x14ac:dyDescent="0.25">
      <c r="A3895" s="29" t="str">
        <f>IF(PickedColonies!J3895=0, "NA",INDEX(Table5[Strain name],(MATCH(PickedColonies!C3895,Table6[Barcode of agar-filled omnitray plate],0)+PickedColonies!J3895-1)))</f>
        <v>NA</v>
      </c>
      <c r="B3895" s="29" t="str">
        <f>IF(PickedColonies!J3895=0, "NA", INDEX(Table1[Modifications],(MATCH(PickedColonies!C3895,Table6[Barcode of agar-filled omnitray plate],0)+PickedColonies!J3895-1)))</f>
        <v>NA</v>
      </c>
      <c r="D3895" s="29" t="str">
        <f>IF(PickedColonies!J3895=0, "NA", INDEX(Table4[],(MATCH(PickedColonies!C3895,Table6[Barcode of agar-filled omnitray plate],0)+PickedColonies!J3895-1)))</f>
        <v>NA</v>
      </c>
      <c r="F3895" s="42" t="str">
        <f>IF(ISNUMBER(SEARCH("96-well",Import!$B$10)),Sheet1!O3894,Sheet1!P3894)</f>
        <v>F4</v>
      </c>
      <c r="I3895" s="31"/>
    </row>
    <row r="3896" spans="1:9" x14ac:dyDescent="0.25">
      <c r="A3896" s="29" t="str">
        <f>IF(PickedColonies!J3896=0, "NA",INDEX(Table5[Strain name],(MATCH(PickedColonies!C3896,Table6[Barcode of agar-filled omnitray plate],0)+PickedColonies!J3896-1)))</f>
        <v>NA</v>
      </c>
      <c r="B3896" s="29" t="str">
        <f>IF(PickedColonies!J3896=0, "NA", INDEX(Table1[Modifications],(MATCH(PickedColonies!C3896,Table6[Barcode of agar-filled omnitray plate],0)+PickedColonies!J3896-1)))</f>
        <v>NA</v>
      </c>
      <c r="D3896" s="29" t="str">
        <f>IF(PickedColonies!J3896=0, "NA", INDEX(Table4[],(MATCH(PickedColonies!C3896,Table6[Barcode of agar-filled omnitray plate],0)+PickedColonies!J3896-1)))</f>
        <v>NA</v>
      </c>
      <c r="F3896" s="42" t="str">
        <f>IF(ISNUMBER(SEARCH("96-well",Import!$B$10)),Sheet1!O3895,Sheet1!P3895)</f>
        <v>G4</v>
      </c>
      <c r="I3896" s="31"/>
    </row>
    <row r="3897" spans="1:9" x14ac:dyDescent="0.25">
      <c r="A3897" s="29" t="str">
        <f>IF(PickedColonies!J3897=0, "NA",INDEX(Table5[Strain name],(MATCH(PickedColonies!C3897,Table6[Barcode of agar-filled omnitray plate],0)+PickedColonies!J3897-1)))</f>
        <v>NA</v>
      </c>
      <c r="B3897" s="29" t="str">
        <f>IF(PickedColonies!J3897=0, "NA", INDEX(Table1[Modifications],(MATCH(PickedColonies!C3897,Table6[Barcode of agar-filled omnitray plate],0)+PickedColonies!J3897-1)))</f>
        <v>NA</v>
      </c>
      <c r="D3897" s="29" t="str">
        <f>IF(PickedColonies!J3897=0, "NA", INDEX(Table4[],(MATCH(PickedColonies!C3897,Table6[Barcode of agar-filled omnitray plate],0)+PickedColonies!J3897-1)))</f>
        <v>NA</v>
      </c>
      <c r="F3897" s="42" t="str">
        <f>IF(ISNUMBER(SEARCH("96-well",Import!$B$10)),Sheet1!O3896,Sheet1!P3896)</f>
        <v>H4</v>
      </c>
      <c r="I3897" s="31"/>
    </row>
    <row r="3898" spans="1:9" x14ac:dyDescent="0.25">
      <c r="A3898" s="29" t="str">
        <f>IF(PickedColonies!J3898=0, "NA",INDEX(Table5[Strain name],(MATCH(PickedColonies!C3898,Table6[Barcode of agar-filled omnitray plate],0)+PickedColonies!J3898-1)))</f>
        <v>NA</v>
      </c>
      <c r="B3898" s="29" t="str">
        <f>IF(PickedColonies!J3898=0, "NA", INDEX(Table1[Modifications],(MATCH(PickedColonies!C3898,Table6[Barcode of agar-filled omnitray plate],0)+PickedColonies!J3898-1)))</f>
        <v>NA</v>
      </c>
      <c r="D3898" s="29" t="str">
        <f>IF(PickedColonies!J3898=0, "NA", INDEX(Table4[],(MATCH(PickedColonies!C3898,Table6[Barcode of agar-filled omnitray plate],0)+PickedColonies!J3898-1)))</f>
        <v>NA</v>
      </c>
      <c r="F3898" s="42" t="str">
        <f>IF(ISNUMBER(SEARCH("96-well",Import!$B$10)),Sheet1!O3897,Sheet1!P3897)</f>
        <v>I4</v>
      </c>
      <c r="I3898" s="31"/>
    </row>
    <row r="3899" spans="1:9" x14ac:dyDescent="0.25">
      <c r="A3899" s="29" t="str">
        <f>IF(PickedColonies!J3899=0, "NA",INDEX(Table5[Strain name],(MATCH(PickedColonies!C3899,Table6[Barcode of agar-filled omnitray plate],0)+PickedColonies!J3899-1)))</f>
        <v>NA</v>
      </c>
      <c r="B3899" s="29" t="str">
        <f>IF(PickedColonies!J3899=0, "NA", INDEX(Table1[Modifications],(MATCH(PickedColonies!C3899,Table6[Barcode of agar-filled omnitray plate],0)+PickedColonies!J3899-1)))</f>
        <v>NA</v>
      </c>
      <c r="D3899" s="29" t="str">
        <f>IF(PickedColonies!J3899=0, "NA", INDEX(Table4[],(MATCH(PickedColonies!C3899,Table6[Barcode of agar-filled omnitray plate],0)+PickedColonies!J3899-1)))</f>
        <v>NA</v>
      </c>
      <c r="F3899" s="42" t="str">
        <f>IF(ISNUMBER(SEARCH("96-well",Import!$B$10)),Sheet1!O3898,Sheet1!P3898)</f>
        <v>J4</v>
      </c>
      <c r="I3899" s="31"/>
    </row>
    <row r="3900" spans="1:9" x14ac:dyDescent="0.25">
      <c r="A3900" s="29" t="str">
        <f>IF(PickedColonies!J3900=0, "NA",INDEX(Table5[Strain name],(MATCH(PickedColonies!C3900,Table6[Barcode of agar-filled omnitray plate],0)+PickedColonies!J3900-1)))</f>
        <v>NA</v>
      </c>
      <c r="B3900" s="29" t="str">
        <f>IF(PickedColonies!J3900=0, "NA", INDEX(Table1[Modifications],(MATCH(PickedColonies!C3900,Table6[Barcode of agar-filled omnitray plate],0)+PickedColonies!J3900-1)))</f>
        <v>NA</v>
      </c>
      <c r="D3900" s="29" t="str">
        <f>IF(PickedColonies!J3900=0, "NA", INDEX(Table4[],(MATCH(PickedColonies!C3900,Table6[Barcode of agar-filled omnitray plate],0)+PickedColonies!J3900-1)))</f>
        <v>NA</v>
      </c>
      <c r="F3900" s="42" t="str">
        <f>IF(ISNUMBER(SEARCH("96-well",Import!$B$10)),Sheet1!O3899,Sheet1!P3899)</f>
        <v>K4</v>
      </c>
      <c r="I3900" s="31"/>
    </row>
    <row r="3901" spans="1:9" x14ac:dyDescent="0.25">
      <c r="A3901" s="29" t="str">
        <f>IF(PickedColonies!J3901=0, "NA",INDEX(Table5[Strain name],(MATCH(PickedColonies!C3901,Table6[Barcode of agar-filled omnitray plate],0)+PickedColonies!J3901-1)))</f>
        <v>NA</v>
      </c>
      <c r="B3901" s="29" t="str">
        <f>IF(PickedColonies!J3901=0, "NA", INDEX(Table1[Modifications],(MATCH(PickedColonies!C3901,Table6[Barcode of agar-filled omnitray plate],0)+PickedColonies!J3901-1)))</f>
        <v>NA</v>
      </c>
      <c r="D3901" s="29" t="str">
        <f>IF(PickedColonies!J3901=0, "NA", INDEX(Table4[],(MATCH(PickedColonies!C3901,Table6[Barcode of agar-filled omnitray plate],0)+PickedColonies!J3901-1)))</f>
        <v>NA</v>
      </c>
      <c r="F3901" s="42" t="str">
        <f>IF(ISNUMBER(SEARCH("96-well",Import!$B$10)),Sheet1!O3900,Sheet1!P3900)</f>
        <v>L4</v>
      </c>
      <c r="I3901" s="31"/>
    </row>
    <row r="3902" spans="1:9" x14ac:dyDescent="0.25">
      <c r="A3902" s="29" t="str">
        <f>IF(PickedColonies!J3902=0, "NA",INDEX(Table5[Strain name],(MATCH(PickedColonies!C3902,Table6[Barcode of agar-filled omnitray plate],0)+PickedColonies!J3902-1)))</f>
        <v>NA</v>
      </c>
      <c r="B3902" s="29" t="str">
        <f>IF(PickedColonies!J3902=0, "NA", INDEX(Table1[Modifications],(MATCH(PickedColonies!C3902,Table6[Barcode of agar-filled omnitray plate],0)+PickedColonies!J3902-1)))</f>
        <v>NA</v>
      </c>
      <c r="D3902" s="29" t="str">
        <f>IF(PickedColonies!J3902=0, "NA", INDEX(Table4[],(MATCH(PickedColonies!C3902,Table6[Barcode of agar-filled omnitray plate],0)+PickedColonies!J3902-1)))</f>
        <v>NA</v>
      </c>
      <c r="F3902" s="42" t="str">
        <f>IF(ISNUMBER(SEARCH("96-well",Import!$B$10)),Sheet1!O3901,Sheet1!P3901)</f>
        <v>M4</v>
      </c>
      <c r="I3902" s="31"/>
    </row>
    <row r="3903" spans="1:9" x14ac:dyDescent="0.25">
      <c r="A3903" s="29" t="str">
        <f>IF(PickedColonies!J3903=0, "NA",INDEX(Table5[Strain name],(MATCH(PickedColonies!C3903,Table6[Barcode of agar-filled omnitray plate],0)+PickedColonies!J3903-1)))</f>
        <v>NA</v>
      </c>
      <c r="B3903" s="29" t="str">
        <f>IF(PickedColonies!J3903=0, "NA", INDEX(Table1[Modifications],(MATCH(PickedColonies!C3903,Table6[Barcode of agar-filled omnitray plate],0)+PickedColonies!J3903-1)))</f>
        <v>NA</v>
      </c>
      <c r="D3903" s="29" t="str">
        <f>IF(PickedColonies!J3903=0, "NA", INDEX(Table4[],(MATCH(PickedColonies!C3903,Table6[Barcode of agar-filled omnitray plate],0)+PickedColonies!J3903-1)))</f>
        <v>NA</v>
      </c>
      <c r="F3903" s="42" t="str">
        <f>IF(ISNUMBER(SEARCH("96-well",Import!$B$10)),Sheet1!O3902,Sheet1!P3902)</f>
        <v>N4</v>
      </c>
      <c r="I3903" s="31"/>
    </row>
    <row r="3904" spans="1:9" x14ac:dyDescent="0.25">
      <c r="A3904" s="29" t="str">
        <f>IF(PickedColonies!J3904=0, "NA",INDEX(Table5[Strain name],(MATCH(PickedColonies!C3904,Table6[Barcode of agar-filled omnitray plate],0)+PickedColonies!J3904-1)))</f>
        <v>NA</v>
      </c>
      <c r="B3904" s="29" t="str">
        <f>IF(PickedColonies!J3904=0, "NA", INDEX(Table1[Modifications],(MATCH(PickedColonies!C3904,Table6[Barcode of agar-filled omnitray plate],0)+PickedColonies!J3904-1)))</f>
        <v>NA</v>
      </c>
      <c r="D3904" s="29" t="str">
        <f>IF(PickedColonies!J3904=0, "NA", INDEX(Table4[],(MATCH(PickedColonies!C3904,Table6[Barcode of agar-filled omnitray plate],0)+PickedColonies!J3904-1)))</f>
        <v>NA</v>
      </c>
      <c r="F3904" s="42" t="str">
        <f>IF(ISNUMBER(SEARCH("96-well",Import!$B$10)),Sheet1!O3903,Sheet1!P3903)</f>
        <v>O4</v>
      </c>
      <c r="I3904" s="31"/>
    </row>
    <row r="3905" spans="1:9" x14ac:dyDescent="0.25">
      <c r="A3905" s="29" t="str">
        <f>IF(PickedColonies!J3905=0, "NA",INDEX(Table5[Strain name],(MATCH(PickedColonies!C3905,Table6[Barcode of agar-filled omnitray plate],0)+PickedColonies!J3905-1)))</f>
        <v>NA</v>
      </c>
      <c r="B3905" s="29" t="str">
        <f>IF(PickedColonies!J3905=0, "NA", INDEX(Table1[Modifications],(MATCH(PickedColonies!C3905,Table6[Barcode of agar-filled omnitray plate],0)+PickedColonies!J3905-1)))</f>
        <v>NA</v>
      </c>
      <c r="D3905" s="29" t="str">
        <f>IF(PickedColonies!J3905=0, "NA", INDEX(Table4[],(MATCH(PickedColonies!C3905,Table6[Barcode of agar-filled omnitray plate],0)+PickedColonies!J3905-1)))</f>
        <v>NA</v>
      </c>
      <c r="F3905" s="42" t="str">
        <f>IF(ISNUMBER(SEARCH("96-well",Import!$B$10)),Sheet1!O3904,Sheet1!P3904)</f>
        <v>P4</v>
      </c>
      <c r="I3905" s="31"/>
    </row>
    <row r="3906" spans="1:9" x14ac:dyDescent="0.25">
      <c r="A3906" s="29" t="str">
        <f>IF(PickedColonies!J3906=0, "NA",INDEX(Table5[Strain name],(MATCH(PickedColonies!C3906,Table6[Barcode of agar-filled omnitray plate],0)+PickedColonies!J3906-1)))</f>
        <v>NA</v>
      </c>
      <c r="B3906" s="29" t="str">
        <f>IF(PickedColonies!J3906=0, "NA", INDEX(Table1[Modifications],(MATCH(PickedColonies!C3906,Table6[Barcode of agar-filled omnitray plate],0)+PickedColonies!J3906-1)))</f>
        <v>NA</v>
      </c>
      <c r="D3906" s="29" t="str">
        <f>IF(PickedColonies!J3906=0, "NA", INDEX(Table4[],(MATCH(PickedColonies!C3906,Table6[Barcode of agar-filled omnitray plate],0)+PickedColonies!J3906-1)))</f>
        <v>NA</v>
      </c>
      <c r="F3906" s="42" t="str">
        <f>IF(ISNUMBER(SEARCH("96-well",Import!$B$10)),Sheet1!O3905,Sheet1!P3905)</f>
        <v>A5</v>
      </c>
      <c r="I3906" s="31"/>
    </row>
    <row r="3907" spans="1:9" x14ac:dyDescent="0.25">
      <c r="A3907" s="29" t="str">
        <f>IF(PickedColonies!J3907=0, "NA",INDEX(Table5[Strain name],(MATCH(PickedColonies!C3907,Table6[Barcode of agar-filled omnitray plate],0)+PickedColonies!J3907-1)))</f>
        <v>NA</v>
      </c>
      <c r="B3907" s="29" t="str">
        <f>IF(PickedColonies!J3907=0, "NA", INDEX(Table1[Modifications],(MATCH(PickedColonies!C3907,Table6[Barcode of agar-filled omnitray plate],0)+PickedColonies!J3907-1)))</f>
        <v>NA</v>
      </c>
      <c r="D3907" s="29" t="str">
        <f>IF(PickedColonies!J3907=0, "NA", INDEX(Table4[],(MATCH(PickedColonies!C3907,Table6[Barcode of agar-filled omnitray plate],0)+PickedColonies!J3907-1)))</f>
        <v>NA</v>
      </c>
      <c r="F3907" s="42" t="str">
        <f>IF(ISNUMBER(SEARCH("96-well",Import!$B$10)),Sheet1!O3906,Sheet1!P3906)</f>
        <v>B5</v>
      </c>
      <c r="I3907" s="31"/>
    </row>
    <row r="3908" spans="1:9" x14ac:dyDescent="0.25">
      <c r="A3908" s="29" t="str">
        <f>IF(PickedColonies!J3908=0, "NA",INDEX(Table5[Strain name],(MATCH(PickedColonies!C3908,Table6[Barcode of agar-filled omnitray plate],0)+PickedColonies!J3908-1)))</f>
        <v>NA</v>
      </c>
      <c r="B3908" s="29" t="str">
        <f>IF(PickedColonies!J3908=0, "NA", INDEX(Table1[Modifications],(MATCH(PickedColonies!C3908,Table6[Barcode of agar-filled omnitray plate],0)+PickedColonies!J3908-1)))</f>
        <v>NA</v>
      </c>
      <c r="D3908" s="29" t="str">
        <f>IF(PickedColonies!J3908=0, "NA", INDEX(Table4[],(MATCH(PickedColonies!C3908,Table6[Barcode of agar-filled omnitray plate],0)+PickedColonies!J3908-1)))</f>
        <v>NA</v>
      </c>
      <c r="F3908" s="42" t="str">
        <f>IF(ISNUMBER(SEARCH("96-well",Import!$B$10)),Sheet1!O3907,Sheet1!P3907)</f>
        <v>C5</v>
      </c>
      <c r="I3908" s="31"/>
    </row>
    <row r="3909" spans="1:9" x14ac:dyDescent="0.25">
      <c r="A3909" s="29" t="str">
        <f>IF(PickedColonies!J3909=0, "NA",INDEX(Table5[Strain name],(MATCH(PickedColonies!C3909,Table6[Barcode of agar-filled omnitray plate],0)+PickedColonies!J3909-1)))</f>
        <v>NA</v>
      </c>
      <c r="B3909" s="29" t="str">
        <f>IF(PickedColonies!J3909=0, "NA", INDEX(Table1[Modifications],(MATCH(PickedColonies!C3909,Table6[Barcode of agar-filled omnitray plate],0)+PickedColonies!J3909-1)))</f>
        <v>NA</v>
      </c>
      <c r="D3909" s="29" t="str">
        <f>IF(PickedColonies!J3909=0, "NA", INDEX(Table4[],(MATCH(PickedColonies!C3909,Table6[Barcode of agar-filled omnitray plate],0)+PickedColonies!J3909-1)))</f>
        <v>NA</v>
      </c>
      <c r="F3909" s="42" t="str">
        <f>IF(ISNUMBER(SEARCH("96-well",Import!$B$10)),Sheet1!O3908,Sheet1!P3908)</f>
        <v>D5</v>
      </c>
      <c r="I3909" s="31"/>
    </row>
    <row r="3910" spans="1:9" x14ac:dyDescent="0.25">
      <c r="A3910" s="29" t="str">
        <f>IF(PickedColonies!J3910=0, "NA",INDEX(Table5[Strain name],(MATCH(PickedColonies!C3910,Table6[Barcode of agar-filled omnitray plate],0)+PickedColonies!J3910-1)))</f>
        <v>NA</v>
      </c>
      <c r="B3910" s="29" t="str">
        <f>IF(PickedColonies!J3910=0, "NA", INDEX(Table1[Modifications],(MATCH(PickedColonies!C3910,Table6[Barcode of agar-filled omnitray plate],0)+PickedColonies!J3910-1)))</f>
        <v>NA</v>
      </c>
      <c r="D3910" s="29" t="str">
        <f>IF(PickedColonies!J3910=0, "NA", INDEX(Table4[],(MATCH(PickedColonies!C3910,Table6[Barcode of agar-filled omnitray plate],0)+PickedColonies!J3910-1)))</f>
        <v>NA</v>
      </c>
      <c r="F3910" s="42" t="str">
        <f>IF(ISNUMBER(SEARCH("96-well",Import!$B$10)),Sheet1!O3909,Sheet1!P3909)</f>
        <v>E5</v>
      </c>
      <c r="I3910" s="31"/>
    </row>
    <row r="3911" spans="1:9" x14ac:dyDescent="0.25">
      <c r="A3911" s="29" t="str">
        <f>IF(PickedColonies!J3911=0, "NA",INDEX(Table5[Strain name],(MATCH(PickedColonies!C3911,Table6[Barcode of agar-filled omnitray plate],0)+PickedColonies!J3911-1)))</f>
        <v>NA</v>
      </c>
      <c r="B3911" s="29" t="str">
        <f>IF(PickedColonies!J3911=0, "NA", INDEX(Table1[Modifications],(MATCH(PickedColonies!C3911,Table6[Barcode of agar-filled omnitray plate],0)+PickedColonies!J3911-1)))</f>
        <v>NA</v>
      </c>
      <c r="D3911" s="29" t="str">
        <f>IF(PickedColonies!J3911=0, "NA", INDEX(Table4[],(MATCH(PickedColonies!C3911,Table6[Barcode of agar-filled omnitray plate],0)+PickedColonies!J3911-1)))</f>
        <v>NA</v>
      </c>
      <c r="F3911" s="42" t="str">
        <f>IF(ISNUMBER(SEARCH("96-well",Import!$B$10)),Sheet1!O3910,Sheet1!P3910)</f>
        <v>F5</v>
      </c>
      <c r="I3911" s="31"/>
    </row>
    <row r="3912" spans="1:9" x14ac:dyDescent="0.25">
      <c r="A3912" s="29" t="str">
        <f>IF(PickedColonies!J3912=0, "NA",INDEX(Table5[Strain name],(MATCH(PickedColonies!C3912,Table6[Barcode of agar-filled omnitray plate],0)+PickedColonies!J3912-1)))</f>
        <v>NA</v>
      </c>
      <c r="B3912" s="29" t="str">
        <f>IF(PickedColonies!J3912=0, "NA", INDEX(Table1[Modifications],(MATCH(PickedColonies!C3912,Table6[Barcode of agar-filled omnitray plate],0)+PickedColonies!J3912-1)))</f>
        <v>NA</v>
      </c>
      <c r="D3912" s="29" t="str">
        <f>IF(PickedColonies!J3912=0, "NA", INDEX(Table4[],(MATCH(PickedColonies!C3912,Table6[Barcode of agar-filled omnitray plate],0)+PickedColonies!J3912-1)))</f>
        <v>NA</v>
      </c>
      <c r="F3912" s="42" t="str">
        <f>IF(ISNUMBER(SEARCH("96-well",Import!$B$10)),Sheet1!O3911,Sheet1!P3911)</f>
        <v>G5</v>
      </c>
      <c r="I3912" s="31"/>
    </row>
    <row r="3913" spans="1:9" x14ac:dyDescent="0.25">
      <c r="A3913" s="29" t="str">
        <f>IF(PickedColonies!J3913=0, "NA",INDEX(Table5[Strain name],(MATCH(PickedColonies!C3913,Table6[Barcode of agar-filled omnitray plate],0)+PickedColonies!J3913-1)))</f>
        <v>NA</v>
      </c>
      <c r="B3913" s="29" t="str">
        <f>IF(PickedColonies!J3913=0, "NA", INDEX(Table1[Modifications],(MATCH(PickedColonies!C3913,Table6[Barcode of agar-filled omnitray plate],0)+PickedColonies!J3913-1)))</f>
        <v>NA</v>
      </c>
      <c r="D3913" s="29" t="str">
        <f>IF(PickedColonies!J3913=0, "NA", INDEX(Table4[],(MATCH(PickedColonies!C3913,Table6[Barcode of agar-filled omnitray plate],0)+PickedColonies!J3913-1)))</f>
        <v>NA</v>
      </c>
      <c r="F3913" s="42" t="str">
        <f>IF(ISNUMBER(SEARCH("96-well",Import!$B$10)),Sheet1!O3912,Sheet1!P3912)</f>
        <v>H5</v>
      </c>
      <c r="I3913" s="31"/>
    </row>
    <row r="3914" spans="1:9" x14ac:dyDescent="0.25">
      <c r="A3914" s="29" t="str">
        <f>IF(PickedColonies!J3914=0, "NA",INDEX(Table5[Strain name],(MATCH(PickedColonies!C3914,Table6[Barcode of agar-filled omnitray plate],0)+PickedColonies!J3914-1)))</f>
        <v>NA</v>
      </c>
      <c r="B3914" s="29" t="str">
        <f>IF(PickedColonies!J3914=0, "NA", INDEX(Table1[Modifications],(MATCH(PickedColonies!C3914,Table6[Barcode of agar-filled omnitray plate],0)+PickedColonies!J3914-1)))</f>
        <v>NA</v>
      </c>
      <c r="D3914" s="29" t="str">
        <f>IF(PickedColonies!J3914=0, "NA", INDEX(Table4[],(MATCH(PickedColonies!C3914,Table6[Barcode of agar-filled omnitray plate],0)+PickedColonies!J3914-1)))</f>
        <v>NA</v>
      </c>
      <c r="F3914" s="42" t="str">
        <f>IF(ISNUMBER(SEARCH("96-well",Import!$B$10)),Sheet1!O3913,Sheet1!P3913)</f>
        <v>I5</v>
      </c>
      <c r="I3914" s="31"/>
    </row>
    <row r="3915" spans="1:9" x14ac:dyDescent="0.25">
      <c r="A3915" s="29" t="str">
        <f>IF(PickedColonies!J3915=0, "NA",INDEX(Table5[Strain name],(MATCH(PickedColonies!C3915,Table6[Barcode of agar-filled omnitray plate],0)+PickedColonies!J3915-1)))</f>
        <v>NA</v>
      </c>
      <c r="B3915" s="29" t="str">
        <f>IF(PickedColonies!J3915=0, "NA", INDEX(Table1[Modifications],(MATCH(PickedColonies!C3915,Table6[Barcode of agar-filled omnitray plate],0)+PickedColonies!J3915-1)))</f>
        <v>NA</v>
      </c>
      <c r="D3915" s="29" t="str">
        <f>IF(PickedColonies!J3915=0, "NA", INDEX(Table4[],(MATCH(PickedColonies!C3915,Table6[Barcode of agar-filled omnitray plate],0)+PickedColonies!J3915-1)))</f>
        <v>NA</v>
      </c>
      <c r="F3915" s="42" t="str">
        <f>IF(ISNUMBER(SEARCH("96-well",Import!$B$10)),Sheet1!O3914,Sheet1!P3914)</f>
        <v>J5</v>
      </c>
      <c r="I3915" s="31"/>
    </row>
    <row r="3916" spans="1:9" x14ac:dyDescent="0.25">
      <c r="A3916" s="29" t="str">
        <f>IF(PickedColonies!J3916=0, "NA",INDEX(Table5[Strain name],(MATCH(PickedColonies!C3916,Table6[Barcode of agar-filled omnitray plate],0)+PickedColonies!J3916-1)))</f>
        <v>NA</v>
      </c>
      <c r="B3916" s="29" t="str">
        <f>IF(PickedColonies!J3916=0, "NA", INDEX(Table1[Modifications],(MATCH(PickedColonies!C3916,Table6[Barcode of agar-filled omnitray plate],0)+PickedColonies!J3916-1)))</f>
        <v>NA</v>
      </c>
      <c r="D3916" s="29" t="str">
        <f>IF(PickedColonies!J3916=0, "NA", INDEX(Table4[],(MATCH(PickedColonies!C3916,Table6[Barcode of agar-filled omnitray plate],0)+PickedColonies!J3916-1)))</f>
        <v>NA</v>
      </c>
      <c r="F3916" s="42" t="str">
        <f>IF(ISNUMBER(SEARCH("96-well",Import!$B$10)),Sheet1!O3915,Sheet1!P3915)</f>
        <v>K5</v>
      </c>
      <c r="I3916" s="31"/>
    </row>
    <row r="3917" spans="1:9" x14ac:dyDescent="0.25">
      <c r="A3917" s="29" t="str">
        <f>IF(PickedColonies!J3917=0, "NA",INDEX(Table5[Strain name],(MATCH(PickedColonies!C3917,Table6[Barcode of agar-filled omnitray plate],0)+PickedColonies!J3917-1)))</f>
        <v>NA</v>
      </c>
      <c r="B3917" s="29" t="str">
        <f>IF(PickedColonies!J3917=0, "NA", INDEX(Table1[Modifications],(MATCH(PickedColonies!C3917,Table6[Barcode of agar-filled omnitray plate],0)+PickedColonies!J3917-1)))</f>
        <v>NA</v>
      </c>
      <c r="D3917" s="29" t="str">
        <f>IF(PickedColonies!J3917=0, "NA", INDEX(Table4[],(MATCH(PickedColonies!C3917,Table6[Barcode of agar-filled omnitray plate],0)+PickedColonies!J3917-1)))</f>
        <v>NA</v>
      </c>
      <c r="F3917" s="42" t="str">
        <f>IF(ISNUMBER(SEARCH("96-well",Import!$B$10)),Sheet1!O3916,Sheet1!P3916)</f>
        <v>L5</v>
      </c>
      <c r="I3917" s="31"/>
    </row>
    <row r="3918" spans="1:9" x14ac:dyDescent="0.25">
      <c r="A3918" s="29" t="str">
        <f>IF(PickedColonies!J3918=0, "NA",INDEX(Table5[Strain name],(MATCH(PickedColonies!C3918,Table6[Barcode of agar-filled omnitray plate],0)+PickedColonies!J3918-1)))</f>
        <v>NA</v>
      </c>
      <c r="B3918" s="29" t="str">
        <f>IF(PickedColonies!J3918=0, "NA", INDEX(Table1[Modifications],(MATCH(PickedColonies!C3918,Table6[Barcode of agar-filled omnitray plate],0)+PickedColonies!J3918-1)))</f>
        <v>NA</v>
      </c>
      <c r="D3918" s="29" t="str">
        <f>IF(PickedColonies!J3918=0, "NA", INDEX(Table4[],(MATCH(PickedColonies!C3918,Table6[Barcode of agar-filled omnitray plate],0)+PickedColonies!J3918-1)))</f>
        <v>NA</v>
      </c>
      <c r="F3918" s="42" t="str">
        <f>IF(ISNUMBER(SEARCH("96-well",Import!$B$10)),Sheet1!O3917,Sheet1!P3917)</f>
        <v>M5</v>
      </c>
      <c r="I3918" s="31"/>
    </row>
    <row r="3919" spans="1:9" x14ac:dyDescent="0.25">
      <c r="A3919" s="29" t="str">
        <f>IF(PickedColonies!J3919=0, "NA",INDEX(Table5[Strain name],(MATCH(PickedColonies!C3919,Table6[Barcode of agar-filled omnitray plate],0)+PickedColonies!J3919-1)))</f>
        <v>NA</v>
      </c>
      <c r="B3919" s="29" t="str">
        <f>IF(PickedColonies!J3919=0, "NA", INDEX(Table1[Modifications],(MATCH(PickedColonies!C3919,Table6[Barcode of agar-filled omnitray plate],0)+PickedColonies!J3919-1)))</f>
        <v>NA</v>
      </c>
      <c r="D3919" s="29" t="str">
        <f>IF(PickedColonies!J3919=0, "NA", INDEX(Table4[],(MATCH(PickedColonies!C3919,Table6[Barcode of agar-filled omnitray plate],0)+PickedColonies!J3919-1)))</f>
        <v>NA</v>
      </c>
      <c r="F3919" s="42" t="str">
        <f>IF(ISNUMBER(SEARCH("96-well",Import!$B$10)),Sheet1!O3918,Sheet1!P3918)</f>
        <v>N5</v>
      </c>
      <c r="I3919" s="31"/>
    </row>
    <row r="3920" spans="1:9" x14ac:dyDescent="0.25">
      <c r="A3920" s="29" t="str">
        <f>IF(PickedColonies!J3920=0, "NA",INDEX(Table5[Strain name],(MATCH(PickedColonies!C3920,Table6[Barcode of agar-filled omnitray plate],0)+PickedColonies!J3920-1)))</f>
        <v>NA</v>
      </c>
      <c r="B3920" s="29" t="str">
        <f>IF(PickedColonies!J3920=0, "NA", INDEX(Table1[Modifications],(MATCH(PickedColonies!C3920,Table6[Barcode of agar-filled omnitray plate],0)+PickedColonies!J3920-1)))</f>
        <v>NA</v>
      </c>
      <c r="D3920" s="29" t="str">
        <f>IF(PickedColonies!J3920=0, "NA", INDEX(Table4[],(MATCH(PickedColonies!C3920,Table6[Barcode of agar-filled omnitray plate],0)+PickedColonies!J3920-1)))</f>
        <v>NA</v>
      </c>
      <c r="F3920" s="42" t="str">
        <f>IF(ISNUMBER(SEARCH("96-well",Import!$B$10)),Sheet1!O3919,Sheet1!P3919)</f>
        <v>O5</v>
      </c>
      <c r="I3920" s="31"/>
    </row>
    <row r="3921" spans="1:9" x14ac:dyDescent="0.25">
      <c r="A3921" s="29" t="str">
        <f>IF(PickedColonies!J3921=0, "NA",INDEX(Table5[Strain name],(MATCH(PickedColonies!C3921,Table6[Barcode of agar-filled omnitray plate],0)+PickedColonies!J3921-1)))</f>
        <v>NA</v>
      </c>
      <c r="B3921" s="29" t="str">
        <f>IF(PickedColonies!J3921=0, "NA", INDEX(Table1[Modifications],(MATCH(PickedColonies!C3921,Table6[Barcode of agar-filled omnitray plate],0)+PickedColonies!J3921-1)))</f>
        <v>NA</v>
      </c>
      <c r="D3921" s="29" t="str">
        <f>IF(PickedColonies!J3921=0, "NA", INDEX(Table4[],(MATCH(PickedColonies!C3921,Table6[Barcode of agar-filled omnitray plate],0)+PickedColonies!J3921-1)))</f>
        <v>NA</v>
      </c>
      <c r="F3921" s="42" t="str">
        <f>IF(ISNUMBER(SEARCH("96-well",Import!$B$10)),Sheet1!O3920,Sheet1!P3920)</f>
        <v>P5</v>
      </c>
      <c r="I3921" s="31"/>
    </row>
    <row r="3922" spans="1:9" x14ac:dyDescent="0.25">
      <c r="A3922" s="29" t="str">
        <f>IF(PickedColonies!J3922=0, "NA",INDEX(Table5[Strain name],(MATCH(PickedColonies!C3922,Table6[Barcode of agar-filled omnitray plate],0)+PickedColonies!J3922-1)))</f>
        <v>NA</v>
      </c>
      <c r="B3922" s="29" t="str">
        <f>IF(PickedColonies!J3922=0, "NA", INDEX(Table1[Modifications],(MATCH(PickedColonies!C3922,Table6[Barcode of agar-filled omnitray plate],0)+PickedColonies!J3922-1)))</f>
        <v>NA</v>
      </c>
      <c r="D3922" s="29" t="str">
        <f>IF(PickedColonies!J3922=0, "NA", INDEX(Table4[],(MATCH(PickedColonies!C3922,Table6[Barcode of agar-filled omnitray plate],0)+PickedColonies!J3922-1)))</f>
        <v>NA</v>
      </c>
      <c r="F3922" s="42" t="str">
        <f>IF(ISNUMBER(SEARCH("96-well",Import!$B$10)),Sheet1!O3921,Sheet1!P3921)</f>
        <v>A6</v>
      </c>
      <c r="I3922" s="31"/>
    </row>
    <row r="3923" spans="1:9" x14ac:dyDescent="0.25">
      <c r="A3923" s="29" t="str">
        <f>IF(PickedColonies!J3923=0, "NA",INDEX(Table5[Strain name],(MATCH(PickedColonies!C3923,Table6[Barcode of agar-filled omnitray plate],0)+PickedColonies!J3923-1)))</f>
        <v>NA</v>
      </c>
      <c r="B3923" s="29" t="str">
        <f>IF(PickedColonies!J3923=0, "NA", INDEX(Table1[Modifications],(MATCH(PickedColonies!C3923,Table6[Barcode of agar-filled omnitray plate],0)+PickedColonies!J3923-1)))</f>
        <v>NA</v>
      </c>
      <c r="D3923" s="29" t="str">
        <f>IF(PickedColonies!J3923=0, "NA", INDEX(Table4[],(MATCH(PickedColonies!C3923,Table6[Barcode of agar-filled omnitray plate],0)+PickedColonies!J3923-1)))</f>
        <v>NA</v>
      </c>
      <c r="F3923" s="42" t="str">
        <f>IF(ISNUMBER(SEARCH("96-well",Import!$B$10)),Sheet1!O3922,Sheet1!P3922)</f>
        <v>B6</v>
      </c>
      <c r="I3923" s="31"/>
    </row>
    <row r="3924" spans="1:9" x14ac:dyDescent="0.25">
      <c r="A3924" s="29" t="str">
        <f>IF(PickedColonies!J3924=0, "NA",INDEX(Table5[Strain name],(MATCH(PickedColonies!C3924,Table6[Barcode of agar-filled omnitray plate],0)+PickedColonies!J3924-1)))</f>
        <v>NA</v>
      </c>
      <c r="B3924" s="29" t="str">
        <f>IF(PickedColonies!J3924=0, "NA", INDEX(Table1[Modifications],(MATCH(PickedColonies!C3924,Table6[Barcode of agar-filled omnitray plate],0)+PickedColonies!J3924-1)))</f>
        <v>NA</v>
      </c>
      <c r="D3924" s="29" t="str">
        <f>IF(PickedColonies!J3924=0, "NA", INDEX(Table4[],(MATCH(PickedColonies!C3924,Table6[Barcode of agar-filled omnitray plate],0)+PickedColonies!J3924-1)))</f>
        <v>NA</v>
      </c>
      <c r="F3924" s="42" t="str">
        <f>IF(ISNUMBER(SEARCH("96-well",Import!$B$10)),Sheet1!O3923,Sheet1!P3923)</f>
        <v>C6</v>
      </c>
      <c r="I3924" s="31"/>
    </row>
    <row r="3925" spans="1:9" x14ac:dyDescent="0.25">
      <c r="A3925" s="29" t="str">
        <f>IF(PickedColonies!J3925=0, "NA",INDEX(Table5[Strain name],(MATCH(PickedColonies!C3925,Table6[Barcode of agar-filled omnitray plate],0)+PickedColonies!J3925-1)))</f>
        <v>NA</v>
      </c>
      <c r="B3925" s="29" t="str">
        <f>IF(PickedColonies!J3925=0, "NA", INDEX(Table1[Modifications],(MATCH(PickedColonies!C3925,Table6[Barcode of agar-filled omnitray plate],0)+PickedColonies!J3925-1)))</f>
        <v>NA</v>
      </c>
      <c r="D3925" s="29" t="str">
        <f>IF(PickedColonies!J3925=0, "NA", INDEX(Table4[],(MATCH(PickedColonies!C3925,Table6[Barcode of agar-filled omnitray plate],0)+PickedColonies!J3925-1)))</f>
        <v>NA</v>
      </c>
      <c r="F3925" s="42" t="str">
        <f>IF(ISNUMBER(SEARCH("96-well",Import!$B$10)),Sheet1!O3924,Sheet1!P3924)</f>
        <v>D6</v>
      </c>
      <c r="I3925" s="31"/>
    </row>
    <row r="3926" spans="1:9" x14ac:dyDescent="0.25">
      <c r="A3926" s="29" t="str">
        <f>IF(PickedColonies!J3926=0, "NA",INDEX(Table5[Strain name],(MATCH(PickedColonies!C3926,Table6[Barcode of agar-filled omnitray plate],0)+PickedColonies!J3926-1)))</f>
        <v>NA</v>
      </c>
      <c r="B3926" s="29" t="str">
        <f>IF(PickedColonies!J3926=0, "NA", INDEX(Table1[Modifications],(MATCH(PickedColonies!C3926,Table6[Barcode of agar-filled omnitray plate],0)+PickedColonies!J3926-1)))</f>
        <v>NA</v>
      </c>
      <c r="D3926" s="29" t="str">
        <f>IF(PickedColonies!J3926=0, "NA", INDEX(Table4[],(MATCH(PickedColonies!C3926,Table6[Barcode of agar-filled omnitray plate],0)+PickedColonies!J3926-1)))</f>
        <v>NA</v>
      </c>
      <c r="F3926" s="42" t="str">
        <f>IF(ISNUMBER(SEARCH("96-well",Import!$B$10)),Sheet1!O3925,Sheet1!P3925)</f>
        <v>E6</v>
      </c>
      <c r="I3926" s="31"/>
    </row>
    <row r="3927" spans="1:9" x14ac:dyDescent="0.25">
      <c r="A3927" s="29" t="str">
        <f>IF(PickedColonies!J3927=0, "NA",INDEX(Table5[Strain name],(MATCH(PickedColonies!C3927,Table6[Barcode of agar-filled omnitray plate],0)+PickedColonies!J3927-1)))</f>
        <v>NA</v>
      </c>
      <c r="B3927" s="29" t="str">
        <f>IF(PickedColonies!J3927=0, "NA", INDEX(Table1[Modifications],(MATCH(PickedColonies!C3927,Table6[Barcode of agar-filled omnitray plate],0)+PickedColonies!J3927-1)))</f>
        <v>NA</v>
      </c>
      <c r="D3927" s="29" t="str">
        <f>IF(PickedColonies!J3927=0, "NA", INDEX(Table4[],(MATCH(PickedColonies!C3927,Table6[Barcode of agar-filled omnitray plate],0)+PickedColonies!J3927-1)))</f>
        <v>NA</v>
      </c>
      <c r="F3927" s="42" t="str">
        <f>IF(ISNUMBER(SEARCH("96-well",Import!$B$10)),Sheet1!O3926,Sheet1!P3926)</f>
        <v>F6</v>
      </c>
      <c r="I3927" s="31"/>
    </row>
    <row r="3928" spans="1:9" x14ac:dyDescent="0.25">
      <c r="A3928" s="29" t="str">
        <f>IF(PickedColonies!J3928=0, "NA",INDEX(Table5[Strain name],(MATCH(PickedColonies!C3928,Table6[Barcode of agar-filled omnitray plate],0)+PickedColonies!J3928-1)))</f>
        <v>NA</v>
      </c>
      <c r="B3928" s="29" t="str">
        <f>IF(PickedColonies!J3928=0, "NA", INDEX(Table1[Modifications],(MATCH(PickedColonies!C3928,Table6[Barcode of agar-filled omnitray plate],0)+PickedColonies!J3928-1)))</f>
        <v>NA</v>
      </c>
      <c r="D3928" s="29" t="str">
        <f>IF(PickedColonies!J3928=0, "NA", INDEX(Table4[],(MATCH(PickedColonies!C3928,Table6[Barcode of agar-filled omnitray plate],0)+PickedColonies!J3928-1)))</f>
        <v>NA</v>
      </c>
      <c r="F3928" s="42" t="str">
        <f>IF(ISNUMBER(SEARCH("96-well",Import!$B$10)),Sheet1!O3927,Sheet1!P3927)</f>
        <v>G6</v>
      </c>
      <c r="I3928" s="31"/>
    </row>
    <row r="3929" spans="1:9" x14ac:dyDescent="0.25">
      <c r="A3929" s="29" t="str">
        <f>IF(PickedColonies!J3929=0, "NA",INDEX(Table5[Strain name],(MATCH(PickedColonies!C3929,Table6[Barcode of agar-filled omnitray plate],0)+PickedColonies!J3929-1)))</f>
        <v>NA</v>
      </c>
      <c r="B3929" s="29" t="str">
        <f>IF(PickedColonies!J3929=0, "NA", INDEX(Table1[Modifications],(MATCH(PickedColonies!C3929,Table6[Barcode of agar-filled omnitray plate],0)+PickedColonies!J3929-1)))</f>
        <v>NA</v>
      </c>
      <c r="D3929" s="29" t="str">
        <f>IF(PickedColonies!J3929=0, "NA", INDEX(Table4[],(MATCH(PickedColonies!C3929,Table6[Barcode of agar-filled omnitray plate],0)+PickedColonies!J3929-1)))</f>
        <v>NA</v>
      </c>
      <c r="F3929" s="42" t="str">
        <f>IF(ISNUMBER(SEARCH("96-well",Import!$B$10)),Sheet1!O3928,Sheet1!P3928)</f>
        <v>H6</v>
      </c>
      <c r="I3929" s="31"/>
    </row>
    <row r="3930" spans="1:9" x14ac:dyDescent="0.25">
      <c r="A3930" s="29" t="str">
        <f>IF(PickedColonies!J3930=0, "NA",INDEX(Table5[Strain name],(MATCH(PickedColonies!C3930,Table6[Barcode of agar-filled omnitray plate],0)+PickedColonies!J3930-1)))</f>
        <v>NA</v>
      </c>
      <c r="B3930" s="29" t="str">
        <f>IF(PickedColonies!J3930=0, "NA", INDEX(Table1[Modifications],(MATCH(PickedColonies!C3930,Table6[Barcode of agar-filled omnitray plate],0)+PickedColonies!J3930-1)))</f>
        <v>NA</v>
      </c>
      <c r="D3930" s="29" t="str">
        <f>IF(PickedColonies!J3930=0, "NA", INDEX(Table4[],(MATCH(PickedColonies!C3930,Table6[Barcode of agar-filled omnitray plate],0)+PickedColonies!J3930-1)))</f>
        <v>NA</v>
      </c>
      <c r="F3930" s="42" t="str">
        <f>IF(ISNUMBER(SEARCH("96-well",Import!$B$10)),Sheet1!O3929,Sheet1!P3929)</f>
        <v>I6</v>
      </c>
      <c r="I3930" s="31"/>
    </row>
    <row r="3931" spans="1:9" x14ac:dyDescent="0.25">
      <c r="A3931" s="29" t="str">
        <f>IF(PickedColonies!J3931=0, "NA",INDEX(Table5[Strain name],(MATCH(PickedColonies!C3931,Table6[Barcode of agar-filled omnitray plate],0)+PickedColonies!J3931-1)))</f>
        <v>NA</v>
      </c>
      <c r="B3931" s="29" t="str">
        <f>IF(PickedColonies!J3931=0, "NA", INDEX(Table1[Modifications],(MATCH(PickedColonies!C3931,Table6[Barcode of agar-filled omnitray plate],0)+PickedColonies!J3931-1)))</f>
        <v>NA</v>
      </c>
      <c r="D3931" s="29" t="str">
        <f>IF(PickedColonies!J3931=0, "NA", INDEX(Table4[],(MATCH(PickedColonies!C3931,Table6[Barcode of agar-filled omnitray plate],0)+PickedColonies!J3931-1)))</f>
        <v>NA</v>
      </c>
      <c r="F3931" s="42" t="str">
        <f>IF(ISNUMBER(SEARCH("96-well",Import!$B$10)),Sheet1!O3930,Sheet1!P3930)</f>
        <v>J6</v>
      </c>
      <c r="I3931" s="31"/>
    </row>
    <row r="3932" spans="1:9" x14ac:dyDescent="0.25">
      <c r="A3932" s="29" t="str">
        <f>IF(PickedColonies!J3932=0, "NA",INDEX(Table5[Strain name],(MATCH(PickedColonies!C3932,Table6[Barcode of agar-filled omnitray plate],0)+PickedColonies!J3932-1)))</f>
        <v>NA</v>
      </c>
      <c r="B3932" s="29" t="str">
        <f>IF(PickedColonies!J3932=0, "NA", INDEX(Table1[Modifications],(MATCH(PickedColonies!C3932,Table6[Barcode of agar-filled omnitray plate],0)+PickedColonies!J3932-1)))</f>
        <v>NA</v>
      </c>
      <c r="D3932" s="29" t="str">
        <f>IF(PickedColonies!J3932=0, "NA", INDEX(Table4[],(MATCH(PickedColonies!C3932,Table6[Barcode of agar-filled omnitray plate],0)+PickedColonies!J3932-1)))</f>
        <v>NA</v>
      </c>
      <c r="F3932" s="42" t="str">
        <f>IF(ISNUMBER(SEARCH("96-well",Import!$B$10)),Sheet1!O3931,Sheet1!P3931)</f>
        <v>K6</v>
      </c>
      <c r="I3932" s="31"/>
    </row>
    <row r="3933" spans="1:9" x14ac:dyDescent="0.25">
      <c r="A3933" s="29" t="str">
        <f>IF(PickedColonies!J3933=0, "NA",INDEX(Table5[Strain name],(MATCH(PickedColonies!C3933,Table6[Barcode of agar-filled omnitray plate],0)+PickedColonies!J3933-1)))</f>
        <v>NA</v>
      </c>
      <c r="B3933" s="29" t="str">
        <f>IF(PickedColonies!J3933=0, "NA", INDEX(Table1[Modifications],(MATCH(PickedColonies!C3933,Table6[Barcode of agar-filled omnitray plate],0)+PickedColonies!J3933-1)))</f>
        <v>NA</v>
      </c>
      <c r="D3933" s="29" t="str">
        <f>IF(PickedColonies!J3933=0, "NA", INDEX(Table4[],(MATCH(PickedColonies!C3933,Table6[Barcode of agar-filled omnitray plate],0)+PickedColonies!J3933-1)))</f>
        <v>NA</v>
      </c>
      <c r="F3933" s="42" t="str">
        <f>IF(ISNUMBER(SEARCH("96-well",Import!$B$10)),Sheet1!O3932,Sheet1!P3932)</f>
        <v>L6</v>
      </c>
      <c r="I3933" s="31"/>
    </row>
    <row r="3934" spans="1:9" x14ac:dyDescent="0.25">
      <c r="A3934" s="29" t="str">
        <f>IF(PickedColonies!J3934=0, "NA",INDEX(Table5[Strain name],(MATCH(PickedColonies!C3934,Table6[Barcode of agar-filled omnitray plate],0)+PickedColonies!J3934-1)))</f>
        <v>NA</v>
      </c>
      <c r="B3934" s="29" t="str">
        <f>IF(PickedColonies!J3934=0, "NA", INDEX(Table1[Modifications],(MATCH(PickedColonies!C3934,Table6[Barcode of agar-filled omnitray plate],0)+PickedColonies!J3934-1)))</f>
        <v>NA</v>
      </c>
      <c r="D3934" s="29" t="str">
        <f>IF(PickedColonies!J3934=0, "NA", INDEX(Table4[],(MATCH(PickedColonies!C3934,Table6[Barcode of agar-filled omnitray plate],0)+PickedColonies!J3934-1)))</f>
        <v>NA</v>
      </c>
      <c r="F3934" s="42" t="str">
        <f>IF(ISNUMBER(SEARCH("96-well",Import!$B$10)),Sheet1!O3933,Sheet1!P3933)</f>
        <v>M6</v>
      </c>
      <c r="I3934" s="31"/>
    </row>
    <row r="3935" spans="1:9" x14ac:dyDescent="0.25">
      <c r="A3935" s="29" t="str">
        <f>IF(PickedColonies!J3935=0, "NA",INDEX(Table5[Strain name],(MATCH(PickedColonies!C3935,Table6[Barcode of agar-filled omnitray plate],0)+PickedColonies!J3935-1)))</f>
        <v>NA</v>
      </c>
      <c r="B3935" s="29" t="str">
        <f>IF(PickedColonies!J3935=0, "NA", INDEX(Table1[Modifications],(MATCH(PickedColonies!C3935,Table6[Barcode of agar-filled omnitray plate],0)+PickedColonies!J3935-1)))</f>
        <v>NA</v>
      </c>
      <c r="D3935" s="29" t="str">
        <f>IF(PickedColonies!J3935=0, "NA", INDEX(Table4[],(MATCH(PickedColonies!C3935,Table6[Barcode of agar-filled omnitray plate],0)+PickedColonies!J3935-1)))</f>
        <v>NA</v>
      </c>
      <c r="F3935" s="42" t="str">
        <f>IF(ISNUMBER(SEARCH("96-well",Import!$B$10)),Sheet1!O3934,Sheet1!P3934)</f>
        <v>N6</v>
      </c>
      <c r="I3935" s="31"/>
    </row>
    <row r="3936" spans="1:9" x14ac:dyDescent="0.25">
      <c r="A3936" s="29" t="str">
        <f>IF(PickedColonies!J3936=0, "NA",INDEX(Table5[Strain name],(MATCH(PickedColonies!C3936,Table6[Barcode of agar-filled omnitray plate],0)+PickedColonies!J3936-1)))</f>
        <v>NA</v>
      </c>
      <c r="B3936" s="29" t="str">
        <f>IF(PickedColonies!J3936=0, "NA", INDEX(Table1[Modifications],(MATCH(PickedColonies!C3936,Table6[Barcode of agar-filled omnitray plate],0)+PickedColonies!J3936-1)))</f>
        <v>NA</v>
      </c>
      <c r="D3936" s="29" t="str">
        <f>IF(PickedColonies!J3936=0, "NA", INDEX(Table4[],(MATCH(PickedColonies!C3936,Table6[Barcode of agar-filled omnitray plate],0)+PickedColonies!J3936-1)))</f>
        <v>NA</v>
      </c>
      <c r="F3936" s="42" t="str">
        <f>IF(ISNUMBER(SEARCH("96-well",Import!$B$10)),Sheet1!O3935,Sheet1!P3935)</f>
        <v>O6</v>
      </c>
      <c r="I3936" s="31"/>
    </row>
    <row r="3937" spans="1:9" x14ac:dyDescent="0.25">
      <c r="A3937" s="29" t="str">
        <f>IF(PickedColonies!J3937=0, "NA",INDEX(Table5[Strain name],(MATCH(PickedColonies!C3937,Table6[Barcode of agar-filled omnitray plate],0)+PickedColonies!J3937-1)))</f>
        <v>NA</v>
      </c>
      <c r="B3937" s="29" t="str">
        <f>IF(PickedColonies!J3937=0, "NA", INDEX(Table1[Modifications],(MATCH(PickedColonies!C3937,Table6[Barcode of agar-filled omnitray plate],0)+PickedColonies!J3937-1)))</f>
        <v>NA</v>
      </c>
      <c r="D3937" s="29" t="str">
        <f>IF(PickedColonies!J3937=0, "NA", INDEX(Table4[],(MATCH(PickedColonies!C3937,Table6[Barcode of agar-filled omnitray plate],0)+PickedColonies!J3937-1)))</f>
        <v>NA</v>
      </c>
      <c r="F3937" s="42" t="str">
        <f>IF(ISNUMBER(SEARCH("96-well",Import!$B$10)),Sheet1!O3936,Sheet1!P3936)</f>
        <v>P6</v>
      </c>
      <c r="I3937" s="31"/>
    </row>
    <row r="3938" spans="1:9" x14ac:dyDescent="0.25">
      <c r="A3938" s="29" t="str">
        <f>IF(PickedColonies!J3938=0, "NA",INDEX(Table5[Strain name],(MATCH(PickedColonies!C3938,Table6[Barcode of agar-filled omnitray plate],0)+PickedColonies!J3938-1)))</f>
        <v>NA</v>
      </c>
      <c r="B3938" s="29" t="str">
        <f>IF(PickedColonies!J3938=0, "NA", INDEX(Table1[Modifications],(MATCH(PickedColonies!C3938,Table6[Barcode of agar-filled omnitray plate],0)+PickedColonies!J3938-1)))</f>
        <v>NA</v>
      </c>
      <c r="D3938" s="29" t="str">
        <f>IF(PickedColonies!J3938=0, "NA", INDEX(Table4[],(MATCH(PickedColonies!C3938,Table6[Barcode of agar-filled omnitray plate],0)+PickedColonies!J3938-1)))</f>
        <v>NA</v>
      </c>
      <c r="F3938" s="42" t="str">
        <f>IF(ISNUMBER(SEARCH("96-well",Import!$B$10)),Sheet1!O3937,Sheet1!P3937)</f>
        <v>A7</v>
      </c>
      <c r="I3938" s="31"/>
    </row>
    <row r="3939" spans="1:9" x14ac:dyDescent="0.25">
      <c r="A3939" s="29" t="str">
        <f>IF(PickedColonies!J3939=0, "NA",INDEX(Table5[Strain name],(MATCH(PickedColonies!C3939,Table6[Barcode of agar-filled omnitray plate],0)+PickedColonies!J3939-1)))</f>
        <v>NA</v>
      </c>
      <c r="B3939" s="29" t="str">
        <f>IF(PickedColonies!J3939=0, "NA", INDEX(Table1[Modifications],(MATCH(PickedColonies!C3939,Table6[Barcode of agar-filled omnitray plate],0)+PickedColonies!J3939-1)))</f>
        <v>NA</v>
      </c>
      <c r="D3939" s="29" t="str">
        <f>IF(PickedColonies!J3939=0, "NA", INDEX(Table4[],(MATCH(PickedColonies!C3939,Table6[Barcode of agar-filled omnitray plate],0)+PickedColonies!J3939-1)))</f>
        <v>NA</v>
      </c>
      <c r="F3939" s="42" t="str">
        <f>IF(ISNUMBER(SEARCH("96-well",Import!$B$10)),Sheet1!O3938,Sheet1!P3938)</f>
        <v>B7</v>
      </c>
      <c r="I3939" s="31"/>
    </row>
    <row r="3940" spans="1:9" x14ac:dyDescent="0.25">
      <c r="A3940" s="29" t="str">
        <f>IF(PickedColonies!J3940=0, "NA",INDEX(Table5[Strain name],(MATCH(PickedColonies!C3940,Table6[Barcode of agar-filled omnitray plate],0)+PickedColonies!J3940-1)))</f>
        <v>NA</v>
      </c>
      <c r="B3940" s="29" t="str">
        <f>IF(PickedColonies!J3940=0, "NA", INDEX(Table1[Modifications],(MATCH(PickedColonies!C3940,Table6[Barcode of agar-filled omnitray plate],0)+PickedColonies!J3940-1)))</f>
        <v>NA</v>
      </c>
      <c r="D3940" s="29" t="str">
        <f>IF(PickedColonies!J3940=0, "NA", INDEX(Table4[],(MATCH(PickedColonies!C3940,Table6[Barcode of agar-filled omnitray plate],0)+PickedColonies!J3940-1)))</f>
        <v>NA</v>
      </c>
      <c r="F3940" s="42" t="str">
        <f>IF(ISNUMBER(SEARCH("96-well",Import!$B$10)),Sheet1!O3939,Sheet1!P3939)</f>
        <v>C7</v>
      </c>
      <c r="I3940" s="31"/>
    </row>
    <row r="3941" spans="1:9" x14ac:dyDescent="0.25">
      <c r="A3941" s="29" t="str">
        <f>IF(PickedColonies!J3941=0, "NA",INDEX(Table5[Strain name],(MATCH(PickedColonies!C3941,Table6[Barcode of agar-filled omnitray plate],0)+PickedColonies!J3941-1)))</f>
        <v>NA</v>
      </c>
      <c r="B3941" s="29" t="str">
        <f>IF(PickedColonies!J3941=0, "NA", INDEX(Table1[Modifications],(MATCH(PickedColonies!C3941,Table6[Barcode of agar-filled omnitray plate],0)+PickedColonies!J3941-1)))</f>
        <v>NA</v>
      </c>
      <c r="D3941" s="29" t="str">
        <f>IF(PickedColonies!J3941=0, "NA", INDEX(Table4[],(MATCH(PickedColonies!C3941,Table6[Barcode of agar-filled omnitray plate],0)+PickedColonies!J3941-1)))</f>
        <v>NA</v>
      </c>
      <c r="F3941" s="42" t="str">
        <f>IF(ISNUMBER(SEARCH("96-well",Import!$B$10)),Sheet1!O3940,Sheet1!P3940)</f>
        <v>D7</v>
      </c>
      <c r="I3941" s="31"/>
    </row>
    <row r="3942" spans="1:9" x14ac:dyDescent="0.25">
      <c r="A3942" s="29" t="str">
        <f>IF(PickedColonies!J3942=0, "NA",INDEX(Table5[Strain name],(MATCH(PickedColonies!C3942,Table6[Barcode of agar-filled omnitray plate],0)+PickedColonies!J3942-1)))</f>
        <v>NA</v>
      </c>
      <c r="B3942" s="29" t="str">
        <f>IF(PickedColonies!J3942=0, "NA", INDEX(Table1[Modifications],(MATCH(PickedColonies!C3942,Table6[Barcode of agar-filled omnitray plate],0)+PickedColonies!J3942-1)))</f>
        <v>NA</v>
      </c>
      <c r="D3942" s="29" t="str">
        <f>IF(PickedColonies!J3942=0, "NA", INDEX(Table4[],(MATCH(PickedColonies!C3942,Table6[Barcode of agar-filled omnitray plate],0)+PickedColonies!J3942-1)))</f>
        <v>NA</v>
      </c>
      <c r="F3942" s="42" t="str">
        <f>IF(ISNUMBER(SEARCH("96-well",Import!$B$10)),Sheet1!O3941,Sheet1!P3941)</f>
        <v>E7</v>
      </c>
      <c r="I3942" s="31"/>
    </row>
    <row r="3943" spans="1:9" x14ac:dyDescent="0.25">
      <c r="A3943" s="29" t="str">
        <f>IF(PickedColonies!J3943=0, "NA",INDEX(Table5[Strain name],(MATCH(PickedColonies!C3943,Table6[Barcode of agar-filled omnitray plate],0)+PickedColonies!J3943-1)))</f>
        <v>NA</v>
      </c>
      <c r="B3943" s="29" t="str">
        <f>IF(PickedColonies!J3943=0, "NA", INDEX(Table1[Modifications],(MATCH(PickedColonies!C3943,Table6[Barcode of agar-filled omnitray plate],0)+PickedColonies!J3943-1)))</f>
        <v>NA</v>
      </c>
      <c r="D3943" s="29" t="str">
        <f>IF(PickedColonies!J3943=0, "NA", INDEX(Table4[],(MATCH(PickedColonies!C3943,Table6[Barcode of agar-filled omnitray plate],0)+PickedColonies!J3943-1)))</f>
        <v>NA</v>
      </c>
      <c r="F3943" s="42" t="str">
        <f>IF(ISNUMBER(SEARCH("96-well",Import!$B$10)),Sheet1!O3942,Sheet1!P3942)</f>
        <v>F7</v>
      </c>
      <c r="I3943" s="31"/>
    </row>
    <row r="3944" spans="1:9" x14ac:dyDescent="0.25">
      <c r="A3944" s="29" t="str">
        <f>IF(PickedColonies!J3944=0, "NA",INDEX(Table5[Strain name],(MATCH(PickedColonies!C3944,Table6[Barcode of agar-filled omnitray plate],0)+PickedColonies!J3944-1)))</f>
        <v>NA</v>
      </c>
      <c r="B3944" s="29" t="str">
        <f>IF(PickedColonies!J3944=0, "NA", INDEX(Table1[Modifications],(MATCH(PickedColonies!C3944,Table6[Barcode of agar-filled omnitray plate],0)+PickedColonies!J3944-1)))</f>
        <v>NA</v>
      </c>
      <c r="D3944" s="29" t="str">
        <f>IF(PickedColonies!J3944=0, "NA", INDEX(Table4[],(MATCH(PickedColonies!C3944,Table6[Barcode of agar-filled omnitray plate],0)+PickedColonies!J3944-1)))</f>
        <v>NA</v>
      </c>
      <c r="F3944" s="42" t="str">
        <f>IF(ISNUMBER(SEARCH("96-well",Import!$B$10)),Sheet1!O3943,Sheet1!P3943)</f>
        <v>G7</v>
      </c>
      <c r="I3944" s="31"/>
    </row>
    <row r="3945" spans="1:9" x14ac:dyDescent="0.25">
      <c r="A3945" s="29" t="str">
        <f>IF(PickedColonies!J3945=0, "NA",INDEX(Table5[Strain name],(MATCH(PickedColonies!C3945,Table6[Barcode of agar-filled omnitray plate],0)+PickedColonies!J3945-1)))</f>
        <v>NA</v>
      </c>
      <c r="B3945" s="29" t="str">
        <f>IF(PickedColonies!J3945=0, "NA", INDEX(Table1[Modifications],(MATCH(PickedColonies!C3945,Table6[Barcode of agar-filled omnitray plate],0)+PickedColonies!J3945-1)))</f>
        <v>NA</v>
      </c>
      <c r="D3945" s="29" t="str">
        <f>IF(PickedColonies!J3945=0, "NA", INDEX(Table4[],(MATCH(PickedColonies!C3945,Table6[Barcode of agar-filled omnitray plate],0)+PickedColonies!J3945-1)))</f>
        <v>NA</v>
      </c>
      <c r="F3945" s="42" t="str">
        <f>IF(ISNUMBER(SEARCH("96-well",Import!$B$10)),Sheet1!O3944,Sheet1!P3944)</f>
        <v>H7</v>
      </c>
      <c r="I3945" s="31"/>
    </row>
    <row r="3946" spans="1:9" x14ac:dyDescent="0.25">
      <c r="A3946" s="29" t="str">
        <f>IF(PickedColonies!J3946=0, "NA",INDEX(Table5[Strain name],(MATCH(PickedColonies!C3946,Table6[Barcode of agar-filled omnitray plate],0)+PickedColonies!J3946-1)))</f>
        <v>NA</v>
      </c>
      <c r="B3946" s="29" t="str">
        <f>IF(PickedColonies!J3946=0, "NA", INDEX(Table1[Modifications],(MATCH(PickedColonies!C3946,Table6[Barcode of agar-filled omnitray plate],0)+PickedColonies!J3946-1)))</f>
        <v>NA</v>
      </c>
      <c r="D3946" s="29" t="str">
        <f>IF(PickedColonies!J3946=0, "NA", INDEX(Table4[],(MATCH(PickedColonies!C3946,Table6[Barcode of agar-filled omnitray plate],0)+PickedColonies!J3946-1)))</f>
        <v>NA</v>
      </c>
      <c r="F3946" s="42" t="str">
        <f>IF(ISNUMBER(SEARCH("96-well",Import!$B$10)),Sheet1!O3945,Sheet1!P3945)</f>
        <v>I7</v>
      </c>
      <c r="I3946" s="31"/>
    </row>
    <row r="3947" spans="1:9" x14ac:dyDescent="0.25">
      <c r="A3947" s="29" t="str">
        <f>IF(PickedColonies!J3947=0, "NA",INDEX(Table5[Strain name],(MATCH(PickedColonies!C3947,Table6[Barcode of agar-filled omnitray plate],0)+PickedColonies!J3947-1)))</f>
        <v>NA</v>
      </c>
      <c r="B3947" s="29" t="str">
        <f>IF(PickedColonies!J3947=0, "NA", INDEX(Table1[Modifications],(MATCH(PickedColonies!C3947,Table6[Barcode of agar-filled omnitray plate],0)+PickedColonies!J3947-1)))</f>
        <v>NA</v>
      </c>
      <c r="D3947" s="29" t="str">
        <f>IF(PickedColonies!J3947=0, "NA", INDEX(Table4[],(MATCH(PickedColonies!C3947,Table6[Barcode of agar-filled omnitray plate],0)+PickedColonies!J3947-1)))</f>
        <v>NA</v>
      </c>
      <c r="F3947" s="42" t="str">
        <f>IF(ISNUMBER(SEARCH("96-well",Import!$B$10)),Sheet1!O3946,Sheet1!P3946)</f>
        <v>J7</v>
      </c>
      <c r="I3947" s="31"/>
    </row>
    <row r="3948" spans="1:9" x14ac:dyDescent="0.25">
      <c r="A3948" s="29" t="str">
        <f>IF(PickedColonies!J3948=0, "NA",INDEX(Table5[Strain name],(MATCH(PickedColonies!C3948,Table6[Barcode of agar-filled omnitray plate],0)+PickedColonies!J3948-1)))</f>
        <v>NA</v>
      </c>
      <c r="B3948" s="29" t="str">
        <f>IF(PickedColonies!J3948=0, "NA", INDEX(Table1[Modifications],(MATCH(PickedColonies!C3948,Table6[Barcode of agar-filled omnitray plate],0)+PickedColonies!J3948-1)))</f>
        <v>NA</v>
      </c>
      <c r="D3948" s="29" t="str">
        <f>IF(PickedColonies!J3948=0, "NA", INDEX(Table4[],(MATCH(PickedColonies!C3948,Table6[Barcode of agar-filled omnitray plate],0)+PickedColonies!J3948-1)))</f>
        <v>NA</v>
      </c>
      <c r="F3948" s="42" t="str">
        <f>IF(ISNUMBER(SEARCH("96-well",Import!$B$10)),Sheet1!O3947,Sheet1!P3947)</f>
        <v>K7</v>
      </c>
      <c r="I3948" s="31"/>
    </row>
    <row r="3949" spans="1:9" x14ac:dyDescent="0.25">
      <c r="A3949" s="29" t="str">
        <f>IF(PickedColonies!J3949=0, "NA",INDEX(Table5[Strain name],(MATCH(PickedColonies!C3949,Table6[Barcode of agar-filled omnitray plate],0)+PickedColonies!J3949-1)))</f>
        <v>NA</v>
      </c>
      <c r="B3949" s="29" t="str">
        <f>IF(PickedColonies!J3949=0, "NA", INDEX(Table1[Modifications],(MATCH(PickedColonies!C3949,Table6[Barcode of agar-filled omnitray plate],0)+PickedColonies!J3949-1)))</f>
        <v>NA</v>
      </c>
      <c r="D3949" s="29" t="str">
        <f>IF(PickedColonies!J3949=0, "NA", INDEX(Table4[],(MATCH(PickedColonies!C3949,Table6[Barcode of agar-filled omnitray plate],0)+PickedColonies!J3949-1)))</f>
        <v>NA</v>
      </c>
      <c r="F3949" s="42" t="str">
        <f>IF(ISNUMBER(SEARCH("96-well",Import!$B$10)),Sheet1!O3948,Sheet1!P3948)</f>
        <v>L7</v>
      </c>
      <c r="I3949" s="31"/>
    </row>
    <row r="3950" spans="1:9" x14ac:dyDescent="0.25">
      <c r="A3950" s="29" t="str">
        <f>IF(PickedColonies!J3950=0, "NA",INDEX(Table5[Strain name],(MATCH(PickedColonies!C3950,Table6[Barcode of agar-filled omnitray plate],0)+PickedColonies!J3950-1)))</f>
        <v>NA</v>
      </c>
      <c r="B3950" s="29" t="str">
        <f>IF(PickedColonies!J3950=0, "NA", INDEX(Table1[Modifications],(MATCH(PickedColonies!C3950,Table6[Barcode of agar-filled omnitray plate],0)+PickedColonies!J3950-1)))</f>
        <v>NA</v>
      </c>
      <c r="D3950" s="29" t="str">
        <f>IF(PickedColonies!J3950=0, "NA", INDEX(Table4[],(MATCH(PickedColonies!C3950,Table6[Barcode of agar-filled omnitray plate],0)+PickedColonies!J3950-1)))</f>
        <v>NA</v>
      </c>
      <c r="F3950" s="42" t="str">
        <f>IF(ISNUMBER(SEARCH("96-well",Import!$B$10)),Sheet1!O3949,Sheet1!P3949)</f>
        <v>M7</v>
      </c>
      <c r="I3950" s="31"/>
    </row>
    <row r="3951" spans="1:9" x14ac:dyDescent="0.25">
      <c r="A3951" s="29" t="str">
        <f>IF(PickedColonies!J3951=0, "NA",INDEX(Table5[Strain name],(MATCH(PickedColonies!C3951,Table6[Barcode of agar-filled omnitray plate],0)+PickedColonies!J3951-1)))</f>
        <v>NA</v>
      </c>
      <c r="B3951" s="29" t="str">
        <f>IF(PickedColonies!J3951=0, "NA", INDEX(Table1[Modifications],(MATCH(PickedColonies!C3951,Table6[Barcode of agar-filled omnitray plate],0)+PickedColonies!J3951-1)))</f>
        <v>NA</v>
      </c>
      <c r="D3951" s="29" t="str">
        <f>IF(PickedColonies!J3951=0, "NA", INDEX(Table4[],(MATCH(PickedColonies!C3951,Table6[Barcode of agar-filled omnitray plate],0)+PickedColonies!J3951-1)))</f>
        <v>NA</v>
      </c>
      <c r="F3951" s="42" t="str">
        <f>IF(ISNUMBER(SEARCH("96-well",Import!$B$10)),Sheet1!O3950,Sheet1!P3950)</f>
        <v>N7</v>
      </c>
      <c r="I3951" s="31"/>
    </row>
    <row r="3952" spans="1:9" x14ac:dyDescent="0.25">
      <c r="A3952" s="29" t="str">
        <f>IF(PickedColonies!J3952=0, "NA",INDEX(Table5[Strain name],(MATCH(PickedColonies!C3952,Table6[Barcode of agar-filled omnitray plate],0)+PickedColonies!J3952-1)))</f>
        <v>NA</v>
      </c>
      <c r="B3952" s="29" t="str">
        <f>IF(PickedColonies!J3952=0, "NA", INDEX(Table1[Modifications],(MATCH(PickedColonies!C3952,Table6[Barcode of agar-filled omnitray plate],0)+PickedColonies!J3952-1)))</f>
        <v>NA</v>
      </c>
      <c r="D3952" s="29" t="str">
        <f>IF(PickedColonies!J3952=0, "NA", INDEX(Table4[],(MATCH(PickedColonies!C3952,Table6[Barcode of agar-filled omnitray plate],0)+PickedColonies!J3952-1)))</f>
        <v>NA</v>
      </c>
      <c r="F3952" s="42" t="str">
        <f>IF(ISNUMBER(SEARCH("96-well",Import!$B$10)),Sheet1!O3951,Sheet1!P3951)</f>
        <v>O7</v>
      </c>
      <c r="I3952" s="31"/>
    </row>
    <row r="3953" spans="1:9" x14ac:dyDescent="0.25">
      <c r="A3953" s="29" t="str">
        <f>IF(PickedColonies!J3953=0, "NA",INDEX(Table5[Strain name],(MATCH(PickedColonies!C3953,Table6[Barcode of agar-filled omnitray plate],0)+PickedColonies!J3953-1)))</f>
        <v>NA</v>
      </c>
      <c r="B3953" s="29" t="str">
        <f>IF(PickedColonies!J3953=0, "NA", INDEX(Table1[Modifications],(MATCH(PickedColonies!C3953,Table6[Barcode of agar-filled omnitray plate],0)+PickedColonies!J3953-1)))</f>
        <v>NA</v>
      </c>
      <c r="D3953" s="29" t="str">
        <f>IF(PickedColonies!J3953=0, "NA", INDEX(Table4[],(MATCH(PickedColonies!C3953,Table6[Barcode of agar-filled omnitray plate],0)+PickedColonies!J3953-1)))</f>
        <v>NA</v>
      </c>
      <c r="F3953" s="42" t="str">
        <f>IF(ISNUMBER(SEARCH("96-well",Import!$B$10)),Sheet1!O3952,Sheet1!P3952)</f>
        <v>P7</v>
      </c>
      <c r="I3953" s="31"/>
    </row>
    <row r="3954" spans="1:9" x14ac:dyDescent="0.25">
      <c r="A3954" s="29" t="str">
        <f>IF(PickedColonies!J3954=0, "NA",INDEX(Table5[Strain name],(MATCH(PickedColonies!C3954,Table6[Barcode of agar-filled omnitray plate],0)+PickedColonies!J3954-1)))</f>
        <v>NA</v>
      </c>
      <c r="B3954" s="29" t="str">
        <f>IF(PickedColonies!J3954=0, "NA", INDEX(Table1[Modifications],(MATCH(PickedColonies!C3954,Table6[Barcode of agar-filled omnitray plate],0)+PickedColonies!J3954-1)))</f>
        <v>NA</v>
      </c>
      <c r="D3954" s="29" t="str">
        <f>IF(PickedColonies!J3954=0, "NA", INDEX(Table4[],(MATCH(PickedColonies!C3954,Table6[Barcode of agar-filled omnitray plate],0)+PickedColonies!J3954-1)))</f>
        <v>NA</v>
      </c>
      <c r="F3954" s="42" t="str">
        <f>IF(ISNUMBER(SEARCH("96-well",Import!$B$10)),Sheet1!O3953,Sheet1!P3953)</f>
        <v>A8</v>
      </c>
      <c r="I3954" s="31"/>
    </row>
    <row r="3955" spans="1:9" x14ac:dyDescent="0.25">
      <c r="A3955" s="29" t="str">
        <f>IF(PickedColonies!J3955=0, "NA",INDEX(Table5[Strain name],(MATCH(PickedColonies!C3955,Table6[Barcode of agar-filled omnitray plate],0)+PickedColonies!J3955-1)))</f>
        <v>NA</v>
      </c>
      <c r="B3955" s="29" t="str">
        <f>IF(PickedColonies!J3955=0, "NA", INDEX(Table1[Modifications],(MATCH(PickedColonies!C3955,Table6[Barcode of agar-filled omnitray plate],0)+PickedColonies!J3955-1)))</f>
        <v>NA</v>
      </c>
      <c r="D3955" s="29" t="str">
        <f>IF(PickedColonies!J3955=0, "NA", INDEX(Table4[],(MATCH(PickedColonies!C3955,Table6[Barcode of agar-filled omnitray plate],0)+PickedColonies!J3955-1)))</f>
        <v>NA</v>
      </c>
      <c r="F3955" s="42" t="str">
        <f>IF(ISNUMBER(SEARCH("96-well",Import!$B$10)),Sheet1!O3954,Sheet1!P3954)</f>
        <v>B8</v>
      </c>
      <c r="I3955" s="31"/>
    </row>
    <row r="3956" spans="1:9" x14ac:dyDescent="0.25">
      <c r="A3956" s="29" t="str">
        <f>IF(PickedColonies!J3956=0, "NA",INDEX(Table5[Strain name],(MATCH(PickedColonies!C3956,Table6[Barcode of agar-filled omnitray plate],0)+PickedColonies!J3956-1)))</f>
        <v>NA</v>
      </c>
      <c r="B3956" s="29" t="str">
        <f>IF(PickedColonies!J3956=0, "NA", INDEX(Table1[Modifications],(MATCH(PickedColonies!C3956,Table6[Barcode of agar-filled omnitray plate],0)+PickedColonies!J3956-1)))</f>
        <v>NA</v>
      </c>
      <c r="D3956" s="29" t="str">
        <f>IF(PickedColonies!J3956=0, "NA", INDEX(Table4[],(MATCH(PickedColonies!C3956,Table6[Barcode of agar-filled omnitray plate],0)+PickedColonies!J3956-1)))</f>
        <v>NA</v>
      </c>
      <c r="F3956" s="42" t="str">
        <f>IF(ISNUMBER(SEARCH("96-well",Import!$B$10)),Sheet1!O3955,Sheet1!P3955)</f>
        <v>C8</v>
      </c>
      <c r="I3956" s="31"/>
    </row>
    <row r="3957" spans="1:9" x14ac:dyDescent="0.25">
      <c r="A3957" s="29" t="str">
        <f>IF(PickedColonies!J3957=0, "NA",INDEX(Table5[Strain name],(MATCH(PickedColonies!C3957,Table6[Barcode of agar-filled omnitray plate],0)+PickedColonies!J3957-1)))</f>
        <v>NA</v>
      </c>
      <c r="B3957" s="29" t="str">
        <f>IF(PickedColonies!J3957=0, "NA", INDEX(Table1[Modifications],(MATCH(PickedColonies!C3957,Table6[Barcode of agar-filled omnitray plate],0)+PickedColonies!J3957-1)))</f>
        <v>NA</v>
      </c>
      <c r="D3957" s="29" t="str">
        <f>IF(PickedColonies!J3957=0, "NA", INDEX(Table4[],(MATCH(PickedColonies!C3957,Table6[Barcode of agar-filled omnitray plate],0)+PickedColonies!J3957-1)))</f>
        <v>NA</v>
      </c>
      <c r="F3957" s="42" t="str">
        <f>IF(ISNUMBER(SEARCH("96-well",Import!$B$10)),Sheet1!O3956,Sheet1!P3956)</f>
        <v>D8</v>
      </c>
      <c r="I3957" s="31"/>
    </row>
    <row r="3958" spans="1:9" x14ac:dyDescent="0.25">
      <c r="A3958" s="29" t="str">
        <f>IF(PickedColonies!J3958=0, "NA",INDEX(Table5[Strain name],(MATCH(PickedColonies!C3958,Table6[Barcode of agar-filled omnitray plate],0)+PickedColonies!J3958-1)))</f>
        <v>NA</v>
      </c>
      <c r="B3958" s="29" t="str">
        <f>IF(PickedColonies!J3958=0, "NA", INDEX(Table1[Modifications],(MATCH(PickedColonies!C3958,Table6[Barcode of agar-filled omnitray plate],0)+PickedColonies!J3958-1)))</f>
        <v>NA</v>
      </c>
      <c r="D3958" s="29" t="str">
        <f>IF(PickedColonies!J3958=0, "NA", INDEX(Table4[],(MATCH(PickedColonies!C3958,Table6[Barcode of agar-filled omnitray plate],0)+PickedColonies!J3958-1)))</f>
        <v>NA</v>
      </c>
      <c r="F3958" s="42" t="str">
        <f>IF(ISNUMBER(SEARCH("96-well",Import!$B$10)),Sheet1!O3957,Sheet1!P3957)</f>
        <v>E8</v>
      </c>
      <c r="I3958" s="31"/>
    </row>
    <row r="3959" spans="1:9" x14ac:dyDescent="0.25">
      <c r="A3959" s="29" t="str">
        <f>IF(PickedColonies!J3959=0, "NA",INDEX(Table5[Strain name],(MATCH(PickedColonies!C3959,Table6[Barcode of agar-filled omnitray plate],0)+PickedColonies!J3959-1)))</f>
        <v>NA</v>
      </c>
      <c r="B3959" s="29" t="str">
        <f>IF(PickedColonies!J3959=0, "NA", INDEX(Table1[Modifications],(MATCH(PickedColonies!C3959,Table6[Barcode of agar-filled omnitray plate],0)+PickedColonies!J3959-1)))</f>
        <v>NA</v>
      </c>
      <c r="D3959" s="29" t="str">
        <f>IF(PickedColonies!J3959=0, "NA", INDEX(Table4[],(MATCH(PickedColonies!C3959,Table6[Barcode of agar-filled omnitray plate],0)+PickedColonies!J3959-1)))</f>
        <v>NA</v>
      </c>
      <c r="F3959" s="42" t="str">
        <f>IF(ISNUMBER(SEARCH("96-well",Import!$B$10)),Sheet1!O3958,Sheet1!P3958)</f>
        <v>F8</v>
      </c>
      <c r="I3959" s="31"/>
    </row>
    <row r="3960" spans="1:9" x14ac:dyDescent="0.25">
      <c r="A3960" s="29" t="str">
        <f>IF(PickedColonies!J3960=0, "NA",INDEX(Table5[Strain name],(MATCH(PickedColonies!C3960,Table6[Barcode of agar-filled omnitray plate],0)+PickedColonies!J3960-1)))</f>
        <v>NA</v>
      </c>
      <c r="B3960" s="29" t="str">
        <f>IF(PickedColonies!J3960=0, "NA", INDEX(Table1[Modifications],(MATCH(PickedColonies!C3960,Table6[Barcode of agar-filled omnitray plate],0)+PickedColonies!J3960-1)))</f>
        <v>NA</v>
      </c>
      <c r="D3960" s="29" t="str">
        <f>IF(PickedColonies!J3960=0, "NA", INDEX(Table4[],(MATCH(PickedColonies!C3960,Table6[Barcode of agar-filled omnitray plate],0)+PickedColonies!J3960-1)))</f>
        <v>NA</v>
      </c>
      <c r="F3960" s="42" t="str">
        <f>IF(ISNUMBER(SEARCH("96-well",Import!$B$10)),Sheet1!O3959,Sheet1!P3959)</f>
        <v>G8</v>
      </c>
      <c r="I3960" s="31"/>
    </row>
    <row r="3961" spans="1:9" x14ac:dyDescent="0.25">
      <c r="A3961" s="29" t="str">
        <f>IF(PickedColonies!J3961=0, "NA",INDEX(Table5[Strain name],(MATCH(PickedColonies!C3961,Table6[Barcode of agar-filled omnitray plate],0)+PickedColonies!J3961-1)))</f>
        <v>NA</v>
      </c>
      <c r="B3961" s="29" t="str">
        <f>IF(PickedColonies!J3961=0, "NA", INDEX(Table1[Modifications],(MATCH(PickedColonies!C3961,Table6[Barcode of agar-filled omnitray plate],0)+PickedColonies!J3961-1)))</f>
        <v>NA</v>
      </c>
      <c r="D3961" s="29" t="str">
        <f>IF(PickedColonies!J3961=0, "NA", INDEX(Table4[],(MATCH(PickedColonies!C3961,Table6[Barcode of agar-filled omnitray plate],0)+PickedColonies!J3961-1)))</f>
        <v>NA</v>
      </c>
      <c r="F3961" s="42" t="str">
        <f>IF(ISNUMBER(SEARCH("96-well",Import!$B$10)),Sheet1!O3960,Sheet1!P3960)</f>
        <v>H8</v>
      </c>
      <c r="I3961" s="31"/>
    </row>
    <row r="3962" spans="1:9" x14ac:dyDescent="0.25">
      <c r="A3962" s="29" t="str">
        <f>IF(PickedColonies!J3962=0, "NA",INDEX(Table5[Strain name],(MATCH(PickedColonies!C3962,Table6[Barcode of agar-filled omnitray plate],0)+PickedColonies!J3962-1)))</f>
        <v>NA</v>
      </c>
      <c r="B3962" s="29" t="str">
        <f>IF(PickedColonies!J3962=0, "NA", INDEX(Table1[Modifications],(MATCH(PickedColonies!C3962,Table6[Barcode of agar-filled omnitray plate],0)+PickedColonies!J3962-1)))</f>
        <v>NA</v>
      </c>
      <c r="D3962" s="29" t="str">
        <f>IF(PickedColonies!J3962=0, "NA", INDEX(Table4[],(MATCH(PickedColonies!C3962,Table6[Barcode of agar-filled omnitray plate],0)+PickedColonies!J3962-1)))</f>
        <v>NA</v>
      </c>
      <c r="F3962" s="42" t="str">
        <f>IF(ISNUMBER(SEARCH("96-well",Import!$B$10)),Sheet1!O3961,Sheet1!P3961)</f>
        <v>I8</v>
      </c>
      <c r="I3962" s="31"/>
    </row>
    <row r="3963" spans="1:9" x14ac:dyDescent="0.25">
      <c r="A3963" s="29" t="str">
        <f>IF(PickedColonies!J3963=0, "NA",INDEX(Table5[Strain name],(MATCH(PickedColonies!C3963,Table6[Barcode of agar-filled omnitray plate],0)+PickedColonies!J3963-1)))</f>
        <v>NA</v>
      </c>
      <c r="B3963" s="29" t="str">
        <f>IF(PickedColonies!J3963=0, "NA", INDEX(Table1[Modifications],(MATCH(PickedColonies!C3963,Table6[Barcode of agar-filled omnitray plate],0)+PickedColonies!J3963-1)))</f>
        <v>NA</v>
      </c>
      <c r="D3963" s="29" t="str">
        <f>IF(PickedColonies!J3963=0, "NA", INDEX(Table4[],(MATCH(PickedColonies!C3963,Table6[Barcode of agar-filled omnitray plate],0)+PickedColonies!J3963-1)))</f>
        <v>NA</v>
      </c>
      <c r="F3963" s="42" t="str">
        <f>IF(ISNUMBER(SEARCH("96-well",Import!$B$10)),Sheet1!O3962,Sheet1!P3962)</f>
        <v>J8</v>
      </c>
      <c r="I3963" s="31"/>
    </row>
    <row r="3964" spans="1:9" x14ac:dyDescent="0.25">
      <c r="A3964" s="29" t="str">
        <f>IF(PickedColonies!J3964=0, "NA",INDEX(Table5[Strain name],(MATCH(PickedColonies!C3964,Table6[Barcode of agar-filled omnitray plate],0)+PickedColonies!J3964-1)))</f>
        <v>NA</v>
      </c>
      <c r="B3964" s="29" t="str">
        <f>IF(PickedColonies!J3964=0, "NA", INDEX(Table1[Modifications],(MATCH(PickedColonies!C3964,Table6[Barcode of agar-filled omnitray plate],0)+PickedColonies!J3964-1)))</f>
        <v>NA</v>
      </c>
      <c r="D3964" s="29" t="str">
        <f>IF(PickedColonies!J3964=0, "NA", INDEX(Table4[],(MATCH(PickedColonies!C3964,Table6[Barcode of agar-filled omnitray plate],0)+PickedColonies!J3964-1)))</f>
        <v>NA</v>
      </c>
      <c r="F3964" s="42" t="str">
        <f>IF(ISNUMBER(SEARCH("96-well",Import!$B$10)),Sheet1!O3963,Sheet1!P3963)</f>
        <v>K8</v>
      </c>
      <c r="I3964" s="31"/>
    </row>
    <row r="3965" spans="1:9" x14ac:dyDescent="0.25">
      <c r="A3965" s="29" t="str">
        <f>IF(PickedColonies!J3965=0, "NA",INDEX(Table5[Strain name],(MATCH(PickedColonies!C3965,Table6[Barcode of agar-filled omnitray plate],0)+PickedColonies!J3965-1)))</f>
        <v>NA</v>
      </c>
      <c r="B3965" s="29" t="str">
        <f>IF(PickedColonies!J3965=0, "NA", INDEX(Table1[Modifications],(MATCH(PickedColonies!C3965,Table6[Barcode of agar-filled omnitray plate],0)+PickedColonies!J3965-1)))</f>
        <v>NA</v>
      </c>
      <c r="D3965" s="29" t="str">
        <f>IF(PickedColonies!J3965=0, "NA", INDEX(Table4[],(MATCH(PickedColonies!C3965,Table6[Barcode of agar-filled omnitray plate],0)+PickedColonies!J3965-1)))</f>
        <v>NA</v>
      </c>
      <c r="F3965" s="42" t="str">
        <f>IF(ISNUMBER(SEARCH("96-well",Import!$B$10)),Sheet1!O3964,Sheet1!P3964)</f>
        <v>L8</v>
      </c>
      <c r="I3965" s="31"/>
    </row>
    <row r="3966" spans="1:9" x14ac:dyDescent="0.25">
      <c r="A3966" s="29" t="str">
        <f>IF(PickedColonies!J3966=0, "NA",INDEX(Table5[Strain name],(MATCH(PickedColonies!C3966,Table6[Barcode of agar-filled omnitray plate],0)+PickedColonies!J3966-1)))</f>
        <v>NA</v>
      </c>
      <c r="B3966" s="29" t="str">
        <f>IF(PickedColonies!J3966=0, "NA", INDEX(Table1[Modifications],(MATCH(PickedColonies!C3966,Table6[Barcode of agar-filled omnitray plate],0)+PickedColonies!J3966-1)))</f>
        <v>NA</v>
      </c>
      <c r="D3966" s="29" t="str">
        <f>IF(PickedColonies!J3966=0, "NA", INDEX(Table4[],(MATCH(PickedColonies!C3966,Table6[Barcode of agar-filled omnitray plate],0)+PickedColonies!J3966-1)))</f>
        <v>NA</v>
      </c>
      <c r="F3966" s="42" t="str">
        <f>IF(ISNUMBER(SEARCH("96-well",Import!$B$10)),Sheet1!O3965,Sheet1!P3965)</f>
        <v>M8</v>
      </c>
      <c r="I3966" s="31"/>
    </row>
    <row r="3967" spans="1:9" x14ac:dyDescent="0.25">
      <c r="A3967" s="29" t="str">
        <f>IF(PickedColonies!J3967=0, "NA",INDEX(Table5[Strain name],(MATCH(PickedColonies!C3967,Table6[Barcode of agar-filled omnitray plate],0)+PickedColonies!J3967-1)))</f>
        <v>NA</v>
      </c>
      <c r="B3967" s="29" t="str">
        <f>IF(PickedColonies!J3967=0, "NA", INDEX(Table1[Modifications],(MATCH(PickedColonies!C3967,Table6[Barcode of agar-filled omnitray plate],0)+PickedColonies!J3967-1)))</f>
        <v>NA</v>
      </c>
      <c r="D3967" s="29" t="str">
        <f>IF(PickedColonies!J3967=0, "NA", INDEX(Table4[],(MATCH(PickedColonies!C3967,Table6[Barcode of agar-filled omnitray plate],0)+PickedColonies!J3967-1)))</f>
        <v>NA</v>
      </c>
      <c r="F3967" s="42" t="str">
        <f>IF(ISNUMBER(SEARCH("96-well",Import!$B$10)),Sheet1!O3966,Sheet1!P3966)</f>
        <v>N8</v>
      </c>
      <c r="I3967" s="31"/>
    </row>
    <row r="3968" spans="1:9" x14ac:dyDescent="0.25">
      <c r="A3968" s="29" t="str">
        <f>IF(PickedColonies!J3968=0, "NA",INDEX(Table5[Strain name],(MATCH(PickedColonies!C3968,Table6[Barcode of agar-filled omnitray plate],0)+PickedColonies!J3968-1)))</f>
        <v>NA</v>
      </c>
      <c r="B3968" s="29" t="str">
        <f>IF(PickedColonies!J3968=0, "NA", INDEX(Table1[Modifications],(MATCH(PickedColonies!C3968,Table6[Barcode of agar-filled omnitray plate],0)+PickedColonies!J3968-1)))</f>
        <v>NA</v>
      </c>
      <c r="D3968" s="29" t="str">
        <f>IF(PickedColonies!J3968=0, "NA", INDEX(Table4[],(MATCH(PickedColonies!C3968,Table6[Barcode of agar-filled omnitray plate],0)+PickedColonies!J3968-1)))</f>
        <v>NA</v>
      </c>
      <c r="F3968" s="42" t="str">
        <f>IF(ISNUMBER(SEARCH("96-well",Import!$B$10)),Sheet1!O3967,Sheet1!P3967)</f>
        <v>O8</v>
      </c>
      <c r="I3968" s="31"/>
    </row>
    <row r="3969" spans="1:9" x14ac:dyDescent="0.25">
      <c r="A3969" s="29" t="str">
        <f>IF(PickedColonies!J3969=0, "NA",INDEX(Table5[Strain name],(MATCH(PickedColonies!C3969,Table6[Barcode of agar-filled omnitray plate],0)+PickedColonies!J3969-1)))</f>
        <v>NA</v>
      </c>
      <c r="B3969" s="29" t="str">
        <f>IF(PickedColonies!J3969=0, "NA", INDEX(Table1[Modifications],(MATCH(PickedColonies!C3969,Table6[Barcode of agar-filled omnitray plate],0)+PickedColonies!J3969-1)))</f>
        <v>NA</v>
      </c>
      <c r="D3969" s="29" t="str">
        <f>IF(PickedColonies!J3969=0, "NA", INDEX(Table4[],(MATCH(PickedColonies!C3969,Table6[Barcode of agar-filled omnitray plate],0)+PickedColonies!J3969-1)))</f>
        <v>NA</v>
      </c>
      <c r="F3969" s="42" t="str">
        <f>IF(ISNUMBER(SEARCH("96-well",Import!$B$10)),Sheet1!O3968,Sheet1!P3968)</f>
        <v>P8</v>
      </c>
      <c r="I3969" s="31"/>
    </row>
    <row r="3970" spans="1:9" x14ac:dyDescent="0.25">
      <c r="A3970" s="29" t="str">
        <f>IF(PickedColonies!J3970=0, "NA",INDEX(Table5[Strain name],(MATCH(PickedColonies!C3970,Table6[Barcode of agar-filled omnitray plate],0)+PickedColonies!J3970-1)))</f>
        <v>NA</v>
      </c>
      <c r="B3970" s="29" t="str">
        <f>IF(PickedColonies!J3970=0, "NA", INDEX(Table1[Modifications],(MATCH(PickedColonies!C3970,Table6[Barcode of agar-filled omnitray plate],0)+PickedColonies!J3970-1)))</f>
        <v>NA</v>
      </c>
      <c r="D3970" s="29" t="str">
        <f>IF(PickedColonies!J3970=0, "NA", INDEX(Table4[],(MATCH(PickedColonies!C3970,Table6[Barcode of agar-filled omnitray plate],0)+PickedColonies!J3970-1)))</f>
        <v>NA</v>
      </c>
      <c r="F3970" s="42" t="str">
        <f>IF(ISNUMBER(SEARCH("96-well",Import!$B$10)),Sheet1!O3969,Sheet1!P3969)</f>
        <v>A9</v>
      </c>
      <c r="I3970" s="31"/>
    </row>
    <row r="3971" spans="1:9" x14ac:dyDescent="0.25">
      <c r="A3971" s="29" t="str">
        <f>IF(PickedColonies!J3971=0, "NA",INDEX(Table5[Strain name],(MATCH(PickedColonies!C3971,Table6[Barcode of agar-filled omnitray plate],0)+PickedColonies!J3971-1)))</f>
        <v>NA</v>
      </c>
      <c r="B3971" s="29" t="str">
        <f>IF(PickedColonies!J3971=0, "NA", INDEX(Table1[Modifications],(MATCH(PickedColonies!C3971,Table6[Barcode of agar-filled omnitray plate],0)+PickedColonies!J3971-1)))</f>
        <v>NA</v>
      </c>
      <c r="D3971" s="29" t="str">
        <f>IF(PickedColonies!J3971=0, "NA", INDEX(Table4[],(MATCH(PickedColonies!C3971,Table6[Barcode of agar-filled omnitray plate],0)+PickedColonies!J3971-1)))</f>
        <v>NA</v>
      </c>
      <c r="F3971" s="42" t="str">
        <f>IF(ISNUMBER(SEARCH("96-well",Import!$B$10)),Sheet1!O3970,Sheet1!P3970)</f>
        <v>B9</v>
      </c>
      <c r="I3971" s="31"/>
    </row>
    <row r="3972" spans="1:9" x14ac:dyDescent="0.25">
      <c r="A3972" s="29" t="str">
        <f>IF(PickedColonies!J3972=0, "NA",INDEX(Table5[Strain name],(MATCH(PickedColonies!C3972,Table6[Barcode of agar-filled omnitray plate],0)+PickedColonies!J3972-1)))</f>
        <v>NA</v>
      </c>
      <c r="B3972" s="29" t="str">
        <f>IF(PickedColonies!J3972=0, "NA", INDEX(Table1[Modifications],(MATCH(PickedColonies!C3972,Table6[Barcode of agar-filled omnitray plate],0)+PickedColonies!J3972-1)))</f>
        <v>NA</v>
      </c>
      <c r="D3972" s="29" t="str">
        <f>IF(PickedColonies!J3972=0, "NA", INDEX(Table4[],(MATCH(PickedColonies!C3972,Table6[Barcode of agar-filled omnitray plate],0)+PickedColonies!J3972-1)))</f>
        <v>NA</v>
      </c>
      <c r="F3972" s="42" t="str">
        <f>IF(ISNUMBER(SEARCH("96-well",Import!$B$10)),Sheet1!O3971,Sheet1!P3971)</f>
        <v>C9</v>
      </c>
      <c r="I3972" s="31"/>
    </row>
    <row r="3973" spans="1:9" x14ac:dyDescent="0.25">
      <c r="A3973" s="29" t="str">
        <f>IF(PickedColonies!J3973=0, "NA",INDEX(Table5[Strain name],(MATCH(PickedColonies!C3973,Table6[Barcode of agar-filled omnitray plate],0)+PickedColonies!J3973-1)))</f>
        <v>NA</v>
      </c>
      <c r="B3973" s="29" t="str">
        <f>IF(PickedColonies!J3973=0, "NA", INDEX(Table1[Modifications],(MATCH(PickedColonies!C3973,Table6[Barcode of agar-filled omnitray plate],0)+PickedColonies!J3973-1)))</f>
        <v>NA</v>
      </c>
      <c r="D3973" s="29" t="str">
        <f>IF(PickedColonies!J3973=0, "NA", INDEX(Table4[],(MATCH(PickedColonies!C3973,Table6[Barcode of agar-filled omnitray plate],0)+PickedColonies!J3973-1)))</f>
        <v>NA</v>
      </c>
      <c r="F3973" s="42" t="str">
        <f>IF(ISNUMBER(SEARCH("96-well",Import!$B$10)),Sheet1!O3972,Sheet1!P3972)</f>
        <v>D9</v>
      </c>
      <c r="I3973" s="31"/>
    </row>
    <row r="3974" spans="1:9" x14ac:dyDescent="0.25">
      <c r="A3974" s="29" t="str">
        <f>IF(PickedColonies!J3974=0, "NA",INDEX(Table5[Strain name],(MATCH(PickedColonies!C3974,Table6[Barcode of agar-filled omnitray plate],0)+PickedColonies!J3974-1)))</f>
        <v>NA</v>
      </c>
      <c r="B3974" s="29" t="str">
        <f>IF(PickedColonies!J3974=0, "NA", INDEX(Table1[Modifications],(MATCH(PickedColonies!C3974,Table6[Barcode of agar-filled omnitray plate],0)+PickedColonies!J3974-1)))</f>
        <v>NA</v>
      </c>
      <c r="D3974" s="29" t="str">
        <f>IF(PickedColonies!J3974=0, "NA", INDEX(Table4[],(MATCH(PickedColonies!C3974,Table6[Barcode of agar-filled omnitray plate],0)+PickedColonies!J3974-1)))</f>
        <v>NA</v>
      </c>
      <c r="F3974" s="42" t="str">
        <f>IF(ISNUMBER(SEARCH("96-well",Import!$B$10)),Sheet1!O3973,Sheet1!P3973)</f>
        <v>E9</v>
      </c>
      <c r="I3974" s="31"/>
    </row>
    <row r="3975" spans="1:9" x14ac:dyDescent="0.25">
      <c r="A3975" s="29" t="str">
        <f>IF(PickedColonies!J3975=0, "NA",INDEX(Table5[Strain name],(MATCH(PickedColonies!C3975,Table6[Barcode of agar-filled omnitray plate],0)+PickedColonies!J3975-1)))</f>
        <v>NA</v>
      </c>
      <c r="B3975" s="29" t="str">
        <f>IF(PickedColonies!J3975=0, "NA", INDEX(Table1[Modifications],(MATCH(PickedColonies!C3975,Table6[Barcode of agar-filled omnitray plate],0)+PickedColonies!J3975-1)))</f>
        <v>NA</v>
      </c>
      <c r="D3975" s="29" t="str">
        <f>IF(PickedColonies!J3975=0, "NA", INDEX(Table4[],(MATCH(PickedColonies!C3975,Table6[Barcode of agar-filled omnitray plate],0)+PickedColonies!J3975-1)))</f>
        <v>NA</v>
      </c>
      <c r="F3975" s="42" t="str">
        <f>IF(ISNUMBER(SEARCH("96-well",Import!$B$10)),Sheet1!O3974,Sheet1!P3974)</f>
        <v>F9</v>
      </c>
      <c r="I3975" s="31"/>
    </row>
    <row r="3976" spans="1:9" x14ac:dyDescent="0.25">
      <c r="A3976" s="29" t="str">
        <f>IF(PickedColonies!J3976=0, "NA",INDEX(Table5[Strain name],(MATCH(PickedColonies!C3976,Table6[Barcode of agar-filled omnitray plate],0)+PickedColonies!J3976-1)))</f>
        <v>NA</v>
      </c>
      <c r="B3976" s="29" t="str">
        <f>IF(PickedColonies!J3976=0, "NA", INDEX(Table1[Modifications],(MATCH(PickedColonies!C3976,Table6[Barcode of agar-filled omnitray plate],0)+PickedColonies!J3976-1)))</f>
        <v>NA</v>
      </c>
      <c r="D3976" s="29" t="str">
        <f>IF(PickedColonies!J3976=0, "NA", INDEX(Table4[],(MATCH(PickedColonies!C3976,Table6[Barcode of agar-filled omnitray plate],0)+PickedColonies!J3976-1)))</f>
        <v>NA</v>
      </c>
      <c r="F3976" s="42" t="str">
        <f>IF(ISNUMBER(SEARCH("96-well",Import!$B$10)),Sheet1!O3975,Sheet1!P3975)</f>
        <v>G9</v>
      </c>
      <c r="I3976" s="31"/>
    </row>
    <row r="3977" spans="1:9" x14ac:dyDescent="0.25">
      <c r="A3977" s="29" t="str">
        <f>IF(PickedColonies!J3977=0, "NA",INDEX(Table5[Strain name],(MATCH(PickedColonies!C3977,Table6[Barcode of agar-filled omnitray plate],0)+PickedColonies!J3977-1)))</f>
        <v>NA</v>
      </c>
      <c r="B3977" s="29" t="str">
        <f>IF(PickedColonies!J3977=0, "NA", INDEX(Table1[Modifications],(MATCH(PickedColonies!C3977,Table6[Barcode of agar-filled omnitray plate],0)+PickedColonies!J3977-1)))</f>
        <v>NA</v>
      </c>
      <c r="D3977" s="29" t="str">
        <f>IF(PickedColonies!J3977=0, "NA", INDEX(Table4[],(MATCH(PickedColonies!C3977,Table6[Barcode of agar-filled omnitray plate],0)+PickedColonies!J3977-1)))</f>
        <v>NA</v>
      </c>
      <c r="F3977" s="42" t="str">
        <f>IF(ISNUMBER(SEARCH("96-well",Import!$B$10)),Sheet1!O3976,Sheet1!P3976)</f>
        <v>H9</v>
      </c>
      <c r="I3977" s="31"/>
    </row>
    <row r="3978" spans="1:9" x14ac:dyDescent="0.25">
      <c r="A3978" s="29" t="str">
        <f>IF(PickedColonies!J3978=0, "NA",INDEX(Table5[Strain name],(MATCH(PickedColonies!C3978,Table6[Barcode of agar-filled omnitray plate],0)+PickedColonies!J3978-1)))</f>
        <v>NA</v>
      </c>
      <c r="B3978" s="29" t="str">
        <f>IF(PickedColonies!J3978=0, "NA", INDEX(Table1[Modifications],(MATCH(PickedColonies!C3978,Table6[Barcode of agar-filled omnitray plate],0)+PickedColonies!J3978-1)))</f>
        <v>NA</v>
      </c>
      <c r="D3978" s="29" t="str">
        <f>IF(PickedColonies!J3978=0, "NA", INDEX(Table4[],(MATCH(PickedColonies!C3978,Table6[Barcode of agar-filled omnitray plate],0)+PickedColonies!J3978-1)))</f>
        <v>NA</v>
      </c>
      <c r="F3978" s="42" t="str">
        <f>IF(ISNUMBER(SEARCH("96-well",Import!$B$10)),Sheet1!O3977,Sheet1!P3977)</f>
        <v>I9</v>
      </c>
      <c r="I3978" s="31"/>
    </row>
    <row r="3979" spans="1:9" x14ac:dyDescent="0.25">
      <c r="A3979" s="29" t="str">
        <f>IF(PickedColonies!J3979=0, "NA",INDEX(Table5[Strain name],(MATCH(PickedColonies!C3979,Table6[Barcode of agar-filled omnitray plate],0)+PickedColonies!J3979-1)))</f>
        <v>NA</v>
      </c>
      <c r="B3979" s="29" t="str">
        <f>IF(PickedColonies!J3979=0, "NA", INDEX(Table1[Modifications],(MATCH(PickedColonies!C3979,Table6[Barcode of agar-filled omnitray plate],0)+PickedColonies!J3979-1)))</f>
        <v>NA</v>
      </c>
      <c r="D3979" s="29" t="str">
        <f>IF(PickedColonies!J3979=0, "NA", INDEX(Table4[],(MATCH(PickedColonies!C3979,Table6[Barcode of agar-filled omnitray plate],0)+PickedColonies!J3979-1)))</f>
        <v>NA</v>
      </c>
      <c r="F3979" s="42" t="str">
        <f>IF(ISNUMBER(SEARCH("96-well",Import!$B$10)),Sheet1!O3978,Sheet1!P3978)</f>
        <v>J9</v>
      </c>
      <c r="I3979" s="31"/>
    </row>
    <row r="3980" spans="1:9" x14ac:dyDescent="0.25">
      <c r="A3980" s="29" t="str">
        <f>IF(PickedColonies!J3980=0, "NA",INDEX(Table5[Strain name],(MATCH(PickedColonies!C3980,Table6[Barcode of agar-filled omnitray plate],0)+PickedColonies!J3980-1)))</f>
        <v>NA</v>
      </c>
      <c r="B3980" s="29" t="str">
        <f>IF(PickedColonies!J3980=0, "NA", INDEX(Table1[Modifications],(MATCH(PickedColonies!C3980,Table6[Barcode of agar-filled omnitray plate],0)+PickedColonies!J3980-1)))</f>
        <v>NA</v>
      </c>
      <c r="D3980" s="29" t="str">
        <f>IF(PickedColonies!J3980=0, "NA", INDEX(Table4[],(MATCH(PickedColonies!C3980,Table6[Barcode of agar-filled omnitray plate],0)+PickedColonies!J3980-1)))</f>
        <v>NA</v>
      </c>
      <c r="F3980" s="42" t="str">
        <f>IF(ISNUMBER(SEARCH("96-well",Import!$B$10)),Sheet1!O3979,Sheet1!P3979)</f>
        <v>K9</v>
      </c>
      <c r="I3980" s="31"/>
    </row>
    <row r="3981" spans="1:9" x14ac:dyDescent="0.25">
      <c r="A3981" s="29" t="str">
        <f>IF(PickedColonies!J3981=0, "NA",INDEX(Table5[Strain name],(MATCH(PickedColonies!C3981,Table6[Barcode of agar-filled omnitray plate],0)+PickedColonies!J3981-1)))</f>
        <v>NA</v>
      </c>
      <c r="B3981" s="29" t="str">
        <f>IF(PickedColonies!J3981=0, "NA", INDEX(Table1[Modifications],(MATCH(PickedColonies!C3981,Table6[Barcode of agar-filled omnitray plate],0)+PickedColonies!J3981-1)))</f>
        <v>NA</v>
      </c>
      <c r="D3981" s="29" t="str">
        <f>IF(PickedColonies!J3981=0, "NA", INDEX(Table4[],(MATCH(PickedColonies!C3981,Table6[Barcode of agar-filled omnitray plate],0)+PickedColonies!J3981-1)))</f>
        <v>NA</v>
      </c>
      <c r="F3981" s="42" t="str">
        <f>IF(ISNUMBER(SEARCH("96-well",Import!$B$10)),Sheet1!O3980,Sheet1!P3980)</f>
        <v>L9</v>
      </c>
      <c r="I3981" s="31"/>
    </row>
    <row r="3982" spans="1:9" x14ac:dyDescent="0.25">
      <c r="A3982" s="29" t="str">
        <f>IF(PickedColonies!J3982=0, "NA",INDEX(Table5[Strain name],(MATCH(PickedColonies!C3982,Table6[Barcode of agar-filled omnitray plate],0)+PickedColonies!J3982-1)))</f>
        <v>NA</v>
      </c>
      <c r="B3982" s="29" t="str">
        <f>IF(PickedColonies!J3982=0, "NA", INDEX(Table1[Modifications],(MATCH(PickedColonies!C3982,Table6[Barcode of agar-filled omnitray plate],0)+PickedColonies!J3982-1)))</f>
        <v>NA</v>
      </c>
      <c r="D3982" s="29" t="str">
        <f>IF(PickedColonies!J3982=0, "NA", INDEX(Table4[],(MATCH(PickedColonies!C3982,Table6[Barcode of agar-filled omnitray plate],0)+PickedColonies!J3982-1)))</f>
        <v>NA</v>
      </c>
      <c r="F3982" s="42" t="str">
        <f>IF(ISNUMBER(SEARCH("96-well",Import!$B$10)),Sheet1!O3981,Sheet1!P3981)</f>
        <v>M9</v>
      </c>
      <c r="I3982" s="31"/>
    </row>
    <row r="3983" spans="1:9" x14ac:dyDescent="0.25">
      <c r="A3983" s="29" t="str">
        <f>IF(PickedColonies!J3983=0, "NA",INDEX(Table5[Strain name],(MATCH(PickedColonies!C3983,Table6[Barcode of agar-filled omnitray plate],0)+PickedColonies!J3983-1)))</f>
        <v>NA</v>
      </c>
      <c r="B3983" s="29" t="str">
        <f>IF(PickedColonies!J3983=0, "NA", INDEX(Table1[Modifications],(MATCH(PickedColonies!C3983,Table6[Barcode of agar-filled omnitray plate],0)+PickedColonies!J3983-1)))</f>
        <v>NA</v>
      </c>
      <c r="D3983" s="29" t="str">
        <f>IF(PickedColonies!J3983=0, "NA", INDEX(Table4[],(MATCH(PickedColonies!C3983,Table6[Barcode of agar-filled omnitray plate],0)+PickedColonies!J3983-1)))</f>
        <v>NA</v>
      </c>
      <c r="F3983" s="42" t="str">
        <f>IF(ISNUMBER(SEARCH("96-well",Import!$B$10)),Sheet1!O3982,Sheet1!P3982)</f>
        <v>N9</v>
      </c>
      <c r="I3983" s="31"/>
    </row>
    <row r="3984" spans="1:9" x14ac:dyDescent="0.25">
      <c r="A3984" s="29" t="str">
        <f>IF(PickedColonies!J3984=0, "NA",INDEX(Table5[Strain name],(MATCH(PickedColonies!C3984,Table6[Barcode of agar-filled omnitray plate],0)+PickedColonies!J3984-1)))</f>
        <v>NA</v>
      </c>
      <c r="B3984" s="29" t="str">
        <f>IF(PickedColonies!J3984=0, "NA", INDEX(Table1[Modifications],(MATCH(PickedColonies!C3984,Table6[Barcode of agar-filled omnitray plate],0)+PickedColonies!J3984-1)))</f>
        <v>NA</v>
      </c>
      <c r="D3984" s="29" t="str">
        <f>IF(PickedColonies!J3984=0, "NA", INDEX(Table4[],(MATCH(PickedColonies!C3984,Table6[Barcode of agar-filled omnitray plate],0)+PickedColonies!J3984-1)))</f>
        <v>NA</v>
      </c>
      <c r="F3984" s="42" t="str">
        <f>IF(ISNUMBER(SEARCH("96-well",Import!$B$10)),Sheet1!O3983,Sheet1!P3983)</f>
        <v>O9</v>
      </c>
      <c r="I3984" s="31"/>
    </row>
    <row r="3985" spans="1:9" x14ac:dyDescent="0.25">
      <c r="A3985" s="29" t="str">
        <f>IF(PickedColonies!J3985=0, "NA",INDEX(Table5[Strain name],(MATCH(PickedColonies!C3985,Table6[Barcode of agar-filled omnitray plate],0)+PickedColonies!J3985-1)))</f>
        <v>NA</v>
      </c>
      <c r="B3985" s="29" t="str">
        <f>IF(PickedColonies!J3985=0, "NA", INDEX(Table1[Modifications],(MATCH(PickedColonies!C3985,Table6[Barcode of agar-filled omnitray plate],0)+PickedColonies!J3985-1)))</f>
        <v>NA</v>
      </c>
      <c r="D3985" s="29" t="str">
        <f>IF(PickedColonies!J3985=0, "NA", INDEX(Table4[],(MATCH(PickedColonies!C3985,Table6[Barcode of agar-filled omnitray plate],0)+PickedColonies!J3985-1)))</f>
        <v>NA</v>
      </c>
      <c r="F3985" s="42" t="str">
        <f>IF(ISNUMBER(SEARCH("96-well",Import!$B$10)),Sheet1!O3984,Sheet1!P3984)</f>
        <v>P9</v>
      </c>
      <c r="I3985" s="31"/>
    </row>
    <row r="3986" spans="1:9" x14ac:dyDescent="0.25">
      <c r="A3986" s="29" t="str">
        <f>IF(PickedColonies!J3986=0, "NA",INDEX(Table5[Strain name],(MATCH(PickedColonies!C3986,Table6[Barcode of agar-filled omnitray plate],0)+PickedColonies!J3986-1)))</f>
        <v>NA</v>
      </c>
      <c r="B3986" s="29" t="str">
        <f>IF(PickedColonies!J3986=0, "NA", INDEX(Table1[Modifications],(MATCH(PickedColonies!C3986,Table6[Barcode of agar-filled omnitray plate],0)+PickedColonies!J3986-1)))</f>
        <v>NA</v>
      </c>
      <c r="D3986" s="29" t="str">
        <f>IF(PickedColonies!J3986=0, "NA", INDEX(Table4[],(MATCH(PickedColonies!C3986,Table6[Barcode of agar-filled omnitray plate],0)+PickedColonies!J3986-1)))</f>
        <v>NA</v>
      </c>
      <c r="F3986" s="42" t="str">
        <f>IF(ISNUMBER(SEARCH("96-well",Import!$B$10)),Sheet1!O3985,Sheet1!P3985)</f>
        <v>A10</v>
      </c>
      <c r="I3986" s="31"/>
    </row>
    <row r="3987" spans="1:9" x14ac:dyDescent="0.25">
      <c r="A3987" s="29" t="str">
        <f>IF(PickedColonies!J3987=0, "NA",INDEX(Table5[Strain name],(MATCH(PickedColonies!C3987,Table6[Barcode of agar-filled omnitray plate],0)+PickedColonies!J3987-1)))</f>
        <v>NA</v>
      </c>
      <c r="B3987" s="29" t="str">
        <f>IF(PickedColonies!J3987=0, "NA", INDEX(Table1[Modifications],(MATCH(PickedColonies!C3987,Table6[Barcode of agar-filled omnitray plate],0)+PickedColonies!J3987-1)))</f>
        <v>NA</v>
      </c>
      <c r="D3987" s="29" t="str">
        <f>IF(PickedColonies!J3987=0, "NA", INDEX(Table4[],(MATCH(PickedColonies!C3987,Table6[Barcode of agar-filled omnitray plate],0)+PickedColonies!J3987-1)))</f>
        <v>NA</v>
      </c>
      <c r="F3987" s="42" t="str">
        <f>IF(ISNUMBER(SEARCH("96-well",Import!$B$10)),Sheet1!O3986,Sheet1!P3986)</f>
        <v>B10</v>
      </c>
      <c r="I3987" s="31"/>
    </row>
    <row r="3988" spans="1:9" x14ac:dyDescent="0.25">
      <c r="A3988" s="29" t="str">
        <f>IF(PickedColonies!J3988=0, "NA",INDEX(Table5[Strain name],(MATCH(PickedColonies!C3988,Table6[Barcode of agar-filled omnitray plate],0)+PickedColonies!J3988-1)))</f>
        <v>NA</v>
      </c>
      <c r="B3988" s="29" t="str">
        <f>IF(PickedColonies!J3988=0, "NA", INDEX(Table1[Modifications],(MATCH(PickedColonies!C3988,Table6[Barcode of agar-filled omnitray plate],0)+PickedColonies!J3988-1)))</f>
        <v>NA</v>
      </c>
      <c r="D3988" s="29" t="str">
        <f>IF(PickedColonies!J3988=0, "NA", INDEX(Table4[],(MATCH(PickedColonies!C3988,Table6[Barcode of agar-filled omnitray plate],0)+PickedColonies!J3988-1)))</f>
        <v>NA</v>
      </c>
      <c r="F3988" s="42" t="str">
        <f>IF(ISNUMBER(SEARCH("96-well",Import!$B$10)),Sheet1!O3987,Sheet1!P3987)</f>
        <v>C10</v>
      </c>
      <c r="I3988" s="31"/>
    </row>
    <row r="3989" spans="1:9" x14ac:dyDescent="0.25">
      <c r="A3989" s="29" t="str">
        <f>IF(PickedColonies!J3989=0, "NA",INDEX(Table5[Strain name],(MATCH(PickedColonies!C3989,Table6[Barcode of agar-filled omnitray plate],0)+PickedColonies!J3989-1)))</f>
        <v>NA</v>
      </c>
      <c r="B3989" s="29" t="str">
        <f>IF(PickedColonies!J3989=0, "NA", INDEX(Table1[Modifications],(MATCH(PickedColonies!C3989,Table6[Barcode of agar-filled omnitray plate],0)+PickedColonies!J3989-1)))</f>
        <v>NA</v>
      </c>
      <c r="D3989" s="29" t="str">
        <f>IF(PickedColonies!J3989=0, "NA", INDEX(Table4[],(MATCH(PickedColonies!C3989,Table6[Barcode of agar-filled omnitray plate],0)+PickedColonies!J3989-1)))</f>
        <v>NA</v>
      </c>
      <c r="F3989" s="42" t="str">
        <f>IF(ISNUMBER(SEARCH("96-well",Import!$B$10)),Sheet1!O3988,Sheet1!P3988)</f>
        <v>D10</v>
      </c>
      <c r="I3989" s="31"/>
    </row>
    <row r="3990" spans="1:9" x14ac:dyDescent="0.25">
      <c r="A3990" s="29" t="str">
        <f>IF(PickedColonies!J3990=0, "NA",INDEX(Table5[Strain name],(MATCH(PickedColonies!C3990,Table6[Barcode of agar-filled omnitray plate],0)+PickedColonies!J3990-1)))</f>
        <v>NA</v>
      </c>
      <c r="B3990" s="29" t="str">
        <f>IF(PickedColonies!J3990=0, "NA", INDEX(Table1[Modifications],(MATCH(PickedColonies!C3990,Table6[Barcode of agar-filled omnitray plate],0)+PickedColonies!J3990-1)))</f>
        <v>NA</v>
      </c>
      <c r="D3990" s="29" t="str">
        <f>IF(PickedColonies!J3990=0, "NA", INDEX(Table4[],(MATCH(PickedColonies!C3990,Table6[Barcode of agar-filled omnitray plate],0)+PickedColonies!J3990-1)))</f>
        <v>NA</v>
      </c>
      <c r="F3990" s="42" t="str">
        <f>IF(ISNUMBER(SEARCH("96-well",Import!$B$10)),Sheet1!O3989,Sheet1!P3989)</f>
        <v>E10</v>
      </c>
      <c r="I3990" s="31"/>
    </row>
    <row r="3991" spans="1:9" x14ac:dyDescent="0.25">
      <c r="A3991" s="29" t="str">
        <f>IF(PickedColonies!J3991=0, "NA",INDEX(Table5[Strain name],(MATCH(PickedColonies!C3991,Table6[Barcode of agar-filled omnitray plate],0)+PickedColonies!J3991-1)))</f>
        <v>NA</v>
      </c>
      <c r="B3991" s="29" t="str">
        <f>IF(PickedColonies!J3991=0, "NA", INDEX(Table1[Modifications],(MATCH(PickedColonies!C3991,Table6[Barcode of agar-filled omnitray plate],0)+PickedColonies!J3991-1)))</f>
        <v>NA</v>
      </c>
      <c r="D3991" s="29" t="str">
        <f>IF(PickedColonies!J3991=0, "NA", INDEX(Table4[],(MATCH(PickedColonies!C3991,Table6[Barcode of agar-filled omnitray plate],0)+PickedColonies!J3991-1)))</f>
        <v>NA</v>
      </c>
      <c r="F3991" s="42" t="str">
        <f>IF(ISNUMBER(SEARCH("96-well",Import!$B$10)),Sheet1!O3990,Sheet1!P3990)</f>
        <v>F10</v>
      </c>
      <c r="I3991" s="31"/>
    </row>
    <row r="3992" spans="1:9" x14ac:dyDescent="0.25">
      <c r="A3992" s="29" t="str">
        <f>IF(PickedColonies!J3992=0, "NA",INDEX(Table5[Strain name],(MATCH(PickedColonies!C3992,Table6[Barcode of agar-filled omnitray plate],0)+PickedColonies!J3992-1)))</f>
        <v>NA</v>
      </c>
      <c r="B3992" s="29" t="str">
        <f>IF(PickedColonies!J3992=0, "NA", INDEX(Table1[Modifications],(MATCH(PickedColonies!C3992,Table6[Barcode of agar-filled omnitray plate],0)+PickedColonies!J3992-1)))</f>
        <v>NA</v>
      </c>
      <c r="D3992" s="29" t="str">
        <f>IF(PickedColonies!J3992=0, "NA", INDEX(Table4[],(MATCH(PickedColonies!C3992,Table6[Barcode of agar-filled omnitray plate],0)+PickedColonies!J3992-1)))</f>
        <v>NA</v>
      </c>
      <c r="F3992" s="42" t="str">
        <f>IF(ISNUMBER(SEARCH("96-well",Import!$B$10)),Sheet1!O3991,Sheet1!P3991)</f>
        <v>G10</v>
      </c>
      <c r="I3992" s="31"/>
    </row>
    <row r="3993" spans="1:9" x14ac:dyDescent="0.25">
      <c r="A3993" s="29" t="str">
        <f>IF(PickedColonies!J3993=0, "NA",INDEX(Table5[Strain name],(MATCH(PickedColonies!C3993,Table6[Barcode of agar-filled omnitray plate],0)+PickedColonies!J3993-1)))</f>
        <v>NA</v>
      </c>
      <c r="B3993" s="29" t="str">
        <f>IF(PickedColonies!J3993=0, "NA", INDEX(Table1[Modifications],(MATCH(PickedColonies!C3993,Table6[Barcode of agar-filled omnitray plate],0)+PickedColonies!J3993-1)))</f>
        <v>NA</v>
      </c>
      <c r="D3993" s="29" t="str">
        <f>IF(PickedColonies!J3993=0, "NA", INDEX(Table4[],(MATCH(PickedColonies!C3993,Table6[Barcode of agar-filled omnitray plate],0)+PickedColonies!J3993-1)))</f>
        <v>NA</v>
      </c>
      <c r="F3993" s="42" t="str">
        <f>IF(ISNUMBER(SEARCH("96-well",Import!$B$10)),Sheet1!O3992,Sheet1!P3992)</f>
        <v>H10</v>
      </c>
      <c r="I3993" s="31"/>
    </row>
    <row r="3994" spans="1:9" x14ac:dyDescent="0.25">
      <c r="A3994" s="29" t="str">
        <f>IF(PickedColonies!J3994=0, "NA",INDEX(Table5[Strain name],(MATCH(PickedColonies!C3994,Table6[Barcode of agar-filled omnitray plate],0)+PickedColonies!J3994-1)))</f>
        <v>NA</v>
      </c>
      <c r="B3994" s="29" t="str">
        <f>IF(PickedColonies!J3994=0, "NA", INDEX(Table1[Modifications],(MATCH(PickedColonies!C3994,Table6[Barcode of agar-filled omnitray plate],0)+PickedColonies!J3994-1)))</f>
        <v>NA</v>
      </c>
      <c r="D3994" s="29" t="str">
        <f>IF(PickedColonies!J3994=0, "NA", INDEX(Table4[],(MATCH(PickedColonies!C3994,Table6[Barcode of agar-filled omnitray plate],0)+PickedColonies!J3994-1)))</f>
        <v>NA</v>
      </c>
      <c r="F3994" s="42" t="str">
        <f>IF(ISNUMBER(SEARCH("96-well",Import!$B$10)),Sheet1!O3993,Sheet1!P3993)</f>
        <v>I10</v>
      </c>
      <c r="I3994" s="31"/>
    </row>
    <row r="3995" spans="1:9" x14ac:dyDescent="0.25">
      <c r="A3995" s="29" t="str">
        <f>IF(PickedColonies!J3995=0, "NA",INDEX(Table5[Strain name],(MATCH(PickedColonies!C3995,Table6[Barcode of agar-filled omnitray plate],0)+PickedColonies!J3995-1)))</f>
        <v>NA</v>
      </c>
      <c r="B3995" s="29" t="str">
        <f>IF(PickedColonies!J3995=0, "NA", INDEX(Table1[Modifications],(MATCH(PickedColonies!C3995,Table6[Barcode of agar-filled omnitray plate],0)+PickedColonies!J3995-1)))</f>
        <v>NA</v>
      </c>
      <c r="D3995" s="29" t="str">
        <f>IF(PickedColonies!J3995=0, "NA", INDEX(Table4[],(MATCH(PickedColonies!C3995,Table6[Barcode of agar-filled omnitray plate],0)+PickedColonies!J3995-1)))</f>
        <v>NA</v>
      </c>
      <c r="F3995" s="42" t="str">
        <f>IF(ISNUMBER(SEARCH("96-well",Import!$B$10)),Sheet1!O3994,Sheet1!P3994)</f>
        <v>J10</v>
      </c>
      <c r="I3995" s="31"/>
    </row>
    <row r="3996" spans="1:9" x14ac:dyDescent="0.25">
      <c r="A3996" s="29" t="str">
        <f>IF(PickedColonies!J3996=0, "NA",INDEX(Table5[Strain name],(MATCH(PickedColonies!C3996,Table6[Barcode of agar-filled omnitray plate],0)+PickedColonies!J3996-1)))</f>
        <v>NA</v>
      </c>
      <c r="B3996" s="29" t="str">
        <f>IF(PickedColonies!J3996=0, "NA", INDEX(Table1[Modifications],(MATCH(PickedColonies!C3996,Table6[Barcode of agar-filled omnitray plate],0)+PickedColonies!J3996-1)))</f>
        <v>NA</v>
      </c>
      <c r="D3996" s="29" t="str">
        <f>IF(PickedColonies!J3996=0, "NA", INDEX(Table4[],(MATCH(PickedColonies!C3996,Table6[Barcode of agar-filled omnitray plate],0)+PickedColonies!J3996-1)))</f>
        <v>NA</v>
      </c>
      <c r="F3996" s="42" t="str">
        <f>IF(ISNUMBER(SEARCH("96-well",Import!$B$10)),Sheet1!O3995,Sheet1!P3995)</f>
        <v>K10</v>
      </c>
      <c r="I3996" s="31"/>
    </row>
    <row r="3997" spans="1:9" x14ac:dyDescent="0.25">
      <c r="A3997" s="29" t="str">
        <f>IF(PickedColonies!J3997=0, "NA",INDEX(Table5[Strain name],(MATCH(PickedColonies!C3997,Table6[Barcode of agar-filled omnitray plate],0)+PickedColonies!J3997-1)))</f>
        <v>NA</v>
      </c>
      <c r="B3997" s="29" t="str">
        <f>IF(PickedColonies!J3997=0, "NA", INDEX(Table1[Modifications],(MATCH(PickedColonies!C3997,Table6[Barcode of agar-filled omnitray plate],0)+PickedColonies!J3997-1)))</f>
        <v>NA</v>
      </c>
      <c r="D3997" s="29" t="str">
        <f>IF(PickedColonies!J3997=0, "NA", INDEX(Table4[],(MATCH(PickedColonies!C3997,Table6[Barcode of agar-filled omnitray plate],0)+PickedColonies!J3997-1)))</f>
        <v>NA</v>
      </c>
      <c r="F3997" s="42" t="str">
        <f>IF(ISNUMBER(SEARCH("96-well",Import!$B$10)),Sheet1!O3996,Sheet1!P3996)</f>
        <v>L10</v>
      </c>
      <c r="I3997" s="31"/>
    </row>
    <row r="3998" spans="1:9" x14ac:dyDescent="0.25">
      <c r="A3998" s="29" t="str">
        <f>IF(PickedColonies!J3998=0, "NA",INDEX(Table5[Strain name],(MATCH(PickedColonies!C3998,Table6[Barcode of agar-filled omnitray plate],0)+PickedColonies!J3998-1)))</f>
        <v>NA</v>
      </c>
      <c r="B3998" s="29" t="str">
        <f>IF(PickedColonies!J3998=0, "NA", INDEX(Table1[Modifications],(MATCH(PickedColonies!C3998,Table6[Barcode of agar-filled omnitray plate],0)+PickedColonies!J3998-1)))</f>
        <v>NA</v>
      </c>
      <c r="D3998" s="29" t="str">
        <f>IF(PickedColonies!J3998=0, "NA", INDEX(Table4[],(MATCH(PickedColonies!C3998,Table6[Barcode of agar-filled omnitray plate],0)+PickedColonies!J3998-1)))</f>
        <v>NA</v>
      </c>
      <c r="F3998" s="42" t="str">
        <f>IF(ISNUMBER(SEARCH("96-well",Import!$B$10)),Sheet1!O3997,Sheet1!P3997)</f>
        <v>M10</v>
      </c>
      <c r="I3998" s="31"/>
    </row>
    <row r="3999" spans="1:9" x14ac:dyDescent="0.25">
      <c r="A3999" s="29" t="str">
        <f>IF(PickedColonies!J3999=0, "NA",INDEX(Table5[Strain name],(MATCH(PickedColonies!C3999,Table6[Barcode of agar-filled omnitray plate],0)+PickedColonies!J3999-1)))</f>
        <v>NA</v>
      </c>
      <c r="B3999" s="29" t="str">
        <f>IF(PickedColonies!J3999=0, "NA", INDEX(Table1[Modifications],(MATCH(PickedColonies!C3999,Table6[Barcode of agar-filled omnitray plate],0)+PickedColonies!J3999-1)))</f>
        <v>NA</v>
      </c>
      <c r="D3999" s="29" t="str">
        <f>IF(PickedColonies!J3999=0, "NA", INDEX(Table4[],(MATCH(PickedColonies!C3999,Table6[Barcode of agar-filled omnitray plate],0)+PickedColonies!J3999-1)))</f>
        <v>NA</v>
      </c>
      <c r="F3999" s="42" t="str">
        <f>IF(ISNUMBER(SEARCH("96-well",Import!$B$10)),Sheet1!O3998,Sheet1!P3998)</f>
        <v>N10</v>
      </c>
      <c r="I3999" s="31"/>
    </row>
    <row r="4000" spans="1:9" x14ac:dyDescent="0.25">
      <c r="A4000" s="29" t="str">
        <f>IF(PickedColonies!J4000=0, "NA",INDEX(Table5[Strain name],(MATCH(PickedColonies!C4000,Table6[Barcode of agar-filled omnitray plate],0)+PickedColonies!J4000-1)))</f>
        <v>NA</v>
      </c>
      <c r="B4000" s="29" t="str">
        <f>IF(PickedColonies!J4000=0, "NA", INDEX(Table1[Modifications],(MATCH(PickedColonies!C4000,Table6[Barcode of agar-filled omnitray plate],0)+PickedColonies!J4000-1)))</f>
        <v>NA</v>
      </c>
      <c r="D4000" s="29" t="str">
        <f>IF(PickedColonies!J4000=0, "NA", INDEX(Table4[],(MATCH(PickedColonies!C4000,Table6[Barcode of agar-filled omnitray plate],0)+PickedColonies!J4000-1)))</f>
        <v>NA</v>
      </c>
      <c r="F4000" s="42" t="str">
        <f>IF(ISNUMBER(SEARCH("96-well",Import!$B$10)),Sheet1!O3999,Sheet1!P3999)</f>
        <v>O10</v>
      </c>
      <c r="I4000" s="31"/>
    </row>
    <row r="4001" spans="1:9" x14ac:dyDescent="0.25">
      <c r="A4001" s="29" t="str">
        <f>IF(PickedColonies!J4001=0, "NA",INDEX(Table5[Strain name],(MATCH(PickedColonies!C4001,Table6[Barcode of agar-filled omnitray plate],0)+PickedColonies!J4001-1)))</f>
        <v>NA</v>
      </c>
      <c r="B4001" s="29" t="str">
        <f>IF(PickedColonies!J4001=0, "NA", INDEX(Table1[Modifications],(MATCH(PickedColonies!C4001,Table6[Barcode of agar-filled omnitray plate],0)+PickedColonies!J4001-1)))</f>
        <v>NA</v>
      </c>
      <c r="D4001" s="29" t="str">
        <f>IF(PickedColonies!J4001=0, "NA", INDEX(Table4[],(MATCH(PickedColonies!C4001,Table6[Barcode of agar-filled omnitray plate],0)+PickedColonies!J4001-1)))</f>
        <v>NA</v>
      </c>
      <c r="F4001" s="42" t="str">
        <f>IF(ISNUMBER(SEARCH("96-well",Import!$B$10)),Sheet1!O4000,Sheet1!P4000)</f>
        <v>P10</v>
      </c>
      <c r="I4001" s="31"/>
    </row>
    <row r="4002" spans="1:9" x14ac:dyDescent="0.25">
      <c r="A4002" s="29" t="str">
        <f>IF(PickedColonies!J4002=0, "NA",INDEX(Table5[Strain name],(MATCH(PickedColonies!C4002,Table6[Barcode of agar-filled omnitray plate],0)+PickedColonies!J4002-1)))</f>
        <v>NA</v>
      </c>
      <c r="B4002" s="29" t="str">
        <f>IF(PickedColonies!J4002=0, "NA", INDEX(Table1[Modifications],(MATCH(PickedColonies!C4002,Table6[Barcode of agar-filled omnitray plate],0)+PickedColonies!J4002-1)))</f>
        <v>NA</v>
      </c>
      <c r="D4002" s="29" t="str">
        <f>IF(PickedColonies!J4002=0, "NA", INDEX(Table4[],(MATCH(PickedColonies!C4002,Table6[Barcode of agar-filled omnitray plate],0)+PickedColonies!J4002-1)))</f>
        <v>NA</v>
      </c>
      <c r="F4002" s="42" t="str">
        <f>IF(ISNUMBER(SEARCH("96-well",Import!$B$10)),Sheet1!O4001,Sheet1!P4001)</f>
        <v>A11</v>
      </c>
      <c r="I4002" s="31"/>
    </row>
    <row r="4003" spans="1:9" x14ac:dyDescent="0.25">
      <c r="A4003" s="29" t="str">
        <f>IF(PickedColonies!J4003=0, "NA",INDEX(Table5[Strain name],(MATCH(PickedColonies!C4003,Table6[Barcode of agar-filled omnitray plate],0)+PickedColonies!J4003-1)))</f>
        <v>NA</v>
      </c>
      <c r="B4003" s="29" t="str">
        <f>IF(PickedColonies!J4003=0, "NA", INDEX(Table1[Modifications],(MATCH(PickedColonies!C4003,Table6[Barcode of agar-filled omnitray plate],0)+PickedColonies!J4003-1)))</f>
        <v>NA</v>
      </c>
      <c r="D4003" s="29" t="str">
        <f>IF(PickedColonies!J4003=0, "NA", INDEX(Table4[],(MATCH(PickedColonies!C4003,Table6[Barcode of agar-filled omnitray plate],0)+PickedColonies!J4003-1)))</f>
        <v>NA</v>
      </c>
      <c r="F4003" s="42" t="str">
        <f>IF(ISNUMBER(SEARCH("96-well",Import!$B$10)),Sheet1!O4002,Sheet1!P4002)</f>
        <v>B11</v>
      </c>
      <c r="I4003" s="31"/>
    </row>
    <row r="4004" spans="1:9" x14ac:dyDescent="0.25">
      <c r="A4004" s="29" t="str">
        <f>IF(PickedColonies!J4004=0, "NA",INDEX(Table5[Strain name],(MATCH(PickedColonies!C4004,Table6[Barcode of agar-filled omnitray plate],0)+PickedColonies!J4004-1)))</f>
        <v>NA</v>
      </c>
      <c r="B4004" s="29" t="str">
        <f>IF(PickedColonies!J4004=0, "NA", INDEX(Table1[Modifications],(MATCH(PickedColonies!C4004,Table6[Barcode of agar-filled omnitray plate],0)+PickedColonies!J4004-1)))</f>
        <v>NA</v>
      </c>
      <c r="D4004" s="29" t="str">
        <f>IF(PickedColonies!J4004=0, "NA", INDEX(Table4[],(MATCH(PickedColonies!C4004,Table6[Barcode of agar-filled omnitray plate],0)+PickedColonies!J4004-1)))</f>
        <v>NA</v>
      </c>
      <c r="F4004" s="42" t="str">
        <f>IF(ISNUMBER(SEARCH("96-well",Import!$B$10)),Sheet1!O4003,Sheet1!P4003)</f>
        <v>C11</v>
      </c>
      <c r="I4004" s="31"/>
    </row>
    <row r="4005" spans="1:9" x14ac:dyDescent="0.25">
      <c r="A4005" s="29" t="str">
        <f>IF(PickedColonies!J4005=0, "NA",INDEX(Table5[Strain name],(MATCH(PickedColonies!C4005,Table6[Barcode of agar-filled omnitray plate],0)+PickedColonies!J4005-1)))</f>
        <v>NA</v>
      </c>
      <c r="B4005" s="29" t="str">
        <f>IF(PickedColonies!J4005=0, "NA", INDEX(Table1[Modifications],(MATCH(PickedColonies!C4005,Table6[Barcode of agar-filled omnitray plate],0)+PickedColonies!J4005-1)))</f>
        <v>NA</v>
      </c>
      <c r="D4005" s="29" t="str">
        <f>IF(PickedColonies!J4005=0, "NA", INDEX(Table4[],(MATCH(PickedColonies!C4005,Table6[Barcode of agar-filled omnitray plate],0)+PickedColonies!J4005-1)))</f>
        <v>NA</v>
      </c>
      <c r="F4005" s="42" t="str">
        <f>IF(ISNUMBER(SEARCH("96-well",Import!$B$10)),Sheet1!O4004,Sheet1!P4004)</f>
        <v>D11</v>
      </c>
      <c r="I4005" s="31"/>
    </row>
    <row r="4006" spans="1:9" x14ac:dyDescent="0.25">
      <c r="A4006" s="29" t="str">
        <f>IF(PickedColonies!J4006=0, "NA",INDEX(Table5[Strain name],(MATCH(PickedColonies!C4006,Table6[Barcode of agar-filled omnitray plate],0)+PickedColonies!J4006-1)))</f>
        <v>NA</v>
      </c>
      <c r="B4006" s="29" t="str">
        <f>IF(PickedColonies!J4006=0, "NA", INDEX(Table1[Modifications],(MATCH(PickedColonies!C4006,Table6[Barcode of agar-filled omnitray plate],0)+PickedColonies!J4006-1)))</f>
        <v>NA</v>
      </c>
      <c r="D4006" s="29" t="str">
        <f>IF(PickedColonies!J4006=0, "NA", INDEX(Table4[],(MATCH(PickedColonies!C4006,Table6[Barcode of agar-filled omnitray plate],0)+PickedColonies!J4006-1)))</f>
        <v>NA</v>
      </c>
      <c r="F4006" s="42" t="str">
        <f>IF(ISNUMBER(SEARCH("96-well",Import!$B$10)),Sheet1!O4005,Sheet1!P4005)</f>
        <v>E11</v>
      </c>
      <c r="I4006" s="31"/>
    </row>
    <row r="4007" spans="1:9" x14ac:dyDescent="0.25">
      <c r="A4007" s="29" t="str">
        <f>IF(PickedColonies!J4007=0, "NA",INDEX(Table5[Strain name],(MATCH(PickedColonies!C4007,Table6[Barcode of agar-filled omnitray plate],0)+PickedColonies!J4007-1)))</f>
        <v>NA</v>
      </c>
      <c r="B4007" s="29" t="str">
        <f>IF(PickedColonies!J4007=0, "NA", INDEX(Table1[Modifications],(MATCH(PickedColonies!C4007,Table6[Barcode of agar-filled omnitray plate],0)+PickedColonies!J4007-1)))</f>
        <v>NA</v>
      </c>
      <c r="D4007" s="29" t="str">
        <f>IF(PickedColonies!J4007=0, "NA", INDEX(Table4[],(MATCH(PickedColonies!C4007,Table6[Barcode of agar-filled omnitray plate],0)+PickedColonies!J4007-1)))</f>
        <v>NA</v>
      </c>
      <c r="F4007" s="42" t="str">
        <f>IF(ISNUMBER(SEARCH("96-well",Import!$B$10)),Sheet1!O4006,Sheet1!P4006)</f>
        <v>F11</v>
      </c>
      <c r="I4007" s="31"/>
    </row>
    <row r="4008" spans="1:9" x14ac:dyDescent="0.25">
      <c r="A4008" s="29" t="str">
        <f>IF(PickedColonies!J4008=0, "NA",INDEX(Table5[Strain name],(MATCH(PickedColonies!C4008,Table6[Barcode of agar-filled omnitray plate],0)+PickedColonies!J4008-1)))</f>
        <v>NA</v>
      </c>
      <c r="B4008" s="29" t="str">
        <f>IF(PickedColonies!J4008=0, "NA", INDEX(Table1[Modifications],(MATCH(PickedColonies!C4008,Table6[Barcode of agar-filled omnitray plate],0)+PickedColonies!J4008-1)))</f>
        <v>NA</v>
      </c>
      <c r="D4008" s="29" t="str">
        <f>IF(PickedColonies!J4008=0, "NA", INDEX(Table4[],(MATCH(PickedColonies!C4008,Table6[Barcode of agar-filled omnitray plate],0)+PickedColonies!J4008-1)))</f>
        <v>NA</v>
      </c>
      <c r="F4008" s="42" t="str">
        <f>IF(ISNUMBER(SEARCH("96-well",Import!$B$10)),Sheet1!O4007,Sheet1!P4007)</f>
        <v>G11</v>
      </c>
      <c r="I4008" s="31"/>
    </row>
    <row r="4009" spans="1:9" x14ac:dyDescent="0.25">
      <c r="A4009" s="29" t="str">
        <f>IF(PickedColonies!J4009=0, "NA",INDEX(Table5[Strain name],(MATCH(PickedColonies!C4009,Table6[Barcode of agar-filled omnitray plate],0)+PickedColonies!J4009-1)))</f>
        <v>NA</v>
      </c>
      <c r="B4009" s="29" t="str">
        <f>IF(PickedColonies!J4009=0, "NA", INDEX(Table1[Modifications],(MATCH(PickedColonies!C4009,Table6[Barcode of agar-filled omnitray plate],0)+PickedColonies!J4009-1)))</f>
        <v>NA</v>
      </c>
      <c r="D4009" s="29" t="str">
        <f>IF(PickedColonies!J4009=0, "NA", INDEX(Table4[],(MATCH(PickedColonies!C4009,Table6[Barcode of agar-filled omnitray plate],0)+PickedColonies!J4009-1)))</f>
        <v>NA</v>
      </c>
      <c r="F4009" s="42" t="str">
        <f>IF(ISNUMBER(SEARCH("96-well",Import!$B$10)),Sheet1!O4008,Sheet1!P4008)</f>
        <v>H11</v>
      </c>
      <c r="I4009" s="31"/>
    </row>
    <row r="4010" spans="1:9" x14ac:dyDescent="0.25">
      <c r="A4010" s="29" t="str">
        <f>IF(PickedColonies!J4010=0, "NA",INDEX(Table5[Strain name],(MATCH(PickedColonies!C4010,Table6[Barcode of agar-filled omnitray plate],0)+PickedColonies!J4010-1)))</f>
        <v>NA</v>
      </c>
      <c r="B4010" s="29" t="str">
        <f>IF(PickedColonies!J4010=0, "NA", INDEX(Table1[Modifications],(MATCH(PickedColonies!C4010,Table6[Barcode of agar-filled omnitray plate],0)+PickedColonies!J4010-1)))</f>
        <v>NA</v>
      </c>
      <c r="D4010" s="29" t="str">
        <f>IF(PickedColonies!J4010=0, "NA", INDEX(Table4[],(MATCH(PickedColonies!C4010,Table6[Barcode of agar-filled omnitray plate],0)+PickedColonies!J4010-1)))</f>
        <v>NA</v>
      </c>
      <c r="F4010" s="42" t="str">
        <f>IF(ISNUMBER(SEARCH("96-well",Import!$B$10)),Sheet1!O4009,Sheet1!P4009)</f>
        <v>I11</v>
      </c>
      <c r="I4010" s="31"/>
    </row>
    <row r="4011" spans="1:9" x14ac:dyDescent="0.25">
      <c r="A4011" s="29" t="str">
        <f>IF(PickedColonies!J4011=0, "NA",INDEX(Table5[Strain name],(MATCH(PickedColonies!C4011,Table6[Barcode of agar-filled omnitray plate],0)+PickedColonies!J4011-1)))</f>
        <v>NA</v>
      </c>
      <c r="B4011" s="29" t="str">
        <f>IF(PickedColonies!J4011=0, "NA", INDEX(Table1[Modifications],(MATCH(PickedColonies!C4011,Table6[Barcode of agar-filled omnitray plate],0)+PickedColonies!J4011-1)))</f>
        <v>NA</v>
      </c>
      <c r="D4011" s="29" t="str">
        <f>IF(PickedColonies!J4011=0, "NA", INDEX(Table4[],(MATCH(PickedColonies!C4011,Table6[Barcode of agar-filled omnitray plate],0)+PickedColonies!J4011-1)))</f>
        <v>NA</v>
      </c>
      <c r="F4011" s="42" t="str">
        <f>IF(ISNUMBER(SEARCH("96-well",Import!$B$10)),Sheet1!O4010,Sheet1!P4010)</f>
        <v>J11</v>
      </c>
      <c r="I4011" s="31"/>
    </row>
    <row r="4012" spans="1:9" x14ac:dyDescent="0.25">
      <c r="A4012" s="29" t="str">
        <f>IF(PickedColonies!J4012=0, "NA",INDEX(Table5[Strain name],(MATCH(PickedColonies!C4012,Table6[Barcode of agar-filled omnitray plate],0)+PickedColonies!J4012-1)))</f>
        <v>NA</v>
      </c>
      <c r="B4012" s="29" t="str">
        <f>IF(PickedColonies!J4012=0, "NA", INDEX(Table1[Modifications],(MATCH(PickedColonies!C4012,Table6[Barcode of agar-filled omnitray plate],0)+PickedColonies!J4012-1)))</f>
        <v>NA</v>
      </c>
      <c r="D4012" s="29" t="str">
        <f>IF(PickedColonies!J4012=0, "NA", INDEX(Table4[],(MATCH(PickedColonies!C4012,Table6[Barcode of agar-filled omnitray plate],0)+PickedColonies!J4012-1)))</f>
        <v>NA</v>
      </c>
      <c r="F4012" s="42" t="str">
        <f>IF(ISNUMBER(SEARCH("96-well",Import!$B$10)),Sheet1!O4011,Sheet1!P4011)</f>
        <v>K11</v>
      </c>
      <c r="I4012" s="31"/>
    </row>
    <row r="4013" spans="1:9" x14ac:dyDescent="0.25">
      <c r="A4013" s="29" t="str">
        <f>IF(PickedColonies!J4013=0, "NA",INDEX(Table5[Strain name],(MATCH(PickedColonies!C4013,Table6[Barcode of agar-filled omnitray plate],0)+PickedColonies!J4013-1)))</f>
        <v>NA</v>
      </c>
      <c r="B4013" s="29" t="str">
        <f>IF(PickedColonies!J4013=0, "NA", INDEX(Table1[Modifications],(MATCH(PickedColonies!C4013,Table6[Barcode of agar-filled omnitray plate],0)+PickedColonies!J4013-1)))</f>
        <v>NA</v>
      </c>
      <c r="D4013" s="29" t="str">
        <f>IF(PickedColonies!J4013=0, "NA", INDEX(Table4[],(MATCH(PickedColonies!C4013,Table6[Barcode of agar-filled omnitray plate],0)+PickedColonies!J4013-1)))</f>
        <v>NA</v>
      </c>
      <c r="F4013" s="42" t="str">
        <f>IF(ISNUMBER(SEARCH("96-well",Import!$B$10)),Sheet1!O4012,Sheet1!P4012)</f>
        <v>L11</v>
      </c>
      <c r="I4013" s="31"/>
    </row>
    <row r="4014" spans="1:9" x14ac:dyDescent="0.25">
      <c r="A4014" s="29" t="str">
        <f>IF(PickedColonies!J4014=0, "NA",INDEX(Table5[Strain name],(MATCH(PickedColonies!C4014,Table6[Barcode of agar-filled omnitray plate],0)+PickedColonies!J4014-1)))</f>
        <v>NA</v>
      </c>
      <c r="B4014" s="29" t="str">
        <f>IF(PickedColonies!J4014=0, "NA", INDEX(Table1[Modifications],(MATCH(PickedColonies!C4014,Table6[Barcode of agar-filled omnitray plate],0)+PickedColonies!J4014-1)))</f>
        <v>NA</v>
      </c>
      <c r="D4014" s="29" t="str">
        <f>IF(PickedColonies!J4014=0, "NA", INDEX(Table4[],(MATCH(PickedColonies!C4014,Table6[Barcode of agar-filled omnitray plate],0)+PickedColonies!J4014-1)))</f>
        <v>NA</v>
      </c>
      <c r="F4014" s="42" t="str">
        <f>IF(ISNUMBER(SEARCH("96-well",Import!$B$10)),Sheet1!O4013,Sheet1!P4013)</f>
        <v>M11</v>
      </c>
      <c r="I4014" s="31"/>
    </row>
    <row r="4015" spans="1:9" x14ac:dyDescent="0.25">
      <c r="A4015" s="29" t="str">
        <f>IF(PickedColonies!J4015=0, "NA",INDEX(Table5[Strain name],(MATCH(PickedColonies!C4015,Table6[Barcode of agar-filled omnitray plate],0)+PickedColonies!J4015-1)))</f>
        <v>NA</v>
      </c>
      <c r="B4015" s="29" t="str">
        <f>IF(PickedColonies!J4015=0, "NA", INDEX(Table1[Modifications],(MATCH(PickedColonies!C4015,Table6[Barcode of agar-filled omnitray plate],0)+PickedColonies!J4015-1)))</f>
        <v>NA</v>
      </c>
      <c r="D4015" s="29" t="str">
        <f>IF(PickedColonies!J4015=0, "NA", INDEX(Table4[],(MATCH(PickedColonies!C4015,Table6[Barcode of agar-filled omnitray plate],0)+PickedColonies!J4015-1)))</f>
        <v>NA</v>
      </c>
      <c r="F4015" s="42" t="str">
        <f>IF(ISNUMBER(SEARCH("96-well",Import!$B$10)),Sheet1!O4014,Sheet1!P4014)</f>
        <v>N11</v>
      </c>
      <c r="I4015" s="31"/>
    </row>
    <row r="4016" spans="1:9" x14ac:dyDescent="0.25">
      <c r="A4016" s="29" t="str">
        <f>IF(PickedColonies!J4016=0, "NA",INDEX(Table5[Strain name],(MATCH(PickedColonies!C4016,Table6[Barcode of agar-filled omnitray plate],0)+PickedColonies!J4016-1)))</f>
        <v>NA</v>
      </c>
      <c r="B4016" s="29" t="str">
        <f>IF(PickedColonies!J4016=0, "NA", INDEX(Table1[Modifications],(MATCH(PickedColonies!C4016,Table6[Barcode of agar-filled omnitray plate],0)+PickedColonies!J4016-1)))</f>
        <v>NA</v>
      </c>
      <c r="D4016" s="29" t="str">
        <f>IF(PickedColonies!J4016=0, "NA", INDEX(Table4[],(MATCH(PickedColonies!C4016,Table6[Barcode of agar-filled omnitray plate],0)+PickedColonies!J4016-1)))</f>
        <v>NA</v>
      </c>
      <c r="F4016" s="42" t="str">
        <f>IF(ISNUMBER(SEARCH("96-well",Import!$B$10)),Sheet1!O4015,Sheet1!P4015)</f>
        <v>O11</v>
      </c>
      <c r="I4016" s="31"/>
    </row>
    <row r="4017" spans="1:9" x14ac:dyDescent="0.25">
      <c r="A4017" s="29" t="str">
        <f>IF(PickedColonies!J4017=0, "NA",INDEX(Table5[Strain name],(MATCH(PickedColonies!C4017,Table6[Barcode of agar-filled omnitray plate],0)+PickedColonies!J4017-1)))</f>
        <v>NA</v>
      </c>
      <c r="B4017" s="29" t="str">
        <f>IF(PickedColonies!J4017=0, "NA", INDEX(Table1[Modifications],(MATCH(PickedColonies!C4017,Table6[Barcode of agar-filled omnitray plate],0)+PickedColonies!J4017-1)))</f>
        <v>NA</v>
      </c>
      <c r="D4017" s="29" t="str">
        <f>IF(PickedColonies!J4017=0, "NA", INDEX(Table4[],(MATCH(PickedColonies!C4017,Table6[Barcode of agar-filled omnitray plate],0)+PickedColonies!J4017-1)))</f>
        <v>NA</v>
      </c>
      <c r="F4017" s="42" t="str">
        <f>IF(ISNUMBER(SEARCH("96-well",Import!$B$10)),Sheet1!O4016,Sheet1!P4016)</f>
        <v>P11</v>
      </c>
      <c r="I4017" s="31"/>
    </row>
    <row r="4018" spans="1:9" x14ac:dyDescent="0.25">
      <c r="A4018" s="29" t="str">
        <f>IF(PickedColonies!J4018=0, "NA",INDEX(Table5[Strain name],(MATCH(PickedColonies!C4018,Table6[Barcode of agar-filled omnitray plate],0)+PickedColonies!J4018-1)))</f>
        <v>NA</v>
      </c>
      <c r="B4018" s="29" t="str">
        <f>IF(PickedColonies!J4018=0, "NA", INDEX(Table1[Modifications],(MATCH(PickedColonies!C4018,Table6[Barcode of agar-filled omnitray plate],0)+PickedColonies!J4018-1)))</f>
        <v>NA</v>
      </c>
      <c r="D4018" s="29" t="str">
        <f>IF(PickedColonies!J4018=0, "NA", INDEX(Table4[],(MATCH(PickedColonies!C4018,Table6[Barcode of agar-filled omnitray plate],0)+PickedColonies!J4018-1)))</f>
        <v>NA</v>
      </c>
      <c r="F4018" s="42" t="str">
        <f>IF(ISNUMBER(SEARCH("96-well",Import!$B$10)),Sheet1!O4017,Sheet1!P4017)</f>
        <v>A12</v>
      </c>
      <c r="I4018" s="31"/>
    </row>
    <row r="4019" spans="1:9" x14ac:dyDescent="0.25">
      <c r="A4019" s="29" t="str">
        <f>IF(PickedColonies!J4019=0, "NA",INDEX(Table5[Strain name],(MATCH(PickedColonies!C4019,Table6[Barcode of agar-filled omnitray plate],0)+PickedColonies!J4019-1)))</f>
        <v>NA</v>
      </c>
      <c r="B4019" s="29" t="str">
        <f>IF(PickedColonies!J4019=0, "NA", INDEX(Table1[Modifications],(MATCH(PickedColonies!C4019,Table6[Barcode of agar-filled omnitray plate],0)+PickedColonies!J4019-1)))</f>
        <v>NA</v>
      </c>
      <c r="D4019" s="29" t="str">
        <f>IF(PickedColonies!J4019=0, "NA", INDEX(Table4[],(MATCH(PickedColonies!C4019,Table6[Barcode of agar-filled omnitray plate],0)+PickedColonies!J4019-1)))</f>
        <v>NA</v>
      </c>
      <c r="F4019" s="42" t="str">
        <f>IF(ISNUMBER(SEARCH("96-well",Import!$B$10)),Sheet1!O4018,Sheet1!P4018)</f>
        <v>B12</v>
      </c>
      <c r="I4019" s="31"/>
    </row>
    <row r="4020" spans="1:9" x14ac:dyDescent="0.25">
      <c r="A4020" s="29" t="str">
        <f>IF(PickedColonies!J4020=0, "NA",INDEX(Table5[Strain name],(MATCH(PickedColonies!C4020,Table6[Barcode of agar-filled omnitray plate],0)+PickedColonies!J4020-1)))</f>
        <v>NA</v>
      </c>
      <c r="B4020" s="29" t="str">
        <f>IF(PickedColonies!J4020=0, "NA", INDEX(Table1[Modifications],(MATCH(PickedColonies!C4020,Table6[Barcode of agar-filled omnitray plate],0)+PickedColonies!J4020-1)))</f>
        <v>NA</v>
      </c>
      <c r="D4020" s="29" t="str">
        <f>IF(PickedColonies!J4020=0, "NA", INDEX(Table4[],(MATCH(PickedColonies!C4020,Table6[Barcode of agar-filled omnitray plate],0)+PickedColonies!J4020-1)))</f>
        <v>NA</v>
      </c>
      <c r="F4020" s="42" t="str">
        <f>IF(ISNUMBER(SEARCH("96-well",Import!$B$10)),Sheet1!O4019,Sheet1!P4019)</f>
        <v>C12</v>
      </c>
      <c r="I4020" s="31"/>
    </row>
    <row r="4021" spans="1:9" x14ac:dyDescent="0.25">
      <c r="A4021" s="29" t="str">
        <f>IF(PickedColonies!J4021=0, "NA",INDEX(Table5[Strain name],(MATCH(PickedColonies!C4021,Table6[Barcode of agar-filled omnitray plate],0)+PickedColonies!J4021-1)))</f>
        <v>NA</v>
      </c>
      <c r="B4021" s="29" t="str">
        <f>IF(PickedColonies!J4021=0, "NA", INDEX(Table1[Modifications],(MATCH(PickedColonies!C4021,Table6[Barcode of agar-filled omnitray plate],0)+PickedColonies!J4021-1)))</f>
        <v>NA</v>
      </c>
      <c r="D4021" s="29" t="str">
        <f>IF(PickedColonies!J4021=0, "NA", INDEX(Table4[],(MATCH(PickedColonies!C4021,Table6[Barcode of agar-filled omnitray plate],0)+PickedColonies!J4021-1)))</f>
        <v>NA</v>
      </c>
      <c r="F4021" s="42" t="str">
        <f>IF(ISNUMBER(SEARCH("96-well",Import!$B$10)),Sheet1!O4020,Sheet1!P4020)</f>
        <v>D12</v>
      </c>
      <c r="I4021" s="31"/>
    </row>
    <row r="4022" spans="1:9" x14ac:dyDescent="0.25">
      <c r="A4022" s="29" t="str">
        <f>IF(PickedColonies!J4022=0, "NA",INDEX(Table5[Strain name],(MATCH(PickedColonies!C4022,Table6[Barcode of agar-filled omnitray plate],0)+PickedColonies!J4022-1)))</f>
        <v>NA</v>
      </c>
      <c r="B4022" s="29" t="str">
        <f>IF(PickedColonies!J4022=0, "NA", INDEX(Table1[Modifications],(MATCH(PickedColonies!C4022,Table6[Barcode of agar-filled omnitray plate],0)+PickedColonies!J4022-1)))</f>
        <v>NA</v>
      </c>
      <c r="D4022" s="29" t="str">
        <f>IF(PickedColonies!J4022=0, "NA", INDEX(Table4[],(MATCH(PickedColonies!C4022,Table6[Barcode of agar-filled omnitray plate],0)+PickedColonies!J4022-1)))</f>
        <v>NA</v>
      </c>
      <c r="F4022" s="42" t="str">
        <f>IF(ISNUMBER(SEARCH("96-well",Import!$B$10)),Sheet1!O4021,Sheet1!P4021)</f>
        <v>E12</v>
      </c>
      <c r="I4022" s="31"/>
    </row>
    <row r="4023" spans="1:9" x14ac:dyDescent="0.25">
      <c r="A4023" s="29" t="str">
        <f>IF(PickedColonies!J4023=0, "NA",INDEX(Table5[Strain name],(MATCH(PickedColonies!C4023,Table6[Barcode of agar-filled omnitray plate],0)+PickedColonies!J4023-1)))</f>
        <v>NA</v>
      </c>
      <c r="B4023" s="29" t="str">
        <f>IF(PickedColonies!J4023=0, "NA", INDEX(Table1[Modifications],(MATCH(PickedColonies!C4023,Table6[Barcode of agar-filled omnitray plate],0)+PickedColonies!J4023-1)))</f>
        <v>NA</v>
      </c>
      <c r="D4023" s="29" t="str">
        <f>IF(PickedColonies!J4023=0, "NA", INDEX(Table4[],(MATCH(PickedColonies!C4023,Table6[Barcode of agar-filled omnitray plate],0)+PickedColonies!J4023-1)))</f>
        <v>NA</v>
      </c>
      <c r="F4023" s="42" t="str">
        <f>IF(ISNUMBER(SEARCH("96-well",Import!$B$10)),Sheet1!O4022,Sheet1!P4022)</f>
        <v>F12</v>
      </c>
      <c r="I4023" s="31"/>
    </row>
    <row r="4024" spans="1:9" x14ac:dyDescent="0.25">
      <c r="A4024" s="29" t="str">
        <f>IF(PickedColonies!J4024=0, "NA",INDEX(Table5[Strain name],(MATCH(PickedColonies!C4024,Table6[Barcode of agar-filled omnitray plate],0)+PickedColonies!J4024-1)))</f>
        <v>NA</v>
      </c>
      <c r="B4024" s="29" t="str">
        <f>IF(PickedColonies!J4024=0, "NA", INDEX(Table1[Modifications],(MATCH(PickedColonies!C4024,Table6[Barcode of agar-filled omnitray plate],0)+PickedColonies!J4024-1)))</f>
        <v>NA</v>
      </c>
      <c r="D4024" s="29" t="str">
        <f>IF(PickedColonies!J4024=0, "NA", INDEX(Table4[],(MATCH(PickedColonies!C4024,Table6[Barcode of agar-filled omnitray plate],0)+PickedColonies!J4024-1)))</f>
        <v>NA</v>
      </c>
      <c r="F4024" s="42" t="str">
        <f>IF(ISNUMBER(SEARCH("96-well",Import!$B$10)),Sheet1!O4023,Sheet1!P4023)</f>
        <v>G12</v>
      </c>
      <c r="I4024" s="31"/>
    </row>
    <row r="4025" spans="1:9" x14ac:dyDescent="0.25">
      <c r="A4025" s="29" t="str">
        <f>IF(PickedColonies!J4025=0, "NA",INDEX(Table5[Strain name],(MATCH(PickedColonies!C4025,Table6[Barcode of agar-filled omnitray plate],0)+PickedColonies!J4025-1)))</f>
        <v>NA</v>
      </c>
      <c r="B4025" s="29" t="str">
        <f>IF(PickedColonies!J4025=0, "NA", INDEX(Table1[Modifications],(MATCH(PickedColonies!C4025,Table6[Barcode of agar-filled omnitray plate],0)+PickedColonies!J4025-1)))</f>
        <v>NA</v>
      </c>
      <c r="D4025" s="29" t="str">
        <f>IF(PickedColonies!J4025=0, "NA", INDEX(Table4[],(MATCH(PickedColonies!C4025,Table6[Barcode of agar-filled omnitray plate],0)+PickedColonies!J4025-1)))</f>
        <v>NA</v>
      </c>
      <c r="F4025" s="42" t="str">
        <f>IF(ISNUMBER(SEARCH("96-well",Import!$B$10)),Sheet1!O4024,Sheet1!P4024)</f>
        <v>H12</v>
      </c>
      <c r="I4025" s="31"/>
    </row>
    <row r="4026" spans="1:9" x14ac:dyDescent="0.25">
      <c r="A4026" s="29" t="str">
        <f>IF(PickedColonies!J4026=0, "NA",INDEX(Table5[Strain name],(MATCH(PickedColonies!C4026,Table6[Barcode of agar-filled omnitray plate],0)+PickedColonies!J4026-1)))</f>
        <v>NA</v>
      </c>
      <c r="B4026" s="29" t="str">
        <f>IF(PickedColonies!J4026=0, "NA", INDEX(Table1[Modifications],(MATCH(PickedColonies!C4026,Table6[Barcode of agar-filled omnitray plate],0)+PickedColonies!J4026-1)))</f>
        <v>NA</v>
      </c>
      <c r="D4026" s="29" t="str">
        <f>IF(PickedColonies!J4026=0, "NA", INDEX(Table4[],(MATCH(PickedColonies!C4026,Table6[Barcode of agar-filled omnitray plate],0)+PickedColonies!J4026-1)))</f>
        <v>NA</v>
      </c>
      <c r="F4026" s="42" t="str">
        <f>IF(ISNUMBER(SEARCH("96-well",Import!$B$10)),Sheet1!O4025,Sheet1!P4025)</f>
        <v>I12</v>
      </c>
      <c r="I4026" s="31"/>
    </row>
    <row r="4027" spans="1:9" x14ac:dyDescent="0.25">
      <c r="A4027" s="29" t="str">
        <f>IF(PickedColonies!J4027=0, "NA",INDEX(Table5[Strain name],(MATCH(PickedColonies!C4027,Table6[Barcode of agar-filled omnitray plate],0)+PickedColonies!J4027-1)))</f>
        <v>NA</v>
      </c>
      <c r="B4027" s="29" t="str">
        <f>IF(PickedColonies!J4027=0, "NA", INDEX(Table1[Modifications],(MATCH(PickedColonies!C4027,Table6[Barcode of agar-filled omnitray plate],0)+PickedColonies!J4027-1)))</f>
        <v>NA</v>
      </c>
      <c r="D4027" s="29" t="str">
        <f>IF(PickedColonies!J4027=0, "NA", INDEX(Table4[],(MATCH(PickedColonies!C4027,Table6[Barcode of agar-filled omnitray plate],0)+PickedColonies!J4027-1)))</f>
        <v>NA</v>
      </c>
      <c r="F4027" s="42" t="str">
        <f>IF(ISNUMBER(SEARCH("96-well",Import!$B$10)),Sheet1!O4026,Sheet1!P4026)</f>
        <v>J12</v>
      </c>
      <c r="I4027" s="31"/>
    </row>
    <row r="4028" spans="1:9" x14ac:dyDescent="0.25">
      <c r="A4028" s="29" t="str">
        <f>IF(PickedColonies!J4028=0, "NA",INDEX(Table5[Strain name],(MATCH(PickedColonies!C4028,Table6[Barcode of agar-filled omnitray plate],0)+PickedColonies!J4028-1)))</f>
        <v>NA</v>
      </c>
      <c r="B4028" s="29" t="str">
        <f>IF(PickedColonies!J4028=0, "NA", INDEX(Table1[Modifications],(MATCH(PickedColonies!C4028,Table6[Barcode of agar-filled omnitray plate],0)+PickedColonies!J4028-1)))</f>
        <v>NA</v>
      </c>
      <c r="D4028" s="29" t="str">
        <f>IF(PickedColonies!J4028=0, "NA", INDEX(Table4[],(MATCH(PickedColonies!C4028,Table6[Barcode of agar-filled omnitray plate],0)+PickedColonies!J4028-1)))</f>
        <v>NA</v>
      </c>
      <c r="F4028" s="42" t="str">
        <f>IF(ISNUMBER(SEARCH("96-well",Import!$B$10)),Sheet1!O4027,Sheet1!P4027)</f>
        <v>K12</v>
      </c>
      <c r="I4028" s="31"/>
    </row>
    <row r="4029" spans="1:9" x14ac:dyDescent="0.25">
      <c r="A4029" s="29" t="str">
        <f>IF(PickedColonies!J4029=0, "NA",INDEX(Table5[Strain name],(MATCH(PickedColonies!C4029,Table6[Barcode of agar-filled omnitray plate],0)+PickedColonies!J4029-1)))</f>
        <v>NA</v>
      </c>
      <c r="B4029" s="29" t="str">
        <f>IF(PickedColonies!J4029=0, "NA", INDEX(Table1[Modifications],(MATCH(PickedColonies!C4029,Table6[Barcode of agar-filled omnitray plate],0)+PickedColonies!J4029-1)))</f>
        <v>NA</v>
      </c>
      <c r="D4029" s="29" t="str">
        <f>IF(PickedColonies!J4029=0, "NA", INDEX(Table4[],(MATCH(PickedColonies!C4029,Table6[Barcode of agar-filled omnitray plate],0)+PickedColonies!J4029-1)))</f>
        <v>NA</v>
      </c>
      <c r="F4029" s="42" t="str">
        <f>IF(ISNUMBER(SEARCH("96-well",Import!$B$10)),Sheet1!O4028,Sheet1!P4028)</f>
        <v>L12</v>
      </c>
      <c r="I4029" s="31"/>
    </row>
    <row r="4030" spans="1:9" x14ac:dyDescent="0.25">
      <c r="A4030" s="29" t="str">
        <f>IF(PickedColonies!J4030=0, "NA",INDEX(Table5[Strain name],(MATCH(PickedColonies!C4030,Table6[Barcode of agar-filled omnitray plate],0)+PickedColonies!J4030-1)))</f>
        <v>NA</v>
      </c>
      <c r="B4030" s="29" t="str">
        <f>IF(PickedColonies!J4030=0, "NA", INDEX(Table1[Modifications],(MATCH(PickedColonies!C4030,Table6[Barcode of agar-filled omnitray plate],0)+PickedColonies!J4030-1)))</f>
        <v>NA</v>
      </c>
      <c r="D4030" s="29" t="str">
        <f>IF(PickedColonies!J4030=0, "NA", INDEX(Table4[],(MATCH(PickedColonies!C4030,Table6[Barcode of agar-filled omnitray plate],0)+PickedColonies!J4030-1)))</f>
        <v>NA</v>
      </c>
      <c r="F4030" s="42" t="str">
        <f>IF(ISNUMBER(SEARCH("96-well",Import!$B$10)),Sheet1!O4029,Sheet1!P4029)</f>
        <v>M12</v>
      </c>
      <c r="I4030" s="31"/>
    </row>
    <row r="4031" spans="1:9" x14ac:dyDescent="0.25">
      <c r="A4031" s="29" t="str">
        <f>IF(PickedColonies!J4031=0, "NA",INDEX(Table5[Strain name],(MATCH(PickedColonies!C4031,Table6[Barcode of agar-filled omnitray plate],0)+PickedColonies!J4031-1)))</f>
        <v>NA</v>
      </c>
      <c r="B4031" s="29" t="str">
        <f>IF(PickedColonies!J4031=0, "NA", INDEX(Table1[Modifications],(MATCH(PickedColonies!C4031,Table6[Barcode of agar-filled omnitray plate],0)+PickedColonies!J4031-1)))</f>
        <v>NA</v>
      </c>
      <c r="D4031" s="29" t="str">
        <f>IF(PickedColonies!J4031=0, "NA", INDEX(Table4[],(MATCH(PickedColonies!C4031,Table6[Barcode of agar-filled omnitray plate],0)+PickedColonies!J4031-1)))</f>
        <v>NA</v>
      </c>
      <c r="F4031" s="42" t="str">
        <f>IF(ISNUMBER(SEARCH("96-well",Import!$B$10)),Sheet1!O4030,Sheet1!P4030)</f>
        <v>N12</v>
      </c>
      <c r="I4031" s="31"/>
    </row>
    <row r="4032" spans="1:9" x14ac:dyDescent="0.25">
      <c r="A4032" s="29" t="str">
        <f>IF(PickedColonies!J4032=0, "NA",INDEX(Table5[Strain name],(MATCH(PickedColonies!C4032,Table6[Barcode of agar-filled omnitray plate],0)+PickedColonies!J4032-1)))</f>
        <v>NA</v>
      </c>
      <c r="B4032" s="29" t="str">
        <f>IF(PickedColonies!J4032=0, "NA", INDEX(Table1[Modifications],(MATCH(PickedColonies!C4032,Table6[Barcode of agar-filled omnitray plate],0)+PickedColonies!J4032-1)))</f>
        <v>NA</v>
      </c>
      <c r="D4032" s="29" t="str">
        <f>IF(PickedColonies!J4032=0, "NA", INDEX(Table4[],(MATCH(PickedColonies!C4032,Table6[Barcode of agar-filled omnitray plate],0)+PickedColonies!J4032-1)))</f>
        <v>NA</v>
      </c>
      <c r="F4032" s="42" t="str">
        <f>IF(ISNUMBER(SEARCH("96-well",Import!$B$10)),Sheet1!O4031,Sheet1!P4031)</f>
        <v>O12</v>
      </c>
      <c r="I4032" s="31"/>
    </row>
    <row r="4033" spans="1:9" x14ac:dyDescent="0.25">
      <c r="A4033" s="29" t="str">
        <f>IF(PickedColonies!J4033=0, "NA",INDEX(Table5[Strain name],(MATCH(PickedColonies!C4033,Table6[Barcode of agar-filled omnitray plate],0)+PickedColonies!J4033-1)))</f>
        <v>NA</v>
      </c>
      <c r="B4033" s="29" t="str">
        <f>IF(PickedColonies!J4033=0, "NA", INDEX(Table1[Modifications],(MATCH(PickedColonies!C4033,Table6[Barcode of agar-filled omnitray plate],0)+PickedColonies!J4033-1)))</f>
        <v>NA</v>
      </c>
      <c r="D4033" s="29" t="str">
        <f>IF(PickedColonies!J4033=0, "NA", INDEX(Table4[],(MATCH(PickedColonies!C4033,Table6[Barcode of agar-filled omnitray plate],0)+PickedColonies!J4033-1)))</f>
        <v>NA</v>
      </c>
      <c r="F4033" s="42" t="str">
        <f>IF(ISNUMBER(SEARCH("96-well",Import!$B$10)),Sheet1!O4032,Sheet1!P4032)</f>
        <v>P12</v>
      </c>
      <c r="I4033" s="31"/>
    </row>
    <row r="4034" spans="1:9" x14ac:dyDescent="0.25">
      <c r="A4034" s="29" t="str">
        <f>IF(PickedColonies!J4034=0, "NA",INDEX(Table5[Strain name],(MATCH(PickedColonies!C4034,Table6[Barcode of agar-filled omnitray plate],0)+PickedColonies!J4034-1)))</f>
        <v>NA</v>
      </c>
      <c r="B4034" s="29" t="str">
        <f>IF(PickedColonies!J4034=0, "NA", INDEX(Table1[Modifications],(MATCH(PickedColonies!C4034,Table6[Barcode of agar-filled omnitray plate],0)+PickedColonies!J4034-1)))</f>
        <v>NA</v>
      </c>
      <c r="D4034" s="29" t="str">
        <f>IF(PickedColonies!J4034=0, "NA", INDEX(Table4[],(MATCH(PickedColonies!C4034,Table6[Barcode of agar-filled omnitray plate],0)+PickedColonies!J4034-1)))</f>
        <v>NA</v>
      </c>
      <c r="F4034" s="42" t="str">
        <f>IF(ISNUMBER(SEARCH("96-well",Import!$B$10)),Sheet1!O4033,Sheet1!P4033)</f>
        <v>A13</v>
      </c>
      <c r="I4034" s="31"/>
    </row>
    <row r="4035" spans="1:9" x14ac:dyDescent="0.25">
      <c r="A4035" s="29" t="str">
        <f>IF(PickedColonies!J4035=0, "NA",INDEX(Table5[Strain name],(MATCH(PickedColonies!C4035,Table6[Barcode of agar-filled omnitray plate],0)+PickedColonies!J4035-1)))</f>
        <v>NA</v>
      </c>
      <c r="B4035" s="29" t="str">
        <f>IF(PickedColonies!J4035=0, "NA", INDEX(Table1[Modifications],(MATCH(PickedColonies!C4035,Table6[Barcode of agar-filled omnitray plate],0)+PickedColonies!J4035-1)))</f>
        <v>NA</v>
      </c>
      <c r="D4035" s="29" t="str">
        <f>IF(PickedColonies!J4035=0, "NA", INDEX(Table4[],(MATCH(PickedColonies!C4035,Table6[Barcode of agar-filled omnitray plate],0)+PickedColonies!J4035-1)))</f>
        <v>NA</v>
      </c>
      <c r="F4035" s="42" t="str">
        <f>IF(ISNUMBER(SEARCH("96-well",Import!$B$10)),Sheet1!O4034,Sheet1!P4034)</f>
        <v>B13</v>
      </c>
      <c r="I4035" s="31"/>
    </row>
    <row r="4036" spans="1:9" x14ac:dyDescent="0.25">
      <c r="A4036" s="29" t="str">
        <f>IF(PickedColonies!J4036=0, "NA",INDEX(Table5[Strain name],(MATCH(PickedColonies!C4036,Table6[Barcode of agar-filled omnitray plate],0)+PickedColonies!J4036-1)))</f>
        <v>NA</v>
      </c>
      <c r="B4036" s="29" t="str">
        <f>IF(PickedColonies!J4036=0, "NA", INDEX(Table1[Modifications],(MATCH(PickedColonies!C4036,Table6[Barcode of agar-filled omnitray plate],0)+PickedColonies!J4036-1)))</f>
        <v>NA</v>
      </c>
      <c r="D4036" s="29" t="str">
        <f>IF(PickedColonies!J4036=0, "NA", INDEX(Table4[],(MATCH(PickedColonies!C4036,Table6[Barcode of agar-filled omnitray plate],0)+PickedColonies!J4036-1)))</f>
        <v>NA</v>
      </c>
      <c r="F4036" s="42" t="str">
        <f>IF(ISNUMBER(SEARCH("96-well",Import!$B$10)),Sheet1!O4035,Sheet1!P4035)</f>
        <v>C13</v>
      </c>
      <c r="I4036" s="31"/>
    </row>
    <row r="4037" spans="1:9" x14ac:dyDescent="0.25">
      <c r="A4037" s="29" t="str">
        <f>IF(PickedColonies!J4037=0, "NA",INDEX(Table5[Strain name],(MATCH(PickedColonies!C4037,Table6[Barcode of agar-filled omnitray plate],0)+PickedColonies!J4037-1)))</f>
        <v>NA</v>
      </c>
      <c r="B4037" s="29" t="str">
        <f>IF(PickedColonies!J4037=0, "NA", INDEX(Table1[Modifications],(MATCH(PickedColonies!C4037,Table6[Barcode of agar-filled omnitray plate],0)+PickedColonies!J4037-1)))</f>
        <v>NA</v>
      </c>
      <c r="D4037" s="29" t="str">
        <f>IF(PickedColonies!J4037=0, "NA", INDEX(Table4[],(MATCH(PickedColonies!C4037,Table6[Barcode of agar-filled omnitray plate],0)+PickedColonies!J4037-1)))</f>
        <v>NA</v>
      </c>
      <c r="F4037" s="42" t="str">
        <f>IF(ISNUMBER(SEARCH("96-well",Import!$B$10)),Sheet1!O4036,Sheet1!P4036)</f>
        <v>D13</v>
      </c>
      <c r="I4037" s="31"/>
    </row>
    <row r="4038" spans="1:9" x14ac:dyDescent="0.25">
      <c r="A4038" s="29" t="str">
        <f>IF(PickedColonies!J4038=0, "NA",INDEX(Table5[Strain name],(MATCH(PickedColonies!C4038,Table6[Barcode of agar-filled omnitray plate],0)+PickedColonies!J4038-1)))</f>
        <v>NA</v>
      </c>
      <c r="B4038" s="29" t="str">
        <f>IF(PickedColonies!J4038=0, "NA", INDEX(Table1[Modifications],(MATCH(PickedColonies!C4038,Table6[Barcode of agar-filled omnitray plate],0)+PickedColonies!J4038-1)))</f>
        <v>NA</v>
      </c>
      <c r="D4038" s="29" t="str">
        <f>IF(PickedColonies!J4038=0, "NA", INDEX(Table4[],(MATCH(PickedColonies!C4038,Table6[Barcode of agar-filled omnitray plate],0)+PickedColonies!J4038-1)))</f>
        <v>NA</v>
      </c>
      <c r="F4038" s="42" t="str">
        <f>IF(ISNUMBER(SEARCH("96-well",Import!$B$10)),Sheet1!O4037,Sheet1!P4037)</f>
        <v>E13</v>
      </c>
      <c r="I4038" s="31"/>
    </row>
    <row r="4039" spans="1:9" x14ac:dyDescent="0.25">
      <c r="A4039" s="29" t="str">
        <f>IF(PickedColonies!J4039=0, "NA",INDEX(Table5[Strain name],(MATCH(PickedColonies!C4039,Table6[Barcode of agar-filled omnitray plate],0)+PickedColonies!J4039-1)))</f>
        <v>NA</v>
      </c>
      <c r="B4039" s="29" t="str">
        <f>IF(PickedColonies!J4039=0, "NA", INDEX(Table1[Modifications],(MATCH(PickedColonies!C4039,Table6[Barcode of agar-filled omnitray plate],0)+PickedColonies!J4039-1)))</f>
        <v>NA</v>
      </c>
      <c r="D4039" s="29" t="str">
        <f>IF(PickedColonies!J4039=0, "NA", INDEX(Table4[],(MATCH(PickedColonies!C4039,Table6[Barcode of agar-filled omnitray plate],0)+PickedColonies!J4039-1)))</f>
        <v>NA</v>
      </c>
      <c r="F4039" s="42" t="str">
        <f>IF(ISNUMBER(SEARCH("96-well",Import!$B$10)),Sheet1!O4038,Sheet1!P4038)</f>
        <v>F13</v>
      </c>
      <c r="I4039" s="31"/>
    </row>
    <row r="4040" spans="1:9" x14ac:dyDescent="0.25">
      <c r="A4040" s="29" t="str">
        <f>IF(PickedColonies!J4040=0, "NA",INDEX(Table5[Strain name],(MATCH(PickedColonies!C4040,Table6[Barcode of agar-filled omnitray plate],0)+PickedColonies!J4040-1)))</f>
        <v>NA</v>
      </c>
      <c r="B4040" s="29" t="str">
        <f>IF(PickedColonies!J4040=0, "NA", INDEX(Table1[Modifications],(MATCH(PickedColonies!C4040,Table6[Barcode of agar-filled omnitray plate],0)+PickedColonies!J4040-1)))</f>
        <v>NA</v>
      </c>
      <c r="D4040" s="29" t="str">
        <f>IF(PickedColonies!J4040=0, "NA", INDEX(Table4[],(MATCH(PickedColonies!C4040,Table6[Barcode of agar-filled omnitray plate],0)+PickedColonies!J4040-1)))</f>
        <v>NA</v>
      </c>
      <c r="F4040" s="42" t="str">
        <f>IF(ISNUMBER(SEARCH("96-well",Import!$B$10)),Sheet1!O4039,Sheet1!P4039)</f>
        <v>G13</v>
      </c>
      <c r="I4040" s="31"/>
    </row>
    <row r="4041" spans="1:9" x14ac:dyDescent="0.25">
      <c r="A4041" s="29" t="str">
        <f>IF(PickedColonies!J4041=0, "NA",INDEX(Table5[Strain name],(MATCH(PickedColonies!C4041,Table6[Barcode of agar-filled omnitray plate],0)+PickedColonies!J4041-1)))</f>
        <v>NA</v>
      </c>
      <c r="B4041" s="29" t="str">
        <f>IF(PickedColonies!J4041=0, "NA", INDEX(Table1[Modifications],(MATCH(PickedColonies!C4041,Table6[Barcode of agar-filled omnitray plate],0)+PickedColonies!J4041-1)))</f>
        <v>NA</v>
      </c>
      <c r="D4041" s="29" t="str">
        <f>IF(PickedColonies!J4041=0, "NA", INDEX(Table4[],(MATCH(PickedColonies!C4041,Table6[Barcode of agar-filled omnitray plate],0)+PickedColonies!J4041-1)))</f>
        <v>NA</v>
      </c>
      <c r="F4041" s="42" t="str">
        <f>IF(ISNUMBER(SEARCH("96-well",Import!$B$10)),Sheet1!O4040,Sheet1!P4040)</f>
        <v>H13</v>
      </c>
      <c r="I4041" s="31"/>
    </row>
    <row r="4042" spans="1:9" x14ac:dyDescent="0.25">
      <c r="A4042" s="29" t="str">
        <f>IF(PickedColonies!J4042=0, "NA",INDEX(Table5[Strain name],(MATCH(PickedColonies!C4042,Table6[Barcode of agar-filled omnitray plate],0)+PickedColonies!J4042-1)))</f>
        <v>NA</v>
      </c>
      <c r="B4042" s="29" t="str">
        <f>IF(PickedColonies!J4042=0, "NA", INDEX(Table1[Modifications],(MATCH(PickedColonies!C4042,Table6[Barcode of agar-filled omnitray plate],0)+PickedColonies!J4042-1)))</f>
        <v>NA</v>
      </c>
      <c r="D4042" s="29" t="str">
        <f>IF(PickedColonies!J4042=0, "NA", INDEX(Table4[],(MATCH(PickedColonies!C4042,Table6[Barcode of agar-filled omnitray plate],0)+PickedColonies!J4042-1)))</f>
        <v>NA</v>
      </c>
      <c r="F4042" s="42" t="str">
        <f>IF(ISNUMBER(SEARCH("96-well",Import!$B$10)),Sheet1!O4041,Sheet1!P4041)</f>
        <v>I13</v>
      </c>
      <c r="I4042" s="31"/>
    </row>
    <row r="4043" spans="1:9" x14ac:dyDescent="0.25">
      <c r="A4043" s="29" t="str">
        <f>IF(PickedColonies!J4043=0, "NA",INDEX(Table5[Strain name],(MATCH(PickedColonies!C4043,Table6[Barcode of agar-filled omnitray plate],0)+PickedColonies!J4043-1)))</f>
        <v>NA</v>
      </c>
      <c r="B4043" s="29" t="str">
        <f>IF(PickedColonies!J4043=0, "NA", INDEX(Table1[Modifications],(MATCH(PickedColonies!C4043,Table6[Barcode of agar-filled omnitray plate],0)+PickedColonies!J4043-1)))</f>
        <v>NA</v>
      </c>
      <c r="D4043" s="29" t="str">
        <f>IF(PickedColonies!J4043=0, "NA", INDEX(Table4[],(MATCH(PickedColonies!C4043,Table6[Barcode of agar-filled omnitray plate],0)+PickedColonies!J4043-1)))</f>
        <v>NA</v>
      </c>
      <c r="F4043" s="42" t="str">
        <f>IF(ISNUMBER(SEARCH("96-well",Import!$B$10)),Sheet1!O4042,Sheet1!P4042)</f>
        <v>J13</v>
      </c>
      <c r="I4043" s="31"/>
    </row>
    <row r="4044" spans="1:9" x14ac:dyDescent="0.25">
      <c r="A4044" s="29" t="str">
        <f>IF(PickedColonies!J4044=0, "NA",INDEX(Table5[Strain name],(MATCH(PickedColonies!C4044,Table6[Barcode of agar-filled omnitray plate],0)+PickedColonies!J4044-1)))</f>
        <v>NA</v>
      </c>
      <c r="B4044" s="29" t="str">
        <f>IF(PickedColonies!J4044=0, "NA", INDEX(Table1[Modifications],(MATCH(PickedColonies!C4044,Table6[Barcode of agar-filled omnitray plate],0)+PickedColonies!J4044-1)))</f>
        <v>NA</v>
      </c>
      <c r="D4044" s="29" t="str">
        <f>IF(PickedColonies!J4044=0, "NA", INDEX(Table4[],(MATCH(PickedColonies!C4044,Table6[Barcode of agar-filled omnitray plate],0)+PickedColonies!J4044-1)))</f>
        <v>NA</v>
      </c>
      <c r="F4044" s="42" t="str">
        <f>IF(ISNUMBER(SEARCH("96-well",Import!$B$10)),Sheet1!O4043,Sheet1!P4043)</f>
        <v>K13</v>
      </c>
      <c r="I4044" s="31"/>
    </row>
    <row r="4045" spans="1:9" x14ac:dyDescent="0.25">
      <c r="A4045" s="29" t="str">
        <f>IF(PickedColonies!J4045=0, "NA",INDEX(Table5[Strain name],(MATCH(PickedColonies!C4045,Table6[Barcode of agar-filled omnitray plate],0)+PickedColonies!J4045-1)))</f>
        <v>NA</v>
      </c>
      <c r="B4045" s="29" t="str">
        <f>IF(PickedColonies!J4045=0, "NA", INDEX(Table1[Modifications],(MATCH(PickedColonies!C4045,Table6[Barcode of agar-filled omnitray plate],0)+PickedColonies!J4045-1)))</f>
        <v>NA</v>
      </c>
      <c r="D4045" s="29" t="str">
        <f>IF(PickedColonies!J4045=0, "NA", INDEX(Table4[],(MATCH(PickedColonies!C4045,Table6[Barcode of agar-filled omnitray plate],0)+PickedColonies!J4045-1)))</f>
        <v>NA</v>
      </c>
      <c r="F4045" s="42" t="str">
        <f>IF(ISNUMBER(SEARCH("96-well",Import!$B$10)),Sheet1!O4044,Sheet1!P4044)</f>
        <v>L13</v>
      </c>
      <c r="I4045" s="31"/>
    </row>
    <row r="4046" spans="1:9" x14ac:dyDescent="0.25">
      <c r="A4046" s="29" t="str">
        <f>IF(PickedColonies!J4046=0, "NA",INDEX(Table5[Strain name],(MATCH(PickedColonies!C4046,Table6[Barcode of agar-filled omnitray plate],0)+PickedColonies!J4046-1)))</f>
        <v>NA</v>
      </c>
      <c r="B4046" s="29" t="str">
        <f>IF(PickedColonies!J4046=0, "NA", INDEX(Table1[Modifications],(MATCH(PickedColonies!C4046,Table6[Barcode of agar-filled omnitray plate],0)+PickedColonies!J4046-1)))</f>
        <v>NA</v>
      </c>
      <c r="D4046" s="29" t="str">
        <f>IF(PickedColonies!J4046=0, "NA", INDEX(Table4[],(MATCH(PickedColonies!C4046,Table6[Barcode of agar-filled omnitray plate],0)+PickedColonies!J4046-1)))</f>
        <v>NA</v>
      </c>
      <c r="F4046" s="42" t="str">
        <f>IF(ISNUMBER(SEARCH("96-well",Import!$B$10)),Sheet1!O4045,Sheet1!P4045)</f>
        <v>M13</v>
      </c>
      <c r="I4046" s="31"/>
    </row>
    <row r="4047" spans="1:9" x14ac:dyDescent="0.25">
      <c r="A4047" s="29" t="str">
        <f>IF(PickedColonies!J4047=0, "NA",INDEX(Table5[Strain name],(MATCH(PickedColonies!C4047,Table6[Barcode of agar-filled omnitray plate],0)+PickedColonies!J4047-1)))</f>
        <v>NA</v>
      </c>
      <c r="B4047" s="29" t="str">
        <f>IF(PickedColonies!J4047=0, "NA", INDEX(Table1[Modifications],(MATCH(PickedColonies!C4047,Table6[Barcode of agar-filled omnitray plate],0)+PickedColonies!J4047-1)))</f>
        <v>NA</v>
      </c>
      <c r="D4047" s="29" t="str">
        <f>IF(PickedColonies!J4047=0, "NA", INDEX(Table4[],(MATCH(PickedColonies!C4047,Table6[Barcode of agar-filled omnitray plate],0)+PickedColonies!J4047-1)))</f>
        <v>NA</v>
      </c>
      <c r="F4047" s="42" t="str">
        <f>IF(ISNUMBER(SEARCH("96-well",Import!$B$10)),Sheet1!O4046,Sheet1!P4046)</f>
        <v>N13</v>
      </c>
      <c r="I4047" s="31"/>
    </row>
    <row r="4048" spans="1:9" x14ac:dyDescent="0.25">
      <c r="A4048" s="29" t="str">
        <f>IF(PickedColonies!J4048=0, "NA",INDEX(Table5[Strain name],(MATCH(PickedColonies!C4048,Table6[Barcode of agar-filled omnitray plate],0)+PickedColonies!J4048-1)))</f>
        <v>NA</v>
      </c>
      <c r="B4048" s="29" t="str">
        <f>IF(PickedColonies!J4048=0, "NA", INDEX(Table1[Modifications],(MATCH(PickedColonies!C4048,Table6[Barcode of agar-filled omnitray plate],0)+PickedColonies!J4048-1)))</f>
        <v>NA</v>
      </c>
      <c r="D4048" s="29" t="str">
        <f>IF(PickedColonies!J4048=0, "NA", INDEX(Table4[],(MATCH(PickedColonies!C4048,Table6[Barcode of agar-filled omnitray plate],0)+PickedColonies!J4048-1)))</f>
        <v>NA</v>
      </c>
      <c r="F4048" s="42" t="str">
        <f>IF(ISNUMBER(SEARCH("96-well",Import!$B$10)),Sheet1!O4047,Sheet1!P4047)</f>
        <v>O13</v>
      </c>
      <c r="I4048" s="31"/>
    </row>
    <row r="4049" spans="1:9" x14ac:dyDescent="0.25">
      <c r="A4049" s="29" t="str">
        <f>IF(PickedColonies!J4049=0, "NA",INDEX(Table5[Strain name],(MATCH(PickedColonies!C4049,Table6[Barcode of agar-filled omnitray plate],0)+PickedColonies!J4049-1)))</f>
        <v>NA</v>
      </c>
      <c r="B4049" s="29" t="str">
        <f>IF(PickedColonies!J4049=0, "NA", INDEX(Table1[Modifications],(MATCH(PickedColonies!C4049,Table6[Barcode of agar-filled omnitray plate],0)+PickedColonies!J4049-1)))</f>
        <v>NA</v>
      </c>
      <c r="D4049" s="29" t="str">
        <f>IF(PickedColonies!J4049=0, "NA", INDEX(Table4[],(MATCH(PickedColonies!C4049,Table6[Barcode of agar-filled omnitray plate],0)+PickedColonies!J4049-1)))</f>
        <v>NA</v>
      </c>
      <c r="F4049" s="42" t="str">
        <f>IF(ISNUMBER(SEARCH("96-well",Import!$B$10)),Sheet1!O4048,Sheet1!P4048)</f>
        <v>P13</v>
      </c>
      <c r="I4049" s="31"/>
    </row>
    <row r="4050" spans="1:9" x14ac:dyDescent="0.25">
      <c r="A4050" s="29" t="str">
        <f>IF(PickedColonies!J4050=0, "NA",INDEX(Table5[Strain name],(MATCH(PickedColonies!C4050,Table6[Barcode of agar-filled omnitray plate],0)+PickedColonies!J4050-1)))</f>
        <v>NA</v>
      </c>
      <c r="B4050" s="29" t="str">
        <f>IF(PickedColonies!J4050=0, "NA", INDEX(Table1[Modifications],(MATCH(PickedColonies!C4050,Table6[Barcode of agar-filled omnitray plate],0)+PickedColonies!J4050-1)))</f>
        <v>NA</v>
      </c>
      <c r="D4050" s="29" t="str">
        <f>IF(PickedColonies!J4050=0, "NA", INDEX(Table4[],(MATCH(PickedColonies!C4050,Table6[Barcode of agar-filled omnitray plate],0)+PickedColonies!J4050-1)))</f>
        <v>NA</v>
      </c>
      <c r="F4050" s="42" t="str">
        <f>IF(ISNUMBER(SEARCH("96-well",Import!$B$10)),Sheet1!O4049,Sheet1!P4049)</f>
        <v>A14</v>
      </c>
      <c r="I4050" s="31"/>
    </row>
    <row r="4051" spans="1:9" x14ac:dyDescent="0.25">
      <c r="A4051" s="29" t="str">
        <f>IF(PickedColonies!J4051=0, "NA",INDEX(Table5[Strain name],(MATCH(PickedColonies!C4051,Table6[Barcode of agar-filled omnitray plate],0)+PickedColonies!J4051-1)))</f>
        <v>NA</v>
      </c>
      <c r="B4051" s="29" t="str">
        <f>IF(PickedColonies!J4051=0, "NA", INDEX(Table1[Modifications],(MATCH(PickedColonies!C4051,Table6[Barcode of agar-filled omnitray plate],0)+PickedColonies!J4051-1)))</f>
        <v>NA</v>
      </c>
      <c r="D4051" s="29" t="str">
        <f>IF(PickedColonies!J4051=0, "NA", INDEX(Table4[],(MATCH(PickedColonies!C4051,Table6[Barcode of agar-filled omnitray plate],0)+PickedColonies!J4051-1)))</f>
        <v>NA</v>
      </c>
      <c r="F4051" s="42" t="str">
        <f>IF(ISNUMBER(SEARCH("96-well",Import!$B$10)),Sheet1!O4050,Sheet1!P4050)</f>
        <v>B14</v>
      </c>
      <c r="I4051" s="31"/>
    </row>
    <row r="4052" spans="1:9" x14ac:dyDescent="0.25">
      <c r="A4052" s="29" t="str">
        <f>IF(PickedColonies!J4052=0, "NA",INDEX(Table5[Strain name],(MATCH(PickedColonies!C4052,Table6[Barcode of agar-filled omnitray plate],0)+PickedColonies!J4052-1)))</f>
        <v>NA</v>
      </c>
      <c r="B4052" s="29" t="str">
        <f>IF(PickedColonies!J4052=0, "NA", INDEX(Table1[Modifications],(MATCH(PickedColonies!C4052,Table6[Barcode of agar-filled omnitray plate],0)+PickedColonies!J4052-1)))</f>
        <v>NA</v>
      </c>
      <c r="D4052" s="29" t="str">
        <f>IF(PickedColonies!J4052=0, "NA", INDEX(Table4[],(MATCH(PickedColonies!C4052,Table6[Barcode of agar-filled omnitray plate],0)+PickedColonies!J4052-1)))</f>
        <v>NA</v>
      </c>
      <c r="F4052" s="42" t="str">
        <f>IF(ISNUMBER(SEARCH("96-well",Import!$B$10)),Sheet1!O4051,Sheet1!P4051)</f>
        <v>C14</v>
      </c>
      <c r="I4052" s="31"/>
    </row>
    <row r="4053" spans="1:9" x14ac:dyDescent="0.25">
      <c r="A4053" s="29" t="str">
        <f>IF(PickedColonies!J4053=0, "NA",INDEX(Table5[Strain name],(MATCH(PickedColonies!C4053,Table6[Barcode of agar-filled omnitray plate],0)+PickedColonies!J4053-1)))</f>
        <v>NA</v>
      </c>
      <c r="B4053" s="29" t="str">
        <f>IF(PickedColonies!J4053=0, "NA", INDEX(Table1[Modifications],(MATCH(PickedColonies!C4053,Table6[Barcode of agar-filled omnitray plate],0)+PickedColonies!J4053-1)))</f>
        <v>NA</v>
      </c>
      <c r="D4053" s="29" t="str">
        <f>IF(PickedColonies!J4053=0, "NA", INDEX(Table4[],(MATCH(PickedColonies!C4053,Table6[Barcode of agar-filled omnitray plate],0)+PickedColonies!J4053-1)))</f>
        <v>NA</v>
      </c>
      <c r="F4053" s="42" t="str">
        <f>IF(ISNUMBER(SEARCH("96-well",Import!$B$10)),Sheet1!O4052,Sheet1!P4052)</f>
        <v>D14</v>
      </c>
      <c r="I4053" s="31"/>
    </row>
    <row r="4054" spans="1:9" x14ac:dyDescent="0.25">
      <c r="A4054" s="29" t="str">
        <f>IF(PickedColonies!J4054=0, "NA",INDEX(Table5[Strain name],(MATCH(PickedColonies!C4054,Table6[Barcode of agar-filled omnitray plate],0)+PickedColonies!J4054-1)))</f>
        <v>NA</v>
      </c>
      <c r="B4054" s="29" t="str">
        <f>IF(PickedColonies!J4054=0, "NA", INDEX(Table1[Modifications],(MATCH(PickedColonies!C4054,Table6[Barcode of agar-filled omnitray plate],0)+PickedColonies!J4054-1)))</f>
        <v>NA</v>
      </c>
      <c r="D4054" s="29" t="str">
        <f>IF(PickedColonies!J4054=0, "NA", INDEX(Table4[],(MATCH(PickedColonies!C4054,Table6[Barcode of agar-filled omnitray plate],0)+PickedColonies!J4054-1)))</f>
        <v>NA</v>
      </c>
      <c r="F4054" s="42" t="str">
        <f>IF(ISNUMBER(SEARCH("96-well",Import!$B$10)),Sheet1!O4053,Sheet1!P4053)</f>
        <v>E14</v>
      </c>
      <c r="I4054" s="31"/>
    </row>
    <row r="4055" spans="1:9" x14ac:dyDescent="0.25">
      <c r="A4055" s="29" t="str">
        <f>IF(PickedColonies!J4055=0, "NA",INDEX(Table5[Strain name],(MATCH(PickedColonies!C4055,Table6[Barcode of agar-filled omnitray plate],0)+PickedColonies!J4055-1)))</f>
        <v>NA</v>
      </c>
      <c r="B4055" s="29" t="str">
        <f>IF(PickedColonies!J4055=0, "NA", INDEX(Table1[Modifications],(MATCH(PickedColonies!C4055,Table6[Barcode of agar-filled omnitray plate],0)+PickedColonies!J4055-1)))</f>
        <v>NA</v>
      </c>
      <c r="D4055" s="29" t="str">
        <f>IF(PickedColonies!J4055=0, "NA", INDEX(Table4[],(MATCH(PickedColonies!C4055,Table6[Barcode of agar-filled omnitray plate],0)+PickedColonies!J4055-1)))</f>
        <v>NA</v>
      </c>
      <c r="F4055" s="42" t="str">
        <f>IF(ISNUMBER(SEARCH("96-well",Import!$B$10)),Sheet1!O4054,Sheet1!P4054)</f>
        <v>F14</v>
      </c>
      <c r="I4055" s="31"/>
    </row>
    <row r="4056" spans="1:9" x14ac:dyDescent="0.25">
      <c r="A4056" s="29" t="str">
        <f>IF(PickedColonies!J4056=0, "NA",INDEX(Table5[Strain name],(MATCH(PickedColonies!C4056,Table6[Barcode of agar-filled omnitray plate],0)+PickedColonies!J4056-1)))</f>
        <v>NA</v>
      </c>
      <c r="B4056" s="29" t="str">
        <f>IF(PickedColonies!J4056=0, "NA", INDEX(Table1[Modifications],(MATCH(PickedColonies!C4056,Table6[Barcode of agar-filled omnitray plate],0)+PickedColonies!J4056-1)))</f>
        <v>NA</v>
      </c>
      <c r="D4056" s="29" t="str">
        <f>IF(PickedColonies!J4056=0, "NA", INDEX(Table4[],(MATCH(PickedColonies!C4056,Table6[Barcode of agar-filled omnitray plate],0)+PickedColonies!J4056-1)))</f>
        <v>NA</v>
      </c>
      <c r="F4056" s="42" t="str">
        <f>IF(ISNUMBER(SEARCH("96-well",Import!$B$10)),Sheet1!O4055,Sheet1!P4055)</f>
        <v>G14</v>
      </c>
      <c r="I4056" s="31"/>
    </row>
    <row r="4057" spans="1:9" x14ac:dyDescent="0.25">
      <c r="A4057" s="29" t="str">
        <f>IF(PickedColonies!J4057=0, "NA",INDEX(Table5[Strain name],(MATCH(PickedColonies!C4057,Table6[Barcode of agar-filled omnitray plate],0)+PickedColonies!J4057-1)))</f>
        <v>NA</v>
      </c>
      <c r="B4057" s="29" t="str">
        <f>IF(PickedColonies!J4057=0, "NA", INDEX(Table1[Modifications],(MATCH(PickedColonies!C4057,Table6[Barcode of agar-filled omnitray plate],0)+PickedColonies!J4057-1)))</f>
        <v>NA</v>
      </c>
      <c r="D4057" s="29" t="str">
        <f>IF(PickedColonies!J4057=0, "NA", INDEX(Table4[],(MATCH(PickedColonies!C4057,Table6[Barcode of agar-filled omnitray plate],0)+PickedColonies!J4057-1)))</f>
        <v>NA</v>
      </c>
      <c r="F4057" s="42" t="str">
        <f>IF(ISNUMBER(SEARCH("96-well",Import!$B$10)),Sheet1!O4056,Sheet1!P4056)</f>
        <v>H14</v>
      </c>
      <c r="I4057" s="31"/>
    </row>
    <row r="4058" spans="1:9" x14ac:dyDescent="0.25">
      <c r="A4058" s="29" t="str">
        <f>IF(PickedColonies!J4058=0, "NA",INDEX(Table5[Strain name],(MATCH(PickedColonies!C4058,Table6[Barcode of agar-filled omnitray plate],0)+PickedColonies!J4058-1)))</f>
        <v>NA</v>
      </c>
      <c r="B4058" s="29" t="str">
        <f>IF(PickedColonies!J4058=0, "NA", INDEX(Table1[Modifications],(MATCH(PickedColonies!C4058,Table6[Barcode of agar-filled omnitray plate],0)+PickedColonies!J4058-1)))</f>
        <v>NA</v>
      </c>
      <c r="D4058" s="29" t="str">
        <f>IF(PickedColonies!J4058=0, "NA", INDEX(Table4[],(MATCH(PickedColonies!C4058,Table6[Barcode of agar-filled omnitray plate],0)+PickedColonies!J4058-1)))</f>
        <v>NA</v>
      </c>
      <c r="F4058" s="42" t="str">
        <f>IF(ISNUMBER(SEARCH("96-well",Import!$B$10)),Sheet1!O4057,Sheet1!P4057)</f>
        <v>I14</v>
      </c>
      <c r="I4058" s="31"/>
    </row>
    <row r="4059" spans="1:9" x14ac:dyDescent="0.25">
      <c r="A4059" s="29" t="str">
        <f>IF(PickedColonies!J4059=0, "NA",INDEX(Table5[Strain name],(MATCH(PickedColonies!C4059,Table6[Barcode of agar-filled omnitray plate],0)+PickedColonies!J4059-1)))</f>
        <v>NA</v>
      </c>
      <c r="B4059" s="29" t="str">
        <f>IF(PickedColonies!J4059=0, "NA", INDEX(Table1[Modifications],(MATCH(PickedColonies!C4059,Table6[Barcode of agar-filled omnitray plate],0)+PickedColonies!J4059-1)))</f>
        <v>NA</v>
      </c>
      <c r="D4059" s="29" t="str">
        <f>IF(PickedColonies!J4059=0, "NA", INDEX(Table4[],(MATCH(PickedColonies!C4059,Table6[Barcode of agar-filled omnitray plate],0)+PickedColonies!J4059-1)))</f>
        <v>NA</v>
      </c>
      <c r="F4059" s="42" t="str">
        <f>IF(ISNUMBER(SEARCH("96-well",Import!$B$10)),Sheet1!O4058,Sheet1!P4058)</f>
        <v>J14</v>
      </c>
      <c r="I4059" s="31"/>
    </row>
    <row r="4060" spans="1:9" x14ac:dyDescent="0.25">
      <c r="A4060" s="29" t="str">
        <f>IF(PickedColonies!J4060=0, "NA",INDEX(Table5[Strain name],(MATCH(PickedColonies!C4060,Table6[Barcode of agar-filled omnitray plate],0)+PickedColonies!J4060-1)))</f>
        <v>NA</v>
      </c>
      <c r="B4060" s="29" t="str">
        <f>IF(PickedColonies!J4060=0, "NA", INDEX(Table1[Modifications],(MATCH(PickedColonies!C4060,Table6[Barcode of agar-filled omnitray plate],0)+PickedColonies!J4060-1)))</f>
        <v>NA</v>
      </c>
      <c r="D4060" s="29" t="str">
        <f>IF(PickedColonies!J4060=0, "NA", INDEX(Table4[],(MATCH(PickedColonies!C4060,Table6[Barcode of agar-filled omnitray plate],0)+PickedColonies!J4060-1)))</f>
        <v>NA</v>
      </c>
      <c r="F4060" s="42" t="str">
        <f>IF(ISNUMBER(SEARCH("96-well",Import!$B$10)),Sheet1!O4059,Sheet1!P4059)</f>
        <v>K14</v>
      </c>
      <c r="I4060" s="31"/>
    </row>
    <row r="4061" spans="1:9" x14ac:dyDescent="0.25">
      <c r="A4061" s="29" t="str">
        <f>IF(PickedColonies!J4061=0, "NA",INDEX(Table5[Strain name],(MATCH(PickedColonies!C4061,Table6[Barcode of agar-filled omnitray plate],0)+PickedColonies!J4061-1)))</f>
        <v>NA</v>
      </c>
      <c r="B4061" s="29" t="str">
        <f>IF(PickedColonies!J4061=0, "NA", INDEX(Table1[Modifications],(MATCH(PickedColonies!C4061,Table6[Barcode of agar-filled omnitray plate],0)+PickedColonies!J4061-1)))</f>
        <v>NA</v>
      </c>
      <c r="D4061" s="29" t="str">
        <f>IF(PickedColonies!J4061=0, "NA", INDEX(Table4[],(MATCH(PickedColonies!C4061,Table6[Barcode of agar-filled omnitray plate],0)+PickedColonies!J4061-1)))</f>
        <v>NA</v>
      </c>
      <c r="F4061" s="42" t="str">
        <f>IF(ISNUMBER(SEARCH("96-well",Import!$B$10)),Sheet1!O4060,Sheet1!P4060)</f>
        <v>L14</v>
      </c>
      <c r="I4061" s="31"/>
    </row>
    <row r="4062" spans="1:9" x14ac:dyDescent="0.25">
      <c r="A4062" s="29" t="str">
        <f>IF(PickedColonies!J4062=0, "NA",INDEX(Table5[Strain name],(MATCH(PickedColonies!C4062,Table6[Barcode of agar-filled omnitray plate],0)+PickedColonies!J4062-1)))</f>
        <v>NA</v>
      </c>
      <c r="B4062" s="29" t="str">
        <f>IF(PickedColonies!J4062=0, "NA", INDEX(Table1[Modifications],(MATCH(PickedColonies!C4062,Table6[Barcode of agar-filled omnitray plate],0)+PickedColonies!J4062-1)))</f>
        <v>NA</v>
      </c>
      <c r="D4062" s="29" t="str">
        <f>IF(PickedColonies!J4062=0, "NA", INDEX(Table4[],(MATCH(PickedColonies!C4062,Table6[Barcode of agar-filled omnitray plate],0)+PickedColonies!J4062-1)))</f>
        <v>NA</v>
      </c>
      <c r="F4062" s="42" t="str">
        <f>IF(ISNUMBER(SEARCH("96-well",Import!$B$10)),Sheet1!O4061,Sheet1!P4061)</f>
        <v>M14</v>
      </c>
      <c r="I4062" s="31"/>
    </row>
    <row r="4063" spans="1:9" x14ac:dyDescent="0.25">
      <c r="A4063" s="29" t="str">
        <f>IF(PickedColonies!J4063=0, "NA",INDEX(Table5[Strain name],(MATCH(PickedColonies!C4063,Table6[Barcode of agar-filled omnitray plate],0)+PickedColonies!J4063-1)))</f>
        <v>NA</v>
      </c>
      <c r="B4063" s="29" t="str">
        <f>IF(PickedColonies!J4063=0, "NA", INDEX(Table1[Modifications],(MATCH(PickedColonies!C4063,Table6[Barcode of agar-filled omnitray plate],0)+PickedColonies!J4063-1)))</f>
        <v>NA</v>
      </c>
      <c r="D4063" s="29" t="str">
        <f>IF(PickedColonies!J4063=0, "NA", INDEX(Table4[],(MATCH(PickedColonies!C4063,Table6[Barcode of agar-filled omnitray plate],0)+PickedColonies!J4063-1)))</f>
        <v>NA</v>
      </c>
      <c r="F4063" s="42" t="str">
        <f>IF(ISNUMBER(SEARCH("96-well",Import!$B$10)),Sheet1!O4062,Sheet1!P4062)</f>
        <v>N14</v>
      </c>
      <c r="I4063" s="31"/>
    </row>
    <row r="4064" spans="1:9" x14ac:dyDescent="0.25">
      <c r="A4064" s="29" t="str">
        <f>IF(PickedColonies!J4064=0, "NA",INDEX(Table5[Strain name],(MATCH(PickedColonies!C4064,Table6[Barcode of agar-filled omnitray plate],0)+PickedColonies!J4064-1)))</f>
        <v>NA</v>
      </c>
      <c r="B4064" s="29" t="str">
        <f>IF(PickedColonies!J4064=0, "NA", INDEX(Table1[Modifications],(MATCH(PickedColonies!C4064,Table6[Barcode of agar-filled omnitray plate],0)+PickedColonies!J4064-1)))</f>
        <v>NA</v>
      </c>
      <c r="D4064" s="29" t="str">
        <f>IF(PickedColonies!J4064=0, "NA", INDEX(Table4[],(MATCH(PickedColonies!C4064,Table6[Barcode of agar-filled omnitray plate],0)+PickedColonies!J4064-1)))</f>
        <v>NA</v>
      </c>
      <c r="F4064" s="42" t="str">
        <f>IF(ISNUMBER(SEARCH("96-well",Import!$B$10)),Sheet1!O4063,Sheet1!P4063)</f>
        <v>O14</v>
      </c>
      <c r="I4064" s="31"/>
    </row>
    <row r="4065" spans="1:9" x14ac:dyDescent="0.25">
      <c r="A4065" s="29" t="str">
        <f>IF(PickedColonies!J4065=0, "NA",INDEX(Table5[Strain name],(MATCH(PickedColonies!C4065,Table6[Barcode of agar-filled omnitray plate],0)+PickedColonies!J4065-1)))</f>
        <v>NA</v>
      </c>
      <c r="B4065" s="29" t="str">
        <f>IF(PickedColonies!J4065=0, "NA", INDEX(Table1[Modifications],(MATCH(PickedColonies!C4065,Table6[Barcode of agar-filled omnitray plate],0)+PickedColonies!J4065-1)))</f>
        <v>NA</v>
      </c>
      <c r="D4065" s="29" t="str">
        <f>IF(PickedColonies!J4065=0, "NA", INDEX(Table4[],(MATCH(PickedColonies!C4065,Table6[Barcode of agar-filled omnitray plate],0)+PickedColonies!J4065-1)))</f>
        <v>NA</v>
      </c>
      <c r="F4065" s="42" t="str">
        <f>IF(ISNUMBER(SEARCH("96-well",Import!$B$10)),Sheet1!O4064,Sheet1!P4064)</f>
        <v>P14</v>
      </c>
      <c r="I4065" s="31"/>
    </row>
    <row r="4066" spans="1:9" x14ac:dyDescent="0.25">
      <c r="A4066" s="29" t="str">
        <f>IF(PickedColonies!J4066=0, "NA",INDEX(Table5[Strain name],(MATCH(PickedColonies!C4066,Table6[Barcode of agar-filled omnitray plate],0)+PickedColonies!J4066-1)))</f>
        <v>NA</v>
      </c>
      <c r="B4066" s="29" t="str">
        <f>IF(PickedColonies!J4066=0, "NA", INDEX(Table1[Modifications],(MATCH(PickedColonies!C4066,Table6[Barcode of agar-filled omnitray plate],0)+PickedColonies!J4066-1)))</f>
        <v>NA</v>
      </c>
      <c r="D4066" s="29" t="str">
        <f>IF(PickedColonies!J4066=0, "NA", INDEX(Table4[],(MATCH(PickedColonies!C4066,Table6[Barcode of agar-filled omnitray plate],0)+PickedColonies!J4066-1)))</f>
        <v>NA</v>
      </c>
      <c r="F4066" s="42" t="str">
        <f>IF(ISNUMBER(SEARCH("96-well",Import!$B$10)),Sheet1!O4065,Sheet1!P4065)</f>
        <v>A15</v>
      </c>
      <c r="I4066" s="31"/>
    </row>
    <row r="4067" spans="1:9" x14ac:dyDescent="0.25">
      <c r="A4067" s="29" t="str">
        <f>IF(PickedColonies!J4067=0, "NA",INDEX(Table5[Strain name],(MATCH(PickedColonies!C4067,Table6[Barcode of agar-filled omnitray plate],0)+PickedColonies!J4067-1)))</f>
        <v>NA</v>
      </c>
      <c r="B4067" s="29" t="str">
        <f>IF(PickedColonies!J4067=0, "NA", INDEX(Table1[Modifications],(MATCH(PickedColonies!C4067,Table6[Barcode of agar-filled omnitray plate],0)+PickedColonies!J4067-1)))</f>
        <v>NA</v>
      </c>
      <c r="D4067" s="29" t="str">
        <f>IF(PickedColonies!J4067=0, "NA", INDEX(Table4[],(MATCH(PickedColonies!C4067,Table6[Barcode of agar-filled omnitray plate],0)+PickedColonies!J4067-1)))</f>
        <v>NA</v>
      </c>
      <c r="F4067" s="42" t="str">
        <f>IF(ISNUMBER(SEARCH("96-well",Import!$B$10)),Sheet1!O4066,Sheet1!P4066)</f>
        <v>B15</v>
      </c>
      <c r="I4067" s="31"/>
    </row>
    <row r="4068" spans="1:9" x14ac:dyDescent="0.25">
      <c r="A4068" s="29" t="str">
        <f>IF(PickedColonies!J4068=0, "NA",INDEX(Table5[Strain name],(MATCH(PickedColonies!C4068,Table6[Barcode of agar-filled omnitray plate],0)+PickedColonies!J4068-1)))</f>
        <v>NA</v>
      </c>
      <c r="B4068" s="29" t="str">
        <f>IF(PickedColonies!J4068=0, "NA", INDEX(Table1[Modifications],(MATCH(PickedColonies!C4068,Table6[Barcode of agar-filled omnitray plate],0)+PickedColonies!J4068-1)))</f>
        <v>NA</v>
      </c>
      <c r="D4068" s="29" t="str">
        <f>IF(PickedColonies!J4068=0, "NA", INDEX(Table4[],(MATCH(PickedColonies!C4068,Table6[Barcode of agar-filled omnitray plate],0)+PickedColonies!J4068-1)))</f>
        <v>NA</v>
      </c>
      <c r="F4068" s="42" t="str">
        <f>IF(ISNUMBER(SEARCH("96-well",Import!$B$10)),Sheet1!O4067,Sheet1!P4067)</f>
        <v>C15</v>
      </c>
      <c r="I4068" s="31"/>
    </row>
    <row r="4069" spans="1:9" x14ac:dyDescent="0.25">
      <c r="A4069" s="29" t="str">
        <f>IF(PickedColonies!J4069=0, "NA",INDEX(Table5[Strain name],(MATCH(PickedColonies!C4069,Table6[Barcode of agar-filled omnitray plate],0)+PickedColonies!J4069-1)))</f>
        <v>NA</v>
      </c>
      <c r="B4069" s="29" t="str">
        <f>IF(PickedColonies!J4069=0, "NA", INDEX(Table1[Modifications],(MATCH(PickedColonies!C4069,Table6[Barcode of agar-filled omnitray plate],0)+PickedColonies!J4069-1)))</f>
        <v>NA</v>
      </c>
      <c r="D4069" s="29" t="str">
        <f>IF(PickedColonies!J4069=0, "NA", INDEX(Table4[],(MATCH(PickedColonies!C4069,Table6[Barcode of agar-filled omnitray plate],0)+PickedColonies!J4069-1)))</f>
        <v>NA</v>
      </c>
      <c r="F4069" s="42" t="str">
        <f>IF(ISNUMBER(SEARCH("96-well",Import!$B$10)),Sheet1!O4068,Sheet1!P4068)</f>
        <v>D15</v>
      </c>
      <c r="I4069" s="31"/>
    </row>
    <row r="4070" spans="1:9" x14ac:dyDescent="0.25">
      <c r="A4070" s="29" t="str">
        <f>IF(PickedColonies!J4070=0, "NA",INDEX(Table5[Strain name],(MATCH(PickedColonies!C4070,Table6[Barcode of agar-filled omnitray plate],0)+PickedColonies!J4070-1)))</f>
        <v>NA</v>
      </c>
      <c r="B4070" s="29" t="str">
        <f>IF(PickedColonies!J4070=0, "NA", INDEX(Table1[Modifications],(MATCH(PickedColonies!C4070,Table6[Barcode of agar-filled omnitray plate],0)+PickedColonies!J4070-1)))</f>
        <v>NA</v>
      </c>
      <c r="D4070" s="29" t="str">
        <f>IF(PickedColonies!J4070=0, "NA", INDEX(Table4[],(MATCH(PickedColonies!C4070,Table6[Barcode of agar-filled omnitray plate],0)+PickedColonies!J4070-1)))</f>
        <v>NA</v>
      </c>
      <c r="F4070" s="42" t="str">
        <f>IF(ISNUMBER(SEARCH("96-well",Import!$B$10)),Sheet1!O4069,Sheet1!P4069)</f>
        <v>E15</v>
      </c>
      <c r="I4070" s="31"/>
    </row>
    <row r="4071" spans="1:9" x14ac:dyDescent="0.25">
      <c r="A4071" s="29" t="str">
        <f>IF(PickedColonies!J4071=0, "NA",INDEX(Table5[Strain name],(MATCH(PickedColonies!C4071,Table6[Barcode of agar-filled omnitray plate],0)+PickedColonies!J4071-1)))</f>
        <v>NA</v>
      </c>
      <c r="B4071" s="29" t="str">
        <f>IF(PickedColonies!J4071=0, "NA", INDEX(Table1[Modifications],(MATCH(PickedColonies!C4071,Table6[Barcode of agar-filled omnitray plate],0)+PickedColonies!J4071-1)))</f>
        <v>NA</v>
      </c>
      <c r="D4071" s="29" t="str">
        <f>IF(PickedColonies!J4071=0, "NA", INDEX(Table4[],(MATCH(PickedColonies!C4071,Table6[Barcode of agar-filled omnitray plate],0)+PickedColonies!J4071-1)))</f>
        <v>NA</v>
      </c>
      <c r="F4071" s="42" t="str">
        <f>IF(ISNUMBER(SEARCH("96-well",Import!$B$10)),Sheet1!O4070,Sheet1!P4070)</f>
        <v>F15</v>
      </c>
      <c r="I4071" s="31"/>
    </row>
    <row r="4072" spans="1:9" x14ac:dyDescent="0.25">
      <c r="A4072" s="29" t="str">
        <f>IF(PickedColonies!J4072=0, "NA",INDEX(Table5[Strain name],(MATCH(PickedColonies!C4072,Table6[Barcode of agar-filled omnitray plate],0)+PickedColonies!J4072-1)))</f>
        <v>NA</v>
      </c>
      <c r="B4072" s="29" t="str">
        <f>IF(PickedColonies!J4072=0, "NA", INDEX(Table1[Modifications],(MATCH(PickedColonies!C4072,Table6[Barcode of agar-filled omnitray plate],0)+PickedColonies!J4072-1)))</f>
        <v>NA</v>
      </c>
      <c r="D4072" s="29" t="str">
        <f>IF(PickedColonies!J4072=0, "NA", INDEX(Table4[],(MATCH(PickedColonies!C4072,Table6[Barcode of agar-filled omnitray plate],0)+PickedColonies!J4072-1)))</f>
        <v>NA</v>
      </c>
      <c r="F4072" s="42" t="str">
        <f>IF(ISNUMBER(SEARCH("96-well",Import!$B$10)),Sheet1!O4071,Sheet1!P4071)</f>
        <v>G15</v>
      </c>
      <c r="I4072" s="31"/>
    </row>
    <row r="4073" spans="1:9" x14ac:dyDescent="0.25">
      <c r="A4073" s="29" t="str">
        <f>IF(PickedColonies!J4073=0, "NA",INDEX(Table5[Strain name],(MATCH(PickedColonies!C4073,Table6[Barcode of agar-filled omnitray plate],0)+PickedColonies!J4073-1)))</f>
        <v>NA</v>
      </c>
      <c r="B4073" s="29" t="str">
        <f>IF(PickedColonies!J4073=0, "NA", INDEX(Table1[Modifications],(MATCH(PickedColonies!C4073,Table6[Barcode of agar-filled omnitray plate],0)+PickedColonies!J4073-1)))</f>
        <v>NA</v>
      </c>
      <c r="D4073" s="29" t="str">
        <f>IF(PickedColonies!J4073=0, "NA", INDEX(Table4[],(MATCH(PickedColonies!C4073,Table6[Barcode of agar-filled omnitray plate],0)+PickedColonies!J4073-1)))</f>
        <v>NA</v>
      </c>
      <c r="F4073" s="42" t="str">
        <f>IF(ISNUMBER(SEARCH("96-well",Import!$B$10)),Sheet1!O4072,Sheet1!P4072)</f>
        <v>H15</v>
      </c>
      <c r="I4073" s="31"/>
    </row>
    <row r="4074" spans="1:9" x14ac:dyDescent="0.25">
      <c r="A4074" s="29" t="str">
        <f>IF(PickedColonies!J4074=0, "NA",INDEX(Table5[Strain name],(MATCH(PickedColonies!C4074,Table6[Barcode of agar-filled omnitray plate],0)+PickedColonies!J4074-1)))</f>
        <v>NA</v>
      </c>
      <c r="B4074" s="29" t="str">
        <f>IF(PickedColonies!J4074=0, "NA", INDEX(Table1[Modifications],(MATCH(PickedColonies!C4074,Table6[Barcode of agar-filled omnitray plate],0)+PickedColonies!J4074-1)))</f>
        <v>NA</v>
      </c>
      <c r="D4074" s="29" t="str">
        <f>IF(PickedColonies!J4074=0, "NA", INDEX(Table4[],(MATCH(PickedColonies!C4074,Table6[Barcode of agar-filled omnitray plate],0)+PickedColonies!J4074-1)))</f>
        <v>NA</v>
      </c>
      <c r="F4074" s="42" t="str">
        <f>IF(ISNUMBER(SEARCH("96-well",Import!$B$10)),Sheet1!O4073,Sheet1!P4073)</f>
        <v>I15</v>
      </c>
      <c r="I4074" s="31"/>
    </row>
    <row r="4075" spans="1:9" x14ac:dyDescent="0.25">
      <c r="A4075" s="29" t="str">
        <f>IF(PickedColonies!J4075=0, "NA",INDEX(Table5[Strain name],(MATCH(PickedColonies!C4075,Table6[Barcode of agar-filled omnitray plate],0)+PickedColonies!J4075-1)))</f>
        <v>NA</v>
      </c>
      <c r="B4075" s="29" t="str">
        <f>IF(PickedColonies!J4075=0, "NA", INDEX(Table1[Modifications],(MATCH(PickedColonies!C4075,Table6[Barcode of agar-filled omnitray plate],0)+PickedColonies!J4075-1)))</f>
        <v>NA</v>
      </c>
      <c r="D4075" s="29" t="str">
        <f>IF(PickedColonies!J4075=0, "NA", INDEX(Table4[],(MATCH(PickedColonies!C4075,Table6[Barcode of agar-filled omnitray plate],0)+PickedColonies!J4075-1)))</f>
        <v>NA</v>
      </c>
      <c r="F4075" s="42" t="str">
        <f>IF(ISNUMBER(SEARCH("96-well",Import!$B$10)),Sheet1!O4074,Sheet1!P4074)</f>
        <v>J15</v>
      </c>
      <c r="I4075" s="31"/>
    </row>
    <row r="4076" spans="1:9" x14ac:dyDescent="0.25">
      <c r="A4076" s="29" t="str">
        <f>IF(PickedColonies!J4076=0, "NA",INDEX(Table5[Strain name],(MATCH(PickedColonies!C4076,Table6[Barcode of agar-filled omnitray plate],0)+PickedColonies!J4076-1)))</f>
        <v>NA</v>
      </c>
      <c r="B4076" s="29" t="str">
        <f>IF(PickedColonies!J4076=0, "NA", INDEX(Table1[Modifications],(MATCH(PickedColonies!C4076,Table6[Barcode of agar-filled omnitray plate],0)+PickedColonies!J4076-1)))</f>
        <v>NA</v>
      </c>
      <c r="D4076" s="29" t="str">
        <f>IF(PickedColonies!J4076=0, "NA", INDEX(Table4[],(MATCH(PickedColonies!C4076,Table6[Barcode of agar-filled omnitray plate],0)+PickedColonies!J4076-1)))</f>
        <v>NA</v>
      </c>
      <c r="F4076" s="42" t="str">
        <f>IF(ISNUMBER(SEARCH("96-well",Import!$B$10)),Sheet1!O4075,Sheet1!P4075)</f>
        <v>K15</v>
      </c>
      <c r="I4076" s="31"/>
    </row>
    <row r="4077" spans="1:9" x14ac:dyDescent="0.25">
      <c r="A4077" s="29" t="str">
        <f>IF(PickedColonies!J4077=0, "NA",INDEX(Table5[Strain name],(MATCH(PickedColonies!C4077,Table6[Barcode of agar-filled omnitray plate],0)+PickedColonies!J4077-1)))</f>
        <v>NA</v>
      </c>
      <c r="B4077" s="29" t="str">
        <f>IF(PickedColonies!J4077=0, "NA", INDEX(Table1[Modifications],(MATCH(PickedColonies!C4077,Table6[Barcode of agar-filled omnitray plate],0)+PickedColonies!J4077-1)))</f>
        <v>NA</v>
      </c>
      <c r="D4077" s="29" t="str">
        <f>IF(PickedColonies!J4077=0, "NA", INDEX(Table4[],(MATCH(PickedColonies!C4077,Table6[Barcode of agar-filled omnitray plate],0)+PickedColonies!J4077-1)))</f>
        <v>NA</v>
      </c>
      <c r="F4077" s="42" t="str">
        <f>IF(ISNUMBER(SEARCH("96-well",Import!$B$10)),Sheet1!O4076,Sheet1!P4076)</f>
        <v>L15</v>
      </c>
      <c r="I4077" s="31"/>
    </row>
    <row r="4078" spans="1:9" x14ac:dyDescent="0.25">
      <c r="A4078" s="29" t="str">
        <f>IF(PickedColonies!J4078=0, "NA",INDEX(Table5[Strain name],(MATCH(PickedColonies!C4078,Table6[Barcode of agar-filled omnitray plate],0)+PickedColonies!J4078-1)))</f>
        <v>NA</v>
      </c>
      <c r="B4078" s="29" t="str">
        <f>IF(PickedColonies!J4078=0, "NA", INDEX(Table1[Modifications],(MATCH(PickedColonies!C4078,Table6[Barcode of agar-filled omnitray plate],0)+PickedColonies!J4078-1)))</f>
        <v>NA</v>
      </c>
      <c r="D4078" s="29" t="str">
        <f>IF(PickedColonies!J4078=0, "NA", INDEX(Table4[],(MATCH(PickedColonies!C4078,Table6[Barcode of agar-filled omnitray plate],0)+PickedColonies!J4078-1)))</f>
        <v>NA</v>
      </c>
      <c r="F4078" s="42" t="str">
        <f>IF(ISNUMBER(SEARCH("96-well",Import!$B$10)),Sheet1!O4077,Sheet1!P4077)</f>
        <v>M15</v>
      </c>
      <c r="I4078" s="31"/>
    </row>
    <row r="4079" spans="1:9" x14ac:dyDescent="0.25">
      <c r="A4079" s="29" t="str">
        <f>IF(PickedColonies!J4079=0, "NA",INDEX(Table5[Strain name],(MATCH(PickedColonies!C4079,Table6[Barcode of agar-filled omnitray plate],0)+PickedColonies!J4079-1)))</f>
        <v>NA</v>
      </c>
      <c r="B4079" s="29" t="str">
        <f>IF(PickedColonies!J4079=0, "NA", INDEX(Table1[Modifications],(MATCH(PickedColonies!C4079,Table6[Barcode of agar-filled omnitray plate],0)+PickedColonies!J4079-1)))</f>
        <v>NA</v>
      </c>
      <c r="D4079" s="29" t="str">
        <f>IF(PickedColonies!J4079=0, "NA", INDEX(Table4[],(MATCH(PickedColonies!C4079,Table6[Barcode of agar-filled omnitray plate],0)+PickedColonies!J4079-1)))</f>
        <v>NA</v>
      </c>
      <c r="F4079" s="42" t="str">
        <f>IF(ISNUMBER(SEARCH("96-well",Import!$B$10)),Sheet1!O4078,Sheet1!P4078)</f>
        <v>N15</v>
      </c>
      <c r="I4079" s="31"/>
    </row>
    <row r="4080" spans="1:9" x14ac:dyDescent="0.25">
      <c r="A4080" s="29" t="str">
        <f>IF(PickedColonies!J4080=0, "NA",INDEX(Table5[Strain name],(MATCH(PickedColonies!C4080,Table6[Barcode of agar-filled omnitray plate],0)+PickedColonies!J4080-1)))</f>
        <v>NA</v>
      </c>
      <c r="B4080" s="29" t="str">
        <f>IF(PickedColonies!J4080=0, "NA", INDEX(Table1[Modifications],(MATCH(PickedColonies!C4080,Table6[Barcode of agar-filled omnitray plate],0)+PickedColonies!J4080-1)))</f>
        <v>NA</v>
      </c>
      <c r="D4080" s="29" t="str">
        <f>IF(PickedColonies!J4080=0, "NA", INDEX(Table4[],(MATCH(PickedColonies!C4080,Table6[Barcode of agar-filled omnitray plate],0)+PickedColonies!J4080-1)))</f>
        <v>NA</v>
      </c>
      <c r="F4080" s="42" t="str">
        <f>IF(ISNUMBER(SEARCH("96-well",Import!$B$10)),Sheet1!O4079,Sheet1!P4079)</f>
        <v>O15</v>
      </c>
      <c r="I4080" s="31"/>
    </row>
    <row r="4081" spans="1:9" x14ac:dyDescent="0.25">
      <c r="A4081" s="29" t="str">
        <f>IF(PickedColonies!J4081=0, "NA",INDEX(Table5[Strain name],(MATCH(PickedColonies!C4081,Table6[Barcode of agar-filled omnitray plate],0)+PickedColonies!J4081-1)))</f>
        <v>NA</v>
      </c>
      <c r="B4081" s="29" t="str">
        <f>IF(PickedColonies!J4081=0, "NA", INDEX(Table1[Modifications],(MATCH(PickedColonies!C4081,Table6[Barcode of agar-filled omnitray plate],0)+PickedColonies!J4081-1)))</f>
        <v>NA</v>
      </c>
      <c r="D4081" s="29" t="str">
        <f>IF(PickedColonies!J4081=0, "NA", INDEX(Table4[],(MATCH(PickedColonies!C4081,Table6[Barcode of agar-filled omnitray plate],0)+PickedColonies!J4081-1)))</f>
        <v>NA</v>
      </c>
      <c r="F4081" s="42" t="str">
        <f>IF(ISNUMBER(SEARCH("96-well",Import!$B$10)),Sheet1!O4080,Sheet1!P4080)</f>
        <v>P15</v>
      </c>
      <c r="I4081" s="31"/>
    </row>
    <row r="4082" spans="1:9" x14ac:dyDescent="0.25">
      <c r="A4082" s="29" t="str">
        <f>IF(PickedColonies!J4082=0, "NA",INDEX(Table5[Strain name],(MATCH(PickedColonies!C4082,Table6[Barcode of agar-filled omnitray plate],0)+PickedColonies!J4082-1)))</f>
        <v>NA</v>
      </c>
      <c r="B4082" s="29" t="str">
        <f>IF(PickedColonies!J4082=0, "NA", INDEX(Table1[Modifications],(MATCH(PickedColonies!C4082,Table6[Barcode of agar-filled omnitray plate],0)+PickedColonies!J4082-1)))</f>
        <v>NA</v>
      </c>
      <c r="D4082" s="29" t="str">
        <f>IF(PickedColonies!J4082=0, "NA", INDEX(Table4[],(MATCH(PickedColonies!C4082,Table6[Barcode of agar-filled omnitray plate],0)+PickedColonies!J4082-1)))</f>
        <v>NA</v>
      </c>
      <c r="F4082" s="42" t="str">
        <f>IF(ISNUMBER(SEARCH("96-well",Import!$B$10)),Sheet1!O4081,Sheet1!P4081)</f>
        <v>A16</v>
      </c>
      <c r="I4082" s="31"/>
    </row>
    <row r="4083" spans="1:9" x14ac:dyDescent="0.25">
      <c r="A4083" s="29" t="str">
        <f>IF(PickedColonies!J4083=0, "NA",INDEX(Table5[Strain name],(MATCH(PickedColonies!C4083,Table6[Barcode of agar-filled omnitray plate],0)+PickedColonies!J4083-1)))</f>
        <v>NA</v>
      </c>
      <c r="B4083" s="29" t="str">
        <f>IF(PickedColonies!J4083=0, "NA", INDEX(Table1[Modifications],(MATCH(PickedColonies!C4083,Table6[Barcode of agar-filled omnitray plate],0)+PickedColonies!J4083-1)))</f>
        <v>NA</v>
      </c>
      <c r="D4083" s="29" t="str">
        <f>IF(PickedColonies!J4083=0, "NA", INDEX(Table4[],(MATCH(PickedColonies!C4083,Table6[Barcode of agar-filled omnitray plate],0)+PickedColonies!J4083-1)))</f>
        <v>NA</v>
      </c>
      <c r="F4083" s="42" t="str">
        <f>IF(ISNUMBER(SEARCH("96-well",Import!$B$10)),Sheet1!O4082,Sheet1!P4082)</f>
        <v>B16</v>
      </c>
      <c r="I4083" s="31"/>
    </row>
    <row r="4084" spans="1:9" x14ac:dyDescent="0.25">
      <c r="A4084" s="29" t="str">
        <f>IF(PickedColonies!J4084=0, "NA",INDEX(Table5[Strain name],(MATCH(PickedColonies!C4084,Table6[Barcode of agar-filled omnitray plate],0)+PickedColonies!J4084-1)))</f>
        <v>NA</v>
      </c>
      <c r="B4084" s="29" t="str">
        <f>IF(PickedColonies!J4084=0, "NA", INDEX(Table1[Modifications],(MATCH(PickedColonies!C4084,Table6[Barcode of agar-filled omnitray plate],0)+PickedColonies!J4084-1)))</f>
        <v>NA</v>
      </c>
      <c r="D4084" s="29" t="str">
        <f>IF(PickedColonies!J4084=0, "NA", INDEX(Table4[],(MATCH(PickedColonies!C4084,Table6[Barcode of agar-filled omnitray plate],0)+PickedColonies!J4084-1)))</f>
        <v>NA</v>
      </c>
      <c r="F4084" s="42" t="str">
        <f>IF(ISNUMBER(SEARCH("96-well",Import!$B$10)),Sheet1!O4083,Sheet1!P4083)</f>
        <v>C16</v>
      </c>
      <c r="I4084" s="31"/>
    </row>
    <row r="4085" spans="1:9" x14ac:dyDescent="0.25">
      <c r="A4085" s="29" t="str">
        <f>IF(PickedColonies!J4085=0, "NA",INDEX(Table5[Strain name],(MATCH(PickedColonies!C4085,Table6[Barcode of agar-filled omnitray plate],0)+PickedColonies!J4085-1)))</f>
        <v>NA</v>
      </c>
      <c r="B4085" s="29" t="str">
        <f>IF(PickedColonies!J4085=0, "NA", INDEX(Table1[Modifications],(MATCH(PickedColonies!C4085,Table6[Barcode of agar-filled omnitray plate],0)+PickedColonies!J4085-1)))</f>
        <v>NA</v>
      </c>
      <c r="D4085" s="29" t="str">
        <f>IF(PickedColonies!J4085=0, "NA", INDEX(Table4[],(MATCH(PickedColonies!C4085,Table6[Barcode of agar-filled omnitray plate],0)+PickedColonies!J4085-1)))</f>
        <v>NA</v>
      </c>
      <c r="F4085" s="42" t="str">
        <f>IF(ISNUMBER(SEARCH("96-well",Import!$B$10)),Sheet1!O4084,Sheet1!P4084)</f>
        <v>D16</v>
      </c>
      <c r="I4085" s="31"/>
    </row>
    <row r="4086" spans="1:9" x14ac:dyDescent="0.25">
      <c r="A4086" s="29" t="str">
        <f>IF(PickedColonies!J4086=0, "NA",INDEX(Table5[Strain name],(MATCH(PickedColonies!C4086,Table6[Barcode of agar-filled omnitray plate],0)+PickedColonies!J4086-1)))</f>
        <v>NA</v>
      </c>
      <c r="B4086" s="29" t="str">
        <f>IF(PickedColonies!J4086=0, "NA", INDEX(Table1[Modifications],(MATCH(PickedColonies!C4086,Table6[Barcode of agar-filled omnitray plate],0)+PickedColonies!J4086-1)))</f>
        <v>NA</v>
      </c>
      <c r="D4086" s="29" t="str">
        <f>IF(PickedColonies!J4086=0, "NA", INDEX(Table4[],(MATCH(PickedColonies!C4086,Table6[Barcode of agar-filled omnitray plate],0)+PickedColonies!J4086-1)))</f>
        <v>NA</v>
      </c>
      <c r="F4086" s="42" t="str">
        <f>IF(ISNUMBER(SEARCH("96-well",Import!$B$10)),Sheet1!O4085,Sheet1!P4085)</f>
        <v>E16</v>
      </c>
      <c r="I4086" s="31"/>
    </row>
    <row r="4087" spans="1:9" x14ac:dyDescent="0.25">
      <c r="A4087" s="29" t="str">
        <f>IF(PickedColonies!J4087=0, "NA",INDEX(Table5[Strain name],(MATCH(PickedColonies!C4087,Table6[Barcode of agar-filled omnitray plate],0)+PickedColonies!J4087-1)))</f>
        <v>NA</v>
      </c>
      <c r="B4087" s="29" t="str">
        <f>IF(PickedColonies!J4087=0, "NA", INDEX(Table1[Modifications],(MATCH(PickedColonies!C4087,Table6[Barcode of agar-filled omnitray plate],0)+PickedColonies!J4087-1)))</f>
        <v>NA</v>
      </c>
      <c r="D4087" s="29" t="str">
        <f>IF(PickedColonies!J4087=0, "NA", INDEX(Table4[],(MATCH(PickedColonies!C4087,Table6[Barcode of agar-filled omnitray plate],0)+PickedColonies!J4087-1)))</f>
        <v>NA</v>
      </c>
      <c r="F4087" s="42" t="str">
        <f>IF(ISNUMBER(SEARCH("96-well",Import!$B$10)),Sheet1!O4086,Sheet1!P4086)</f>
        <v>F16</v>
      </c>
      <c r="I4087" s="31"/>
    </row>
    <row r="4088" spans="1:9" x14ac:dyDescent="0.25">
      <c r="A4088" s="29" t="str">
        <f>IF(PickedColonies!J4088=0, "NA",INDEX(Table5[Strain name],(MATCH(PickedColonies!C4088,Table6[Barcode of agar-filled omnitray plate],0)+PickedColonies!J4088-1)))</f>
        <v>NA</v>
      </c>
      <c r="B4088" s="29" t="str">
        <f>IF(PickedColonies!J4088=0, "NA", INDEX(Table1[Modifications],(MATCH(PickedColonies!C4088,Table6[Barcode of agar-filled omnitray plate],0)+PickedColonies!J4088-1)))</f>
        <v>NA</v>
      </c>
      <c r="D4088" s="29" t="str">
        <f>IF(PickedColonies!J4088=0, "NA", INDEX(Table4[],(MATCH(PickedColonies!C4088,Table6[Barcode of agar-filled omnitray plate],0)+PickedColonies!J4088-1)))</f>
        <v>NA</v>
      </c>
      <c r="F4088" s="42" t="str">
        <f>IF(ISNUMBER(SEARCH("96-well",Import!$B$10)),Sheet1!O4087,Sheet1!P4087)</f>
        <v>G16</v>
      </c>
      <c r="I4088" s="31"/>
    </row>
    <row r="4089" spans="1:9" x14ac:dyDescent="0.25">
      <c r="A4089" s="29" t="str">
        <f>IF(PickedColonies!J4089=0, "NA",INDEX(Table5[Strain name],(MATCH(PickedColonies!C4089,Table6[Barcode of agar-filled omnitray plate],0)+PickedColonies!J4089-1)))</f>
        <v>NA</v>
      </c>
      <c r="B4089" s="29" t="str">
        <f>IF(PickedColonies!J4089=0, "NA", INDEX(Table1[Modifications],(MATCH(PickedColonies!C4089,Table6[Barcode of agar-filled omnitray plate],0)+PickedColonies!J4089-1)))</f>
        <v>NA</v>
      </c>
      <c r="D4089" s="29" t="str">
        <f>IF(PickedColonies!J4089=0, "NA", INDEX(Table4[],(MATCH(PickedColonies!C4089,Table6[Barcode of agar-filled omnitray plate],0)+PickedColonies!J4089-1)))</f>
        <v>NA</v>
      </c>
      <c r="F4089" s="42" t="str">
        <f>IF(ISNUMBER(SEARCH("96-well",Import!$B$10)),Sheet1!O4088,Sheet1!P4088)</f>
        <v>H16</v>
      </c>
      <c r="I4089" s="31"/>
    </row>
    <row r="4090" spans="1:9" x14ac:dyDescent="0.25">
      <c r="A4090" s="29" t="str">
        <f>IF(PickedColonies!J4090=0, "NA",INDEX(Table5[Strain name],(MATCH(PickedColonies!C4090,Table6[Barcode of agar-filled omnitray plate],0)+PickedColonies!J4090-1)))</f>
        <v>NA</v>
      </c>
      <c r="B4090" s="29" t="str">
        <f>IF(PickedColonies!J4090=0, "NA", INDEX(Table1[Modifications],(MATCH(PickedColonies!C4090,Table6[Barcode of agar-filled omnitray plate],0)+PickedColonies!J4090-1)))</f>
        <v>NA</v>
      </c>
      <c r="D4090" s="29" t="str">
        <f>IF(PickedColonies!J4090=0, "NA", INDEX(Table4[],(MATCH(PickedColonies!C4090,Table6[Barcode of agar-filled omnitray plate],0)+PickedColonies!J4090-1)))</f>
        <v>NA</v>
      </c>
      <c r="F4090" s="42" t="str">
        <f>IF(ISNUMBER(SEARCH("96-well",Import!$B$10)),Sheet1!O4089,Sheet1!P4089)</f>
        <v>I16</v>
      </c>
      <c r="I4090" s="31"/>
    </row>
    <row r="4091" spans="1:9" x14ac:dyDescent="0.25">
      <c r="A4091" s="29" t="str">
        <f>IF(PickedColonies!J4091=0, "NA",INDEX(Table5[Strain name],(MATCH(PickedColonies!C4091,Table6[Barcode of agar-filled omnitray plate],0)+PickedColonies!J4091-1)))</f>
        <v>NA</v>
      </c>
      <c r="B4091" s="29" t="str">
        <f>IF(PickedColonies!J4091=0, "NA", INDEX(Table1[Modifications],(MATCH(PickedColonies!C4091,Table6[Barcode of agar-filled omnitray plate],0)+PickedColonies!J4091-1)))</f>
        <v>NA</v>
      </c>
      <c r="D4091" s="29" t="str">
        <f>IF(PickedColonies!J4091=0, "NA", INDEX(Table4[],(MATCH(PickedColonies!C4091,Table6[Barcode of agar-filled omnitray plate],0)+PickedColonies!J4091-1)))</f>
        <v>NA</v>
      </c>
      <c r="F4091" s="42" t="str">
        <f>IF(ISNUMBER(SEARCH("96-well",Import!$B$10)),Sheet1!O4090,Sheet1!P4090)</f>
        <v>J16</v>
      </c>
      <c r="I4091" s="31"/>
    </row>
    <row r="4092" spans="1:9" x14ac:dyDescent="0.25">
      <c r="A4092" s="29" t="str">
        <f>IF(PickedColonies!J4092=0, "NA",INDEX(Table5[Strain name],(MATCH(PickedColonies!C4092,Table6[Barcode of agar-filled omnitray plate],0)+PickedColonies!J4092-1)))</f>
        <v>NA</v>
      </c>
      <c r="B4092" s="29" t="str">
        <f>IF(PickedColonies!J4092=0, "NA", INDEX(Table1[Modifications],(MATCH(PickedColonies!C4092,Table6[Barcode of agar-filled omnitray plate],0)+PickedColonies!J4092-1)))</f>
        <v>NA</v>
      </c>
      <c r="D4092" s="29" t="str">
        <f>IF(PickedColonies!J4092=0, "NA", INDEX(Table4[],(MATCH(PickedColonies!C4092,Table6[Barcode of agar-filled omnitray plate],0)+PickedColonies!J4092-1)))</f>
        <v>NA</v>
      </c>
      <c r="F4092" s="42" t="str">
        <f>IF(ISNUMBER(SEARCH("96-well",Import!$B$10)),Sheet1!O4091,Sheet1!P4091)</f>
        <v>K16</v>
      </c>
      <c r="I4092" s="31"/>
    </row>
    <row r="4093" spans="1:9" x14ac:dyDescent="0.25">
      <c r="A4093" s="29" t="str">
        <f>IF(PickedColonies!J4093=0, "NA",INDEX(Table5[Strain name],(MATCH(PickedColonies!C4093,Table6[Barcode of agar-filled omnitray plate],0)+PickedColonies!J4093-1)))</f>
        <v>NA</v>
      </c>
      <c r="B4093" s="29" t="str">
        <f>IF(PickedColonies!J4093=0, "NA", INDEX(Table1[Modifications],(MATCH(PickedColonies!C4093,Table6[Barcode of agar-filled omnitray plate],0)+PickedColonies!J4093-1)))</f>
        <v>NA</v>
      </c>
      <c r="D4093" s="29" t="str">
        <f>IF(PickedColonies!J4093=0, "NA", INDEX(Table4[],(MATCH(PickedColonies!C4093,Table6[Barcode of agar-filled omnitray plate],0)+PickedColonies!J4093-1)))</f>
        <v>NA</v>
      </c>
      <c r="F4093" s="42" t="str">
        <f>IF(ISNUMBER(SEARCH("96-well",Import!$B$10)),Sheet1!O4092,Sheet1!P4092)</f>
        <v>L16</v>
      </c>
      <c r="I4093" s="31"/>
    </row>
    <row r="4094" spans="1:9" x14ac:dyDescent="0.25">
      <c r="A4094" s="29" t="str">
        <f>IF(PickedColonies!J4094=0, "NA",INDEX(Table5[Strain name],(MATCH(PickedColonies!C4094,Table6[Barcode of agar-filled omnitray plate],0)+PickedColonies!J4094-1)))</f>
        <v>NA</v>
      </c>
      <c r="B4094" s="29" t="str">
        <f>IF(PickedColonies!J4094=0, "NA", INDEX(Table1[Modifications],(MATCH(PickedColonies!C4094,Table6[Barcode of agar-filled omnitray plate],0)+PickedColonies!J4094-1)))</f>
        <v>NA</v>
      </c>
      <c r="D4094" s="29" t="str">
        <f>IF(PickedColonies!J4094=0, "NA", INDEX(Table4[],(MATCH(PickedColonies!C4094,Table6[Barcode of agar-filled omnitray plate],0)+PickedColonies!J4094-1)))</f>
        <v>NA</v>
      </c>
      <c r="F4094" s="42" t="str">
        <f>IF(ISNUMBER(SEARCH("96-well",Import!$B$10)),Sheet1!O4093,Sheet1!P4093)</f>
        <v>M16</v>
      </c>
      <c r="I4094" s="31"/>
    </row>
    <row r="4095" spans="1:9" x14ac:dyDescent="0.25">
      <c r="A4095" s="29" t="str">
        <f>IF(PickedColonies!J4095=0, "NA",INDEX(Table5[Strain name],(MATCH(PickedColonies!C4095,Table6[Barcode of agar-filled omnitray plate],0)+PickedColonies!J4095-1)))</f>
        <v>NA</v>
      </c>
      <c r="B4095" s="29" t="str">
        <f>IF(PickedColonies!J4095=0, "NA", INDEX(Table1[Modifications],(MATCH(PickedColonies!C4095,Table6[Barcode of agar-filled omnitray plate],0)+PickedColonies!J4095-1)))</f>
        <v>NA</v>
      </c>
      <c r="D4095" s="29" t="str">
        <f>IF(PickedColonies!J4095=0, "NA", INDEX(Table4[],(MATCH(PickedColonies!C4095,Table6[Barcode of agar-filled omnitray plate],0)+PickedColonies!J4095-1)))</f>
        <v>NA</v>
      </c>
      <c r="F4095" s="42" t="str">
        <f>IF(ISNUMBER(SEARCH("96-well",Import!$B$10)),Sheet1!O4094,Sheet1!P4094)</f>
        <v>N16</v>
      </c>
      <c r="I4095" s="31"/>
    </row>
    <row r="4096" spans="1:9" x14ac:dyDescent="0.25">
      <c r="A4096" s="29" t="str">
        <f>IF(PickedColonies!J4096=0, "NA",INDEX(Table5[Strain name],(MATCH(PickedColonies!C4096,Table6[Barcode of agar-filled omnitray plate],0)+PickedColonies!J4096-1)))</f>
        <v>NA</v>
      </c>
      <c r="B4096" s="29" t="str">
        <f>IF(PickedColonies!J4096=0, "NA", INDEX(Table1[Modifications],(MATCH(PickedColonies!C4096,Table6[Barcode of agar-filled omnitray plate],0)+PickedColonies!J4096-1)))</f>
        <v>NA</v>
      </c>
      <c r="D4096" s="29" t="str">
        <f>IF(PickedColonies!J4096=0, "NA", INDEX(Table4[],(MATCH(PickedColonies!C4096,Table6[Barcode of agar-filled omnitray plate],0)+PickedColonies!J4096-1)))</f>
        <v>NA</v>
      </c>
      <c r="F4096" s="42" t="str">
        <f>IF(ISNUMBER(SEARCH("96-well",Import!$B$10)),Sheet1!O4095,Sheet1!P4095)</f>
        <v>O16</v>
      </c>
      <c r="I4096" s="31"/>
    </row>
    <row r="4097" spans="1:9" x14ac:dyDescent="0.25">
      <c r="A4097" s="29" t="str">
        <f>IF(PickedColonies!J4097=0, "NA",INDEX(Table5[Strain name],(MATCH(PickedColonies!C4097,Table6[Barcode of agar-filled omnitray plate],0)+PickedColonies!J4097-1)))</f>
        <v>NA</v>
      </c>
      <c r="B4097" s="29" t="str">
        <f>IF(PickedColonies!J4097=0, "NA", INDEX(Table1[Modifications],(MATCH(PickedColonies!C4097,Table6[Barcode of agar-filled omnitray plate],0)+PickedColonies!J4097-1)))</f>
        <v>NA</v>
      </c>
      <c r="D4097" s="29" t="str">
        <f>IF(PickedColonies!J4097=0, "NA", INDEX(Table4[],(MATCH(PickedColonies!C4097,Table6[Barcode of agar-filled omnitray plate],0)+PickedColonies!J4097-1)))</f>
        <v>NA</v>
      </c>
      <c r="F4097" s="42" t="str">
        <f>IF(ISNUMBER(SEARCH("96-well",Import!$B$10)),Sheet1!O4096,Sheet1!P4096)</f>
        <v>P16</v>
      </c>
      <c r="I4097" s="31"/>
    </row>
    <row r="4098" spans="1:9" x14ac:dyDescent="0.25">
      <c r="A4098" s="29" t="str">
        <f>IF(PickedColonies!J4098=0, "NA",INDEX(Table5[Strain name],(MATCH(PickedColonies!C4098,Table6[Barcode of agar-filled omnitray plate],0)+PickedColonies!J4098-1)))</f>
        <v>NA</v>
      </c>
      <c r="B4098" s="29" t="str">
        <f>IF(PickedColonies!J4098=0, "NA", INDEX(Table1[Modifications],(MATCH(PickedColonies!C4098,Table6[Barcode of agar-filled omnitray plate],0)+PickedColonies!J4098-1)))</f>
        <v>NA</v>
      </c>
      <c r="D4098" s="29" t="str">
        <f>IF(PickedColonies!J4098=0, "NA", INDEX(Table4[],(MATCH(PickedColonies!C4098,Table6[Barcode of agar-filled omnitray plate],0)+PickedColonies!J4098-1)))</f>
        <v>NA</v>
      </c>
      <c r="F4098" s="42" t="str">
        <f>IF(ISNUMBER(SEARCH("96-well",Import!$B$10)),Sheet1!O4097,Sheet1!P4097)</f>
        <v>A17</v>
      </c>
      <c r="I4098" s="31"/>
    </row>
    <row r="4099" spans="1:9" x14ac:dyDescent="0.25">
      <c r="A4099" s="29" t="str">
        <f>IF(PickedColonies!J4099=0, "NA",INDEX(Table5[Strain name],(MATCH(PickedColonies!C4099,Table6[Barcode of agar-filled omnitray plate],0)+PickedColonies!J4099-1)))</f>
        <v>NA</v>
      </c>
      <c r="B4099" s="29" t="str">
        <f>IF(PickedColonies!J4099=0, "NA", INDEX(Table1[Modifications],(MATCH(PickedColonies!C4099,Table6[Barcode of agar-filled omnitray plate],0)+PickedColonies!J4099-1)))</f>
        <v>NA</v>
      </c>
      <c r="D4099" s="29" t="str">
        <f>IF(PickedColonies!J4099=0, "NA", INDEX(Table4[],(MATCH(PickedColonies!C4099,Table6[Barcode of agar-filled omnitray plate],0)+PickedColonies!J4099-1)))</f>
        <v>NA</v>
      </c>
      <c r="F4099" s="42" t="str">
        <f>IF(ISNUMBER(SEARCH("96-well",Import!$B$10)),Sheet1!O4098,Sheet1!P4098)</f>
        <v>B17</v>
      </c>
      <c r="I4099" s="31"/>
    </row>
    <row r="4100" spans="1:9" x14ac:dyDescent="0.25">
      <c r="A4100" s="29" t="str">
        <f>IF(PickedColonies!J4100=0, "NA",INDEX(Table5[Strain name],(MATCH(PickedColonies!C4100,Table6[Barcode of agar-filled omnitray plate],0)+PickedColonies!J4100-1)))</f>
        <v>NA</v>
      </c>
      <c r="B4100" s="29" t="str">
        <f>IF(PickedColonies!J4100=0, "NA", INDEX(Table1[Modifications],(MATCH(PickedColonies!C4100,Table6[Barcode of agar-filled omnitray plate],0)+PickedColonies!J4100-1)))</f>
        <v>NA</v>
      </c>
      <c r="D4100" s="29" t="str">
        <f>IF(PickedColonies!J4100=0, "NA", INDEX(Table4[],(MATCH(PickedColonies!C4100,Table6[Barcode of agar-filled omnitray plate],0)+PickedColonies!J4100-1)))</f>
        <v>NA</v>
      </c>
      <c r="F4100" s="42" t="str">
        <f>IF(ISNUMBER(SEARCH("96-well",Import!$B$10)),Sheet1!O4099,Sheet1!P4099)</f>
        <v>C17</v>
      </c>
      <c r="I4100" s="31"/>
    </row>
    <row r="4101" spans="1:9" x14ac:dyDescent="0.25">
      <c r="A4101" s="29" t="str">
        <f>IF(PickedColonies!J4101=0, "NA",INDEX(Table5[Strain name],(MATCH(PickedColonies!C4101,Table6[Barcode of agar-filled omnitray plate],0)+PickedColonies!J4101-1)))</f>
        <v>NA</v>
      </c>
      <c r="B4101" s="29" t="str">
        <f>IF(PickedColonies!J4101=0, "NA", INDEX(Table1[Modifications],(MATCH(PickedColonies!C4101,Table6[Barcode of agar-filled omnitray plate],0)+PickedColonies!J4101-1)))</f>
        <v>NA</v>
      </c>
      <c r="D4101" s="29" t="str">
        <f>IF(PickedColonies!J4101=0, "NA", INDEX(Table4[],(MATCH(PickedColonies!C4101,Table6[Barcode of agar-filled omnitray plate],0)+PickedColonies!J4101-1)))</f>
        <v>NA</v>
      </c>
      <c r="F4101" s="42" t="str">
        <f>IF(ISNUMBER(SEARCH("96-well",Import!$B$10)),Sheet1!O4100,Sheet1!P4100)</f>
        <v>D17</v>
      </c>
      <c r="I4101" s="31"/>
    </row>
    <row r="4102" spans="1:9" x14ac:dyDescent="0.25">
      <c r="A4102" s="29" t="str">
        <f>IF(PickedColonies!J4102=0, "NA",INDEX(Table5[Strain name],(MATCH(PickedColonies!C4102,Table6[Barcode of agar-filled omnitray plate],0)+PickedColonies!J4102-1)))</f>
        <v>NA</v>
      </c>
      <c r="B4102" s="29" t="str">
        <f>IF(PickedColonies!J4102=0, "NA", INDEX(Table1[Modifications],(MATCH(PickedColonies!C4102,Table6[Barcode of agar-filled omnitray plate],0)+PickedColonies!J4102-1)))</f>
        <v>NA</v>
      </c>
      <c r="D4102" s="29" t="str">
        <f>IF(PickedColonies!J4102=0, "NA", INDEX(Table4[],(MATCH(PickedColonies!C4102,Table6[Barcode of agar-filled omnitray plate],0)+PickedColonies!J4102-1)))</f>
        <v>NA</v>
      </c>
      <c r="F4102" s="42" t="str">
        <f>IF(ISNUMBER(SEARCH("96-well",Import!$B$10)),Sheet1!O4101,Sheet1!P4101)</f>
        <v>E17</v>
      </c>
      <c r="I4102" s="31"/>
    </row>
    <row r="4103" spans="1:9" x14ac:dyDescent="0.25">
      <c r="A4103" s="29" t="str">
        <f>IF(PickedColonies!J4103=0, "NA",INDEX(Table5[Strain name],(MATCH(PickedColonies!C4103,Table6[Barcode of agar-filled omnitray plate],0)+PickedColonies!J4103-1)))</f>
        <v>NA</v>
      </c>
      <c r="B4103" s="29" t="str">
        <f>IF(PickedColonies!J4103=0, "NA", INDEX(Table1[Modifications],(MATCH(PickedColonies!C4103,Table6[Barcode of agar-filled omnitray plate],0)+PickedColonies!J4103-1)))</f>
        <v>NA</v>
      </c>
      <c r="D4103" s="29" t="str">
        <f>IF(PickedColonies!J4103=0, "NA", INDEX(Table4[],(MATCH(PickedColonies!C4103,Table6[Barcode of agar-filled omnitray plate],0)+PickedColonies!J4103-1)))</f>
        <v>NA</v>
      </c>
      <c r="F4103" s="42" t="str">
        <f>IF(ISNUMBER(SEARCH("96-well",Import!$B$10)),Sheet1!O4102,Sheet1!P4102)</f>
        <v>F17</v>
      </c>
      <c r="I4103" s="31"/>
    </row>
    <row r="4104" spans="1:9" x14ac:dyDescent="0.25">
      <c r="A4104" s="29" t="str">
        <f>IF(PickedColonies!J4104=0, "NA",INDEX(Table5[Strain name],(MATCH(PickedColonies!C4104,Table6[Barcode of agar-filled omnitray plate],0)+PickedColonies!J4104-1)))</f>
        <v>NA</v>
      </c>
      <c r="B4104" s="29" t="str">
        <f>IF(PickedColonies!J4104=0, "NA", INDEX(Table1[Modifications],(MATCH(PickedColonies!C4104,Table6[Barcode of agar-filled omnitray plate],0)+PickedColonies!J4104-1)))</f>
        <v>NA</v>
      </c>
      <c r="D4104" s="29" t="str">
        <f>IF(PickedColonies!J4104=0, "NA", INDEX(Table4[],(MATCH(PickedColonies!C4104,Table6[Barcode of agar-filled omnitray plate],0)+PickedColonies!J4104-1)))</f>
        <v>NA</v>
      </c>
      <c r="F4104" s="42" t="str">
        <f>IF(ISNUMBER(SEARCH("96-well",Import!$B$10)),Sheet1!O4103,Sheet1!P4103)</f>
        <v>G17</v>
      </c>
      <c r="I4104" s="31"/>
    </row>
    <row r="4105" spans="1:9" x14ac:dyDescent="0.25">
      <c r="A4105" s="29" t="str">
        <f>IF(PickedColonies!J4105=0, "NA",INDEX(Table5[Strain name],(MATCH(PickedColonies!C4105,Table6[Barcode of agar-filled omnitray plate],0)+PickedColonies!J4105-1)))</f>
        <v>NA</v>
      </c>
      <c r="B4105" s="29" t="str">
        <f>IF(PickedColonies!J4105=0, "NA", INDEX(Table1[Modifications],(MATCH(PickedColonies!C4105,Table6[Barcode of agar-filled omnitray plate],0)+PickedColonies!J4105-1)))</f>
        <v>NA</v>
      </c>
      <c r="D4105" s="29" t="str">
        <f>IF(PickedColonies!J4105=0, "NA", INDEX(Table4[],(MATCH(PickedColonies!C4105,Table6[Barcode of agar-filled omnitray plate],0)+PickedColonies!J4105-1)))</f>
        <v>NA</v>
      </c>
      <c r="F4105" s="42" t="str">
        <f>IF(ISNUMBER(SEARCH("96-well",Import!$B$10)),Sheet1!O4104,Sheet1!P4104)</f>
        <v>H17</v>
      </c>
      <c r="I4105" s="31"/>
    </row>
    <row r="4106" spans="1:9" x14ac:dyDescent="0.25">
      <c r="A4106" s="29" t="str">
        <f>IF(PickedColonies!J4106=0, "NA",INDEX(Table5[Strain name],(MATCH(PickedColonies!C4106,Table6[Barcode of agar-filled omnitray plate],0)+PickedColonies!J4106-1)))</f>
        <v>NA</v>
      </c>
      <c r="B4106" s="29" t="str">
        <f>IF(PickedColonies!J4106=0, "NA", INDEX(Table1[Modifications],(MATCH(PickedColonies!C4106,Table6[Barcode of agar-filled omnitray plate],0)+PickedColonies!J4106-1)))</f>
        <v>NA</v>
      </c>
      <c r="D4106" s="29" t="str">
        <f>IF(PickedColonies!J4106=0, "NA", INDEX(Table4[],(MATCH(PickedColonies!C4106,Table6[Barcode of agar-filled omnitray plate],0)+PickedColonies!J4106-1)))</f>
        <v>NA</v>
      </c>
      <c r="F4106" s="42" t="str">
        <f>IF(ISNUMBER(SEARCH("96-well",Import!$B$10)),Sheet1!O4105,Sheet1!P4105)</f>
        <v>I17</v>
      </c>
      <c r="I4106" s="31"/>
    </row>
    <row r="4107" spans="1:9" x14ac:dyDescent="0.25">
      <c r="A4107" s="29" t="str">
        <f>IF(PickedColonies!J4107=0, "NA",INDEX(Table5[Strain name],(MATCH(PickedColonies!C4107,Table6[Barcode of agar-filled omnitray plate],0)+PickedColonies!J4107-1)))</f>
        <v>NA</v>
      </c>
      <c r="B4107" s="29" t="str">
        <f>IF(PickedColonies!J4107=0, "NA", INDEX(Table1[Modifications],(MATCH(PickedColonies!C4107,Table6[Barcode of agar-filled omnitray plate],0)+PickedColonies!J4107-1)))</f>
        <v>NA</v>
      </c>
      <c r="D4107" s="29" t="str">
        <f>IF(PickedColonies!J4107=0, "NA", INDEX(Table4[],(MATCH(PickedColonies!C4107,Table6[Barcode of agar-filled omnitray plate],0)+PickedColonies!J4107-1)))</f>
        <v>NA</v>
      </c>
      <c r="F4107" s="42" t="str">
        <f>IF(ISNUMBER(SEARCH("96-well",Import!$B$10)),Sheet1!O4106,Sheet1!P4106)</f>
        <v>J17</v>
      </c>
      <c r="I4107" s="31"/>
    </row>
    <row r="4108" spans="1:9" x14ac:dyDescent="0.25">
      <c r="A4108" s="29" t="str">
        <f>IF(PickedColonies!J4108=0, "NA",INDEX(Table5[Strain name],(MATCH(PickedColonies!C4108,Table6[Barcode of agar-filled omnitray plate],0)+PickedColonies!J4108-1)))</f>
        <v>NA</v>
      </c>
      <c r="B4108" s="29" t="str">
        <f>IF(PickedColonies!J4108=0, "NA", INDEX(Table1[Modifications],(MATCH(PickedColonies!C4108,Table6[Barcode of agar-filled omnitray plate],0)+PickedColonies!J4108-1)))</f>
        <v>NA</v>
      </c>
      <c r="D4108" s="29" t="str">
        <f>IF(PickedColonies!J4108=0, "NA", INDEX(Table4[],(MATCH(PickedColonies!C4108,Table6[Barcode of agar-filled omnitray plate],0)+PickedColonies!J4108-1)))</f>
        <v>NA</v>
      </c>
      <c r="F4108" s="42" t="str">
        <f>IF(ISNUMBER(SEARCH("96-well",Import!$B$10)),Sheet1!O4107,Sheet1!P4107)</f>
        <v>K17</v>
      </c>
      <c r="I4108" s="31"/>
    </row>
    <row r="4109" spans="1:9" x14ac:dyDescent="0.25">
      <c r="A4109" s="29" t="str">
        <f>IF(PickedColonies!J4109=0, "NA",INDEX(Table5[Strain name],(MATCH(PickedColonies!C4109,Table6[Barcode of agar-filled omnitray plate],0)+PickedColonies!J4109-1)))</f>
        <v>NA</v>
      </c>
      <c r="B4109" s="29" t="str">
        <f>IF(PickedColonies!J4109=0, "NA", INDEX(Table1[Modifications],(MATCH(PickedColonies!C4109,Table6[Barcode of agar-filled omnitray plate],0)+PickedColonies!J4109-1)))</f>
        <v>NA</v>
      </c>
      <c r="D4109" s="29" t="str">
        <f>IF(PickedColonies!J4109=0, "NA", INDEX(Table4[],(MATCH(PickedColonies!C4109,Table6[Barcode of agar-filled omnitray plate],0)+PickedColonies!J4109-1)))</f>
        <v>NA</v>
      </c>
      <c r="F4109" s="42" t="str">
        <f>IF(ISNUMBER(SEARCH("96-well",Import!$B$10)),Sheet1!O4108,Sheet1!P4108)</f>
        <v>L17</v>
      </c>
      <c r="I4109" s="31"/>
    </row>
    <row r="4110" spans="1:9" x14ac:dyDescent="0.25">
      <c r="A4110" s="29" t="str">
        <f>IF(PickedColonies!J4110=0, "NA",INDEX(Table5[Strain name],(MATCH(PickedColonies!C4110,Table6[Barcode of agar-filled omnitray plate],0)+PickedColonies!J4110-1)))</f>
        <v>NA</v>
      </c>
      <c r="B4110" s="29" t="str">
        <f>IF(PickedColonies!J4110=0, "NA", INDEX(Table1[Modifications],(MATCH(PickedColonies!C4110,Table6[Barcode of agar-filled omnitray plate],0)+PickedColonies!J4110-1)))</f>
        <v>NA</v>
      </c>
      <c r="D4110" s="29" t="str">
        <f>IF(PickedColonies!J4110=0, "NA", INDEX(Table4[],(MATCH(PickedColonies!C4110,Table6[Barcode of agar-filled omnitray plate],0)+PickedColonies!J4110-1)))</f>
        <v>NA</v>
      </c>
      <c r="F4110" s="42" t="str">
        <f>IF(ISNUMBER(SEARCH("96-well",Import!$B$10)),Sheet1!O4109,Sheet1!P4109)</f>
        <v>M17</v>
      </c>
      <c r="I4110" s="31"/>
    </row>
    <row r="4111" spans="1:9" x14ac:dyDescent="0.25">
      <c r="A4111" s="29" t="str">
        <f>IF(PickedColonies!J4111=0, "NA",INDEX(Table5[Strain name],(MATCH(PickedColonies!C4111,Table6[Barcode of agar-filled omnitray plate],0)+PickedColonies!J4111-1)))</f>
        <v>NA</v>
      </c>
      <c r="B4111" s="29" t="str">
        <f>IF(PickedColonies!J4111=0, "NA", INDEX(Table1[Modifications],(MATCH(PickedColonies!C4111,Table6[Barcode of agar-filled omnitray plate],0)+PickedColonies!J4111-1)))</f>
        <v>NA</v>
      </c>
      <c r="D4111" s="29" t="str">
        <f>IF(PickedColonies!J4111=0, "NA", INDEX(Table4[],(MATCH(PickedColonies!C4111,Table6[Barcode of agar-filled omnitray plate],0)+PickedColonies!J4111-1)))</f>
        <v>NA</v>
      </c>
      <c r="F4111" s="42" t="str">
        <f>IF(ISNUMBER(SEARCH("96-well",Import!$B$10)),Sheet1!O4110,Sheet1!P4110)</f>
        <v>N17</v>
      </c>
      <c r="I4111" s="31"/>
    </row>
    <row r="4112" spans="1:9" x14ac:dyDescent="0.25">
      <c r="A4112" s="29" t="str">
        <f>IF(PickedColonies!J4112=0, "NA",INDEX(Table5[Strain name],(MATCH(PickedColonies!C4112,Table6[Barcode of agar-filled omnitray plate],0)+PickedColonies!J4112-1)))</f>
        <v>NA</v>
      </c>
      <c r="B4112" s="29" t="str">
        <f>IF(PickedColonies!J4112=0, "NA", INDEX(Table1[Modifications],(MATCH(PickedColonies!C4112,Table6[Barcode of agar-filled omnitray plate],0)+PickedColonies!J4112-1)))</f>
        <v>NA</v>
      </c>
      <c r="D4112" s="29" t="str">
        <f>IF(PickedColonies!J4112=0, "NA", INDEX(Table4[],(MATCH(PickedColonies!C4112,Table6[Barcode of agar-filled omnitray plate],0)+PickedColonies!J4112-1)))</f>
        <v>NA</v>
      </c>
      <c r="F4112" s="42" t="str">
        <f>IF(ISNUMBER(SEARCH("96-well",Import!$B$10)),Sheet1!O4111,Sheet1!P4111)</f>
        <v>O17</v>
      </c>
      <c r="I4112" s="31"/>
    </row>
    <row r="4113" spans="1:9" x14ac:dyDescent="0.25">
      <c r="A4113" s="29" t="str">
        <f>IF(PickedColonies!J4113=0, "NA",INDEX(Table5[Strain name],(MATCH(PickedColonies!C4113,Table6[Barcode of agar-filled omnitray plate],0)+PickedColonies!J4113-1)))</f>
        <v>NA</v>
      </c>
      <c r="B4113" s="29" t="str">
        <f>IF(PickedColonies!J4113=0, "NA", INDEX(Table1[Modifications],(MATCH(PickedColonies!C4113,Table6[Barcode of agar-filled omnitray plate],0)+PickedColonies!J4113-1)))</f>
        <v>NA</v>
      </c>
      <c r="D4113" s="29" t="str">
        <f>IF(PickedColonies!J4113=0, "NA", INDEX(Table4[],(MATCH(PickedColonies!C4113,Table6[Barcode of agar-filled omnitray plate],0)+PickedColonies!J4113-1)))</f>
        <v>NA</v>
      </c>
      <c r="F4113" s="42" t="str">
        <f>IF(ISNUMBER(SEARCH("96-well",Import!$B$10)),Sheet1!O4112,Sheet1!P4112)</f>
        <v>P17</v>
      </c>
      <c r="I4113" s="31"/>
    </row>
    <row r="4114" spans="1:9" x14ac:dyDescent="0.25">
      <c r="A4114" s="29" t="str">
        <f>IF(PickedColonies!J4114=0, "NA",INDEX(Table5[Strain name],(MATCH(PickedColonies!C4114,Table6[Barcode of agar-filled omnitray plate],0)+PickedColonies!J4114-1)))</f>
        <v>NA</v>
      </c>
      <c r="B4114" s="29" t="str">
        <f>IF(PickedColonies!J4114=0, "NA", INDEX(Table1[Modifications],(MATCH(PickedColonies!C4114,Table6[Barcode of agar-filled omnitray plate],0)+PickedColonies!J4114-1)))</f>
        <v>NA</v>
      </c>
      <c r="D4114" s="29" t="str">
        <f>IF(PickedColonies!J4114=0, "NA", INDEX(Table4[],(MATCH(PickedColonies!C4114,Table6[Barcode of agar-filled omnitray plate],0)+PickedColonies!J4114-1)))</f>
        <v>NA</v>
      </c>
      <c r="F4114" s="42" t="str">
        <f>IF(ISNUMBER(SEARCH("96-well",Import!$B$10)),Sheet1!O4113,Sheet1!P4113)</f>
        <v>A18</v>
      </c>
      <c r="I4114" s="31"/>
    </row>
    <row r="4115" spans="1:9" x14ac:dyDescent="0.25">
      <c r="A4115" s="29" t="str">
        <f>IF(PickedColonies!J4115=0, "NA",INDEX(Table5[Strain name],(MATCH(PickedColonies!C4115,Table6[Barcode of agar-filled omnitray plate],0)+PickedColonies!J4115-1)))</f>
        <v>NA</v>
      </c>
      <c r="B4115" s="29" t="str">
        <f>IF(PickedColonies!J4115=0, "NA", INDEX(Table1[Modifications],(MATCH(PickedColonies!C4115,Table6[Barcode of agar-filled omnitray plate],0)+PickedColonies!J4115-1)))</f>
        <v>NA</v>
      </c>
      <c r="D4115" s="29" t="str">
        <f>IF(PickedColonies!J4115=0, "NA", INDEX(Table4[],(MATCH(PickedColonies!C4115,Table6[Barcode of agar-filled omnitray plate],0)+PickedColonies!J4115-1)))</f>
        <v>NA</v>
      </c>
      <c r="F4115" s="42" t="str">
        <f>IF(ISNUMBER(SEARCH("96-well",Import!$B$10)),Sheet1!O4114,Sheet1!P4114)</f>
        <v>B18</v>
      </c>
      <c r="I4115" s="31"/>
    </row>
    <row r="4116" spans="1:9" x14ac:dyDescent="0.25">
      <c r="A4116" s="29" t="str">
        <f>IF(PickedColonies!J4116=0, "NA",INDEX(Table5[Strain name],(MATCH(PickedColonies!C4116,Table6[Barcode of agar-filled omnitray plate],0)+PickedColonies!J4116-1)))</f>
        <v>NA</v>
      </c>
      <c r="B4116" s="29" t="str">
        <f>IF(PickedColonies!J4116=0, "NA", INDEX(Table1[Modifications],(MATCH(PickedColonies!C4116,Table6[Barcode of agar-filled omnitray plate],0)+PickedColonies!J4116-1)))</f>
        <v>NA</v>
      </c>
      <c r="D4116" s="29" t="str">
        <f>IF(PickedColonies!J4116=0, "NA", INDEX(Table4[],(MATCH(PickedColonies!C4116,Table6[Barcode of agar-filled omnitray plate],0)+PickedColonies!J4116-1)))</f>
        <v>NA</v>
      </c>
      <c r="F4116" s="42" t="str">
        <f>IF(ISNUMBER(SEARCH("96-well",Import!$B$10)),Sheet1!O4115,Sheet1!P4115)</f>
        <v>C18</v>
      </c>
      <c r="I4116" s="31"/>
    </row>
    <row r="4117" spans="1:9" x14ac:dyDescent="0.25">
      <c r="A4117" s="29" t="str">
        <f>IF(PickedColonies!J4117=0, "NA",INDEX(Table5[Strain name],(MATCH(PickedColonies!C4117,Table6[Barcode of agar-filled omnitray plate],0)+PickedColonies!J4117-1)))</f>
        <v>NA</v>
      </c>
      <c r="B4117" s="29" t="str">
        <f>IF(PickedColonies!J4117=0, "NA", INDEX(Table1[Modifications],(MATCH(PickedColonies!C4117,Table6[Barcode of agar-filled omnitray plate],0)+PickedColonies!J4117-1)))</f>
        <v>NA</v>
      </c>
      <c r="D4117" s="29" t="str">
        <f>IF(PickedColonies!J4117=0, "NA", INDEX(Table4[],(MATCH(PickedColonies!C4117,Table6[Barcode of agar-filled omnitray plate],0)+PickedColonies!J4117-1)))</f>
        <v>NA</v>
      </c>
      <c r="F4117" s="42" t="str">
        <f>IF(ISNUMBER(SEARCH("96-well",Import!$B$10)),Sheet1!O4116,Sheet1!P4116)</f>
        <v>D18</v>
      </c>
      <c r="I4117" s="31"/>
    </row>
    <row r="4118" spans="1:9" x14ac:dyDescent="0.25">
      <c r="A4118" s="29" t="str">
        <f>IF(PickedColonies!J4118=0, "NA",INDEX(Table5[Strain name],(MATCH(PickedColonies!C4118,Table6[Barcode of agar-filled omnitray plate],0)+PickedColonies!J4118-1)))</f>
        <v>NA</v>
      </c>
      <c r="B4118" s="29" t="str">
        <f>IF(PickedColonies!J4118=0, "NA", INDEX(Table1[Modifications],(MATCH(PickedColonies!C4118,Table6[Barcode of agar-filled omnitray plate],0)+PickedColonies!J4118-1)))</f>
        <v>NA</v>
      </c>
      <c r="D4118" s="29" t="str">
        <f>IF(PickedColonies!J4118=0, "NA", INDEX(Table4[],(MATCH(PickedColonies!C4118,Table6[Barcode of agar-filled omnitray plate],0)+PickedColonies!J4118-1)))</f>
        <v>NA</v>
      </c>
      <c r="F4118" s="42" t="str">
        <f>IF(ISNUMBER(SEARCH("96-well",Import!$B$10)),Sheet1!O4117,Sheet1!P4117)</f>
        <v>E18</v>
      </c>
      <c r="I4118" s="31"/>
    </row>
    <row r="4119" spans="1:9" x14ac:dyDescent="0.25">
      <c r="A4119" s="29" t="str">
        <f>IF(PickedColonies!J4119=0, "NA",INDEX(Table5[Strain name],(MATCH(PickedColonies!C4119,Table6[Barcode of agar-filled omnitray plate],0)+PickedColonies!J4119-1)))</f>
        <v>NA</v>
      </c>
      <c r="B4119" s="29" t="str">
        <f>IF(PickedColonies!J4119=0, "NA", INDEX(Table1[Modifications],(MATCH(PickedColonies!C4119,Table6[Barcode of agar-filled omnitray plate],0)+PickedColonies!J4119-1)))</f>
        <v>NA</v>
      </c>
      <c r="D4119" s="29" t="str">
        <f>IF(PickedColonies!J4119=0, "NA", INDEX(Table4[],(MATCH(PickedColonies!C4119,Table6[Barcode of agar-filled omnitray plate],0)+PickedColonies!J4119-1)))</f>
        <v>NA</v>
      </c>
      <c r="F4119" s="42" t="str">
        <f>IF(ISNUMBER(SEARCH("96-well",Import!$B$10)),Sheet1!O4118,Sheet1!P4118)</f>
        <v>F18</v>
      </c>
      <c r="I4119" s="31"/>
    </row>
    <row r="4120" spans="1:9" x14ac:dyDescent="0.25">
      <c r="A4120" s="29" t="str">
        <f>IF(PickedColonies!J4120=0, "NA",INDEX(Table5[Strain name],(MATCH(PickedColonies!C4120,Table6[Barcode of agar-filled omnitray plate],0)+PickedColonies!J4120-1)))</f>
        <v>NA</v>
      </c>
      <c r="B4120" s="29" t="str">
        <f>IF(PickedColonies!J4120=0, "NA", INDEX(Table1[Modifications],(MATCH(PickedColonies!C4120,Table6[Barcode of agar-filled omnitray plate],0)+PickedColonies!J4120-1)))</f>
        <v>NA</v>
      </c>
      <c r="D4120" s="29" t="str">
        <f>IF(PickedColonies!J4120=0, "NA", INDEX(Table4[],(MATCH(PickedColonies!C4120,Table6[Barcode of agar-filled omnitray plate],0)+PickedColonies!J4120-1)))</f>
        <v>NA</v>
      </c>
      <c r="F4120" s="42" t="str">
        <f>IF(ISNUMBER(SEARCH("96-well",Import!$B$10)),Sheet1!O4119,Sheet1!P4119)</f>
        <v>G18</v>
      </c>
      <c r="I4120" s="31"/>
    </row>
    <row r="4121" spans="1:9" x14ac:dyDescent="0.25">
      <c r="A4121" s="29" t="str">
        <f>IF(PickedColonies!J4121=0, "NA",INDEX(Table5[Strain name],(MATCH(PickedColonies!C4121,Table6[Barcode of agar-filled omnitray plate],0)+PickedColonies!J4121-1)))</f>
        <v>NA</v>
      </c>
      <c r="B4121" s="29" t="str">
        <f>IF(PickedColonies!J4121=0, "NA", INDEX(Table1[Modifications],(MATCH(PickedColonies!C4121,Table6[Barcode of agar-filled omnitray plate],0)+PickedColonies!J4121-1)))</f>
        <v>NA</v>
      </c>
      <c r="D4121" s="29" t="str">
        <f>IF(PickedColonies!J4121=0, "NA", INDEX(Table4[],(MATCH(PickedColonies!C4121,Table6[Barcode of agar-filled omnitray plate],0)+PickedColonies!J4121-1)))</f>
        <v>NA</v>
      </c>
      <c r="F4121" s="42" t="str">
        <f>IF(ISNUMBER(SEARCH("96-well",Import!$B$10)),Sheet1!O4120,Sheet1!P4120)</f>
        <v>H18</v>
      </c>
      <c r="I4121" s="31"/>
    </row>
    <row r="4122" spans="1:9" x14ac:dyDescent="0.25">
      <c r="A4122" s="29" t="str">
        <f>IF(PickedColonies!J4122=0, "NA",INDEX(Table5[Strain name],(MATCH(PickedColonies!C4122,Table6[Barcode of agar-filled omnitray plate],0)+PickedColonies!J4122-1)))</f>
        <v>NA</v>
      </c>
      <c r="B4122" s="29" t="str">
        <f>IF(PickedColonies!J4122=0, "NA", INDEX(Table1[Modifications],(MATCH(PickedColonies!C4122,Table6[Barcode of agar-filled omnitray plate],0)+PickedColonies!J4122-1)))</f>
        <v>NA</v>
      </c>
      <c r="D4122" s="29" t="str">
        <f>IF(PickedColonies!J4122=0, "NA", INDEX(Table4[],(MATCH(PickedColonies!C4122,Table6[Barcode of agar-filled omnitray plate],0)+PickedColonies!J4122-1)))</f>
        <v>NA</v>
      </c>
      <c r="F4122" s="42" t="str">
        <f>IF(ISNUMBER(SEARCH("96-well",Import!$B$10)),Sheet1!O4121,Sheet1!P4121)</f>
        <v>I18</v>
      </c>
      <c r="I4122" s="31"/>
    </row>
    <row r="4123" spans="1:9" x14ac:dyDescent="0.25">
      <c r="A4123" s="29" t="str">
        <f>IF(PickedColonies!J4123=0, "NA",INDEX(Table5[Strain name],(MATCH(PickedColonies!C4123,Table6[Barcode of agar-filled omnitray plate],0)+PickedColonies!J4123-1)))</f>
        <v>NA</v>
      </c>
      <c r="B4123" s="29" t="str">
        <f>IF(PickedColonies!J4123=0, "NA", INDEX(Table1[Modifications],(MATCH(PickedColonies!C4123,Table6[Barcode of agar-filled omnitray plate],0)+PickedColonies!J4123-1)))</f>
        <v>NA</v>
      </c>
      <c r="D4123" s="29" t="str">
        <f>IF(PickedColonies!J4123=0, "NA", INDEX(Table4[],(MATCH(PickedColonies!C4123,Table6[Barcode of agar-filled omnitray plate],0)+PickedColonies!J4123-1)))</f>
        <v>NA</v>
      </c>
      <c r="F4123" s="42" t="str">
        <f>IF(ISNUMBER(SEARCH("96-well",Import!$B$10)),Sheet1!O4122,Sheet1!P4122)</f>
        <v>J18</v>
      </c>
      <c r="I4123" s="31"/>
    </row>
    <row r="4124" spans="1:9" x14ac:dyDescent="0.25">
      <c r="A4124" s="29" t="str">
        <f>IF(PickedColonies!J4124=0, "NA",INDEX(Table5[Strain name],(MATCH(PickedColonies!C4124,Table6[Barcode of agar-filled omnitray plate],0)+PickedColonies!J4124-1)))</f>
        <v>NA</v>
      </c>
      <c r="B4124" s="29" t="str">
        <f>IF(PickedColonies!J4124=0, "NA", INDEX(Table1[Modifications],(MATCH(PickedColonies!C4124,Table6[Barcode of agar-filled omnitray plate],0)+PickedColonies!J4124-1)))</f>
        <v>NA</v>
      </c>
      <c r="D4124" s="29" t="str">
        <f>IF(PickedColonies!J4124=0, "NA", INDEX(Table4[],(MATCH(PickedColonies!C4124,Table6[Barcode of agar-filled omnitray plate],0)+PickedColonies!J4124-1)))</f>
        <v>NA</v>
      </c>
      <c r="F4124" s="42" t="str">
        <f>IF(ISNUMBER(SEARCH("96-well",Import!$B$10)),Sheet1!O4123,Sheet1!P4123)</f>
        <v>K18</v>
      </c>
      <c r="I4124" s="31"/>
    </row>
    <row r="4125" spans="1:9" x14ac:dyDescent="0.25">
      <c r="A4125" s="29" t="str">
        <f>IF(PickedColonies!J4125=0, "NA",INDEX(Table5[Strain name],(MATCH(PickedColonies!C4125,Table6[Barcode of agar-filled omnitray plate],0)+PickedColonies!J4125-1)))</f>
        <v>NA</v>
      </c>
      <c r="B4125" s="29" t="str">
        <f>IF(PickedColonies!J4125=0, "NA", INDEX(Table1[Modifications],(MATCH(PickedColonies!C4125,Table6[Barcode of agar-filled omnitray plate],0)+PickedColonies!J4125-1)))</f>
        <v>NA</v>
      </c>
      <c r="D4125" s="29" t="str">
        <f>IF(PickedColonies!J4125=0, "NA", INDEX(Table4[],(MATCH(PickedColonies!C4125,Table6[Barcode of agar-filled omnitray plate],0)+PickedColonies!J4125-1)))</f>
        <v>NA</v>
      </c>
      <c r="F4125" s="42" t="str">
        <f>IF(ISNUMBER(SEARCH("96-well",Import!$B$10)),Sheet1!O4124,Sheet1!P4124)</f>
        <v>L18</v>
      </c>
      <c r="I4125" s="31"/>
    </row>
    <row r="4126" spans="1:9" x14ac:dyDescent="0.25">
      <c r="A4126" s="29" t="str">
        <f>IF(PickedColonies!J4126=0, "NA",INDEX(Table5[Strain name],(MATCH(PickedColonies!C4126,Table6[Barcode of agar-filled omnitray plate],0)+PickedColonies!J4126-1)))</f>
        <v>NA</v>
      </c>
      <c r="B4126" s="29" t="str">
        <f>IF(PickedColonies!J4126=0, "NA", INDEX(Table1[Modifications],(MATCH(PickedColonies!C4126,Table6[Barcode of agar-filled omnitray plate],0)+PickedColonies!J4126-1)))</f>
        <v>NA</v>
      </c>
      <c r="D4126" s="29" t="str">
        <f>IF(PickedColonies!J4126=0, "NA", INDEX(Table4[],(MATCH(PickedColonies!C4126,Table6[Barcode of agar-filled omnitray plate],0)+PickedColonies!J4126-1)))</f>
        <v>NA</v>
      </c>
      <c r="F4126" s="42" t="str">
        <f>IF(ISNUMBER(SEARCH("96-well",Import!$B$10)),Sheet1!O4125,Sheet1!P4125)</f>
        <v>M18</v>
      </c>
      <c r="I4126" s="31"/>
    </row>
    <row r="4127" spans="1:9" x14ac:dyDescent="0.25">
      <c r="A4127" s="29" t="str">
        <f>IF(PickedColonies!J4127=0, "NA",INDEX(Table5[Strain name],(MATCH(PickedColonies!C4127,Table6[Barcode of agar-filled omnitray plate],0)+PickedColonies!J4127-1)))</f>
        <v>NA</v>
      </c>
      <c r="B4127" s="29" t="str">
        <f>IF(PickedColonies!J4127=0, "NA", INDEX(Table1[Modifications],(MATCH(PickedColonies!C4127,Table6[Barcode of agar-filled omnitray plate],0)+PickedColonies!J4127-1)))</f>
        <v>NA</v>
      </c>
      <c r="D4127" s="29" t="str">
        <f>IF(PickedColonies!J4127=0, "NA", INDEX(Table4[],(MATCH(PickedColonies!C4127,Table6[Barcode of agar-filled omnitray plate],0)+PickedColonies!J4127-1)))</f>
        <v>NA</v>
      </c>
      <c r="F4127" s="42" t="str">
        <f>IF(ISNUMBER(SEARCH("96-well",Import!$B$10)),Sheet1!O4126,Sheet1!P4126)</f>
        <v>N18</v>
      </c>
      <c r="I4127" s="31"/>
    </row>
    <row r="4128" spans="1:9" x14ac:dyDescent="0.25">
      <c r="A4128" s="29" t="str">
        <f>IF(PickedColonies!J4128=0, "NA",INDEX(Table5[Strain name],(MATCH(PickedColonies!C4128,Table6[Barcode of agar-filled omnitray plate],0)+PickedColonies!J4128-1)))</f>
        <v>NA</v>
      </c>
      <c r="B4128" s="29" t="str">
        <f>IF(PickedColonies!J4128=0, "NA", INDEX(Table1[Modifications],(MATCH(PickedColonies!C4128,Table6[Barcode of agar-filled omnitray plate],0)+PickedColonies!J4128-1)))</f>
        <v>NA</v>
      </c>
      <c r="D4128" s="29" t="str">
        <f>IF(PickedColonies!J4128=0, "NA", INDEX(Table4[],(MATCH(PickedColonies!C4128,Table6[Barcode of agar-filled omnitray plate],0)+PickedColonies!J4128-1)))</f>
        <v>NA</v>
      </c>
      <c r="F4128" s="42" t="str">
        <f>IF(ISNUMBER(SEARCH("96-well",Import!$B$10)),Sheet1!O4127,Sheet1!P4127)</f>
        <v>O18</v>
      </c>
      <c r="I4128" s="31"/>
    </row>
    <row r="4129" spans="1:9" x14ac:dyDescent="0.25">
      <c r="A4129" s="29" t="str">
        <f>IF(PickedColonies!J4129=0, "NA",INDEX(Table5[Strain name],(MATCH(PickedColonies!C4129,Table6[Barcode of agar-filled omnitray plate],0)+PickedColonies!J4129-1)))</f>
        <v>NA</v>
      </c>
      <c r="B4129" s="29" t="str">
        <f>IF(PickedColonies!J4129=0, "NA", INDEX(Table1[Modifications],(MATCH(PickedColonies!C4129,Table6[Barcode of agar-filled omnitray plate],0)+PickedColonies!J4129-1)))</f>
        <v>NA</v>
      </c>
      <c r="D4129" s="29" t="str">
        <f>IF(PickedColonies!J4129=0, "NA", INDEX(Table4[],(MATCH(PickedColonies!C4129,Table6[Barcode of agar-filled omnitray plate],0)+PickedColonies!J4129-1)))</f>
        <v>NA</v>
      </c>
      <c r="F4129" s="42" t="str">
        <f>IF(ISNUMBER(SEARCH("96-well",Import!$B$10)),Sheet1!O4128,Sheet1!P4128)</f>
        <v>P18</v>
      </c>
      <c r="I4129" s="31"/>
    </row>
    <row r="4130" spans="1:9" x14ac:dyDescent="0.25">
      <c r="A4130" s="29" t="str">
        <f>IF(PickedColonies!J4130=0, "NA",INDEX(Table5[Strain name],(MATCH(PickedColonies!C4130,Table6[Barcode of agar-filled omnitray plate],0)+PickedColonies!J4130-1)))</f>
        <v>NA</v>
      </c>
      <c r="B4130" s="29" t="str">
        <f>IF(PickedColonies!J4130=0, "NA", INDEX(Table1[Modifications],(MATCH(PickedColonies!C4130,Table6[Barcode of agar-filled omnitray plate],0)+PickedColonies!J4130-1)))</f>
        <v>NA</v>
      </c>
      <c r="D4130" s="29" t="str">
        <f>IF(PickedColonies!J4130=0, "NA", INDEX(Table4[],(MATCH(PickedColonies!C4130,Table6[Barcode of agar-filled omnitray plate],0)+PickedColonies!J4130-1)))</f>
        <v>NA</v>
      </c>
      <c r="F4130" s="42" t="str">
        <f>IF(ISNUMBER(SEARCH("96-well",Import!$B$10)),Sheet1!O4129,Sheet1!P4129)</f>
        <v>A19</v>
      </c>
      <c r="I4130" s="31"/>
    </row>
    <row r="4131" spans="1:9" x14ac:dyDescent="0.25">
      <c r="A4131" s="29" t="str">
        <f>IF(PickedColonies!J4131=0, "NA",INDEX(Table5[Strain name],(MATCH(PickedColonies!C4131,Table6[Barcode of agar-filled omnitray plate],0)+PickedColonies!J4131-1)))</f>
        <v>NA</v>
      </c>
      <c r="B4131" s="29" t="str">
        <f>IF(PickedColonies!J4131=0, "NA", INDEX(Table1[Modifications],(MATCH(PickedColonies!C4131,Table6[Barcode of agar-filled omnitray plate],0)+PickedColonies!J4131-1)))</f>
        <v>NA</v>
      </c>
      <c r="D4131" s="29" t="str">
        <f>IF(PickedColonies!J4131=0, "NA", INDEX(Table4[],(MATCH(PickedColonies!C4131,Table6[Barcode of agar-filled omnitray plate],0)+PickedColonies!J4131-1)))</f>
        <v>NA</v>
      </c>
      <c r="F4131" s="42" t="str">
        <f>IF(ISNUMBER(SEARCH("96-well",Import!$B$10)),Sheet1!O4130,Sheet1!P4130)</f>
        <v>B19</v>
      </c>
      <c r="I4131" s="31"/>
    </row>
    <row r="4132" spans="1:9" x14ac:dyDescent="0.25">
      <c r="A4132" s="29" t="str">
        <f>IF(PickedColonies!J4132=0, "NA",INDEX(Table5[Strain name],(MATCH(PickedColonies!C4132,Table6[Barcode of agar-filled omnitray plate],0)+PickedColonies!J4132-1)))</f>
        <v>NA</v>
      </c>
      <c r="B4132" s="29" t="str">
        <f>IF(PickedColonies!J4132=0, "NA", INDEX(Table1[Modifications],(MATCH(PickedColonies!C4132,Table6[Barcode of agar-filled omnitray plate],0)+PickedColonies!J4132-1)))</f>
        <v>NA</v>
      </c>
      <c r="D4132" s="29" t="str">
        <f>IF(PickedColonies!J4132=0, "NA", INDEX(Table4[],(MATCH(PickedColonies!C4132,Table6[Barcode of agar-filled omnitray plate],0)+PickedColonies!J4132-1)))</f>
        <v>NA</v>
      </c>
      <c r="F4132" s="42" t="str">
        <f>IF(ISNUMBER(SEARCH("96-well",Import!$B$10)),Sheet1!O4131,Sheet1!P4131)</f>
        <v>C19</v>
      </c>
      <c r="I4132" s="31"/>
    </row>
    <row r="4133" spans="1:9" x14ac:dyDescent="0.25">
      <c r="A4133" s="29" t="str">
        <f>IF(PickedColonies!J4133=0, "NA",INDEX(Table5[Strain name],(MATCH(PickedColonies!C4133,Table6[Barcode of agar-filled omnitray plate],0)+PickedColonies!J4133-1)))</f>
        <v>NA</v>
      </c>
      <c r="B4133" s="29" t="str">
        <f>IF(PickedColonies!J4133=0, "NA", INDEX(Table1[Modifications],(MATCH(PickedColonies!C4133,Table6[Barcode of agar-filled omnitray plate],0)+PickedColonies!J4133-1)))</f>
        <v>NA</v>
      </c>
      <c r="D4133" s="29" t="str">
        <f>IF(PickedColonies!J4133=0, "NA", INDEX(Table4[],(MATCH(PickedColonies!C4133,Table6[Barcode of agar-filled omnitray plate],0)+PickedColonies!J4133-1)))</f>
        <v>NA</v>
      </c>
      <c r="F4133" s="42" t="str">
        <f>IF(ISNUMBER(SEARCH("96-well",Import!$B$10)),Sheet1!O4132,Sheet1!P4132)</f>
        <v>D19</v>
      </c>
      <c r="I4133" s="31"/>
    </row>
    <row r="4134" spans="1:9" x14ac:dyDescent="0.25">
      <c r="A4134" s="29" t="str">
        <f>IF(PickedColonies!J4134=0, "NA",INDEX(Table5[Strain name],(MATCH(PickedColonies!C4134,Table6[Barcode of agar-filled omnitray plate],0)+PickedColonies!J4134-1)))</f>
        <v>NA</v>
      </c>
      <c r="B4134" s="29" t="str">
        <f>IF(PickedColonies!J4134=0, "NA", INDEX(Table1[Modifications],(MATCH(PickedColonies!C4134,Table6[Barcode of agar-filled omnitray plate],0)+PickedColonies!J4134-1)))</f>
        <v>NA</v>
      </c>
      <c r="D4134" s="29" t="str">
        <f>IF(PickedColonies!J4134=0, "NA", INDEX(Table4[],(MATCH(PickedColonies!C4134,Table6[Barcode of agar-filled omnitray plate],0)+PickedColonies!J4134-1)))</f>
        <v>NA</v>
      </c>
      <c r="F4134" s="42" t="str">
        <f>IF(ISNUMBER(SEARCH("96-well",Import!$B$10)),Sheet1!O4133,Sheet1!P4133)</f>
        <v>E19</v>
      </c>
      <c r="I4134" s="31"/>
    </row>
    <row r="4135" spans="1:9" x14ac:dyDescent="0.25">
      <c r="A4135" s="29" t="str">
        <f>IF(PickedColonies!J4135=0, "NA",INDEX(Table5[Strain name],(MATCH(PickedColonies!C4135,Table6[Barcode of agar-filled omnitray plate],0)+PickedColonies!J4135-1)))</f>
        <v>NA</v>
      </c>
      <c r="B4135" s="29" t="str">
        <f>IF(PickedColonies!J4135=0, "NA", INDEX(Table1[Modifications],(MATCH(PickedColonies!C4135,Table6[Barcode of agar-filled omnitray plate],0)+PickedColonies!J4135-1)))</f>
        <v>NA</v>
      </c>
      <c r="D4135" s="29" t="str">
        <f>IF(PickedColonies!J4135=0, "NA", INDEX(Table4[],(MATCH(PickedColonies!C4135,Table6[Barcode of agar-filled omnitray plate],0)+PickedColonies!J4135-1)))</f>
        <v>NA</v>
      </c>
      <c r="F4135" s="42" t="str">
        <f>IF(ISNUMBER(SEARCH("96-well",Import!$B$10)),Sheet1!O4134,Sheet1!P4134)</f>
        <v>F19</v>
      </c>
      <c r="I4135" s="31"/>
    </row>
    <row r="4136" spans="1:9" x14ac:dyDescent="0.25">
      <c r="A4136" s="29" t="str">
        <f>IF(PickedColonies!J4136=0, "NA",INDEX(Table5[Strain name],(MATCH(PickedColonies!C4136,Table6[Barcode of agar-filled omnitray plate],0)+PickedColonies!J4136-1)))</f>
        <v>NA</v>
      </c>
      <c r="B4136" s="29" t="str">
        <f>IF(PickedColonies!J4136=0, "NA", INDEX(Table1[Modifications],(MATCH(PickedColonies!C4136,Table6[Barcode of agar-filled omnitray plate],0)+PickedColonies!J4136-1)))</f>
        <v>NA</v>
      </c>
      <c r="D4136" s="29" t="str">
        <f>IF(PickedColonies!J4136=0, "NA", INDEX(Table4[],(MATCH(PickedColonies!C4136,Table6[Barcode of agar-filled omnitray plate],0)+PickedColonies!J4136-1)))</f>
        <v>NA</v>
      </c>
      <c r="F4136" s="42" t="str">
        <f>IF(ISNUMBER(SEARCH("96-well",Import!$B$10)),Sheet1!O4135,Sheet1!P4135)</f>
        <v>G19</v>
      </c>
      <c r="I4136" s="31"/>
    </row>
    <row r="4137" spans="1:9" x14ac:dyDescent="0.25">
      <c r="A4137" s="29" t="str">
        <f>IF(PickedColonies!J4137=0, "NA",INDEX(Table5[Strain name],(MATCH(PickedColonies!C4137,Table6[Barcode of agar-filled omnitray plate],0)+PickedColonies!J4137-1)))</f>
        <v>NA</v>
      </c>
      <c r="B4137" s="29" t="str">
        <f>IF(PickedColonies!J4137=0, "NA", INDEX(Table1[Modifications],(MATCH(PickedColonies!C4137,Table6[Barcode of agar-filled omnitray plate],0)+PickedColonies!J4137-1)))</f>
        <v>NA</v>
      </c>
      <c r="D4137" s="29" t="str">
        <f>IF(PickedColonies!J4137=0, "NA", INDEX(Table4[],(MATCH(PickedColonies!C4137,Table6[Barcode of agar-filled omnitray plate],0)+PickedColonies!J4137-1)))</f>
        <v>NA</v>
      </c>
      <c r="F4137" s="42" t="str">
        <f>IF(ISNUMBER(SEARCH("96-well",Import!$B$10)),Sheet1!O4136,Sheet1!P4136)</f>
        <v>H19</v>
      </c>
      <c r="I4137" s="31"/>
    </row>
    <row r="4138" spans="1:9" x14ac:dyDescent="0.25">
      <c r="A4138" s="29" t="str">
        <f>IF(PickedColonies!J4138=0, "NA",INDEX(Table5[Strain name],(MATCH(PickedColonies!C4138,Table6[Barcode of agar-filled omnitray plate],0)+PickedColonies!J4138-1)))</f>
        <v>NA</v>
      </c>
      <c r="B4138" s="29" t="str">
        <f>IF(PickedColonies!J4138=0, "NA", INDEX(Table1[Modifications],(MATCH(PickedColonies!C4138,Table6[Barcode of agar-filled omnitray plate],0)+PickedColonies!J4138-1)))</f>
        <v>NA</v>
      </c>
      <c r="D4138" s="29" t="str">
        <f>IF(PickedColonies!J4138=0, "NA", INDEX(Table4[],(MATCH(PickedColonies!C4138,Table6[Barcode of agar-filled omnitray plate],0)+PickedColonies!J4138-1)))</f>
        <v>NA</v>
      </c>
      <c r="F4138" s="42" t="str">
        <f>IF(ISNUMBER(SEARCH("96-well",Import!$B$10)),Sheet1!O4137,Sheet1!P4137)</f>
        <v>I19</v>
      </c>
      <c r="I4138" s="31"/>
    </row>
    <row r="4139" spans="1:9" x14ac:dyDescent="0.25">
      <c r="A4139" s="29" t="str">
        <f>IF(PickedColonies!J4139=0, "NA",INDEX(Table5[Strain name],(MATCH(PickedColonies!C4139,Table6[Barcode of agar-filled omnitray plate],0)+PickedColonies!J4139-1)))</f>
        <v>NA</v>
      </c>
      <c r="B4139" s="29" t="str">
        <f>IF(PickedColonies!J4139=0, "NA", INDEX(Table1[Modifications],(MATCH(PickedColonies!C4139,Table6[Barcode of agar-filled omnitray plate],0)+PickedColonies!J4139-1)))</f>
        <v>NA</v>
      </c>
      <c r="D4139" s="29" t="str">
        <f>IF(PickedColonies!J4139=0, "NA", INDEX(Table4[],(MATCH(PickedColonies!C4139,Table6[Barcode of agar-filled omnitray plate],0)+PickedColonies!J4139-1)))</f>
        <v>NA</v>
      </c>
      <c r="F4139" s="42" t="str">
        <f>IF(ISNUMBER(SEARCH("96-well",Import!$B$10)),Sheet1!O4138,Sheet1!P4138)</f>
        <v>J19</v>
      </c>
      <c r="I4139" s="31"/>
    </row>
    <row r="4140" spans="1:9" x14ac:dyDescent="0.25">
      <c r="A4140" s="29" t="str">
        <f>IF(PickedColonies!J4140=0, "NA",INDEX(Table5[Strain name],(MATCH(PickedColonies!C4140,Table6[Barcode of agar-filled omnitray plate],0)+PickedColonies!J4140-1)))</f>
        <v>NA</v>
      </c>
      <c r="B4140" s="29" t="str">
        <f>IF(PickedColonies!J4140=0, "NA", INDEX(Table1[Modifications],(MATCH(PickedColonies!C4140,Table6[Barcode of agar-filled omnitray plate],0)+PickedColonies!J4140-1)))</f>
        <v>NA</v>
      </c>
      <c r="D4140" s="29" t="str">
        <f>IF(PickedColonies!J4140=0, "NA", INDEX(Table4[],(MATCH(PickedColonies!C4140,Table6[Barcode of agar-filled omnitray plate],0)+PickedColonies!J4140-1)))</f>
        <v>NA</v>
      </c>
      <c r="F4140" s="42" t="str">
        <f>IF(ISNUMBER(SEARCH("96-well",Import!$B$10)),Sheet1!O4139,Sheet1!P4139)</f>
        <v>K19</v>
      </c>
      <c r="I4140" s="31"/>
    </row>
    <row r="4141" spans="1:9" x14ac:dyDescent="0.25">
      <c r="A4141" s="29" t="str">
        <f>IF(PickedColonies!J4141=0, "NA",INDEX(Table5[Strain name],(MATCH(PickedColonies!C4141,Table6[Barcode of agar-filled omnitray plate],0)+PickedColonies!J4141-1)))</f>
        <v>NA</v>
      </c>
      <c r="B4141" s="29" t="str">
        <f>IF(PickedColonies!J4141=0, "NA", INDEX(Table1[Modifications],(MATCH(PickedColonies!C4141,Table6[Barcode of agar-filled omnitray plate],0)+PickedColonies!J4141-1)))</f>
        <v>NA</v>
      </c>
      <c r="D4141" s="29" t="str">
        <f>IF(PickedColonies!J4141=0, "NA", INDEX(Table4[],(MATCH(PickedColonies!C4141,Table6[Barcode of agar-filled omnitray plate],0)+PickedColonies!J4141-1)))</f>
        <v>NA</v>
      </c>
      <c r="F4141" s="42" t="str">
        <f>IF(ISNUMBER(SEARCH("96-well",Import!$B$10)),Sheet1!O4140,Sheet1!P4140)</f>
        <v>L19</v>
      </c>
      <c r="I4141" s="31"/>
    </row>
    <row r="4142" spans="1:9" x14ac:dyDescent="0.25">
      <c r="A4142" s="29" t="str">
        <f>IF(PickedColonies!J4142=0, "NA",INDEX(Table5[Strain name],(MATCH(PickedColonies!C4142,Table6[Barcode of agar-filled omnitray plate],0)+PickedColonies!J4142-1)))</f>
        <v>NA</v>
      </c>
      <c r="B4142" s="29" t="str">
        <f>IF(PickedColonies!J4142=0, "NA", INDEX(Table1[Modifications],(MATCH(PickedColonies!C4142,Table6[Barcode of agar-filled omnitray plate],0)+PickedColonies!J4142-1)))</f>
        <v>NA</v>
      </c>
      <c r="D4142" s="29" t="str">
        <f>IF(PickedColonies!J4142=0, "NA", INDEX(Table4[],(MATCH(PickedColonies!C4142,Table6[Barcode of agar-filled omnitray plate],0)+PickedColonies!J4142-1)))</f>
        <v>NA</v>
      </c>
      <c r="F4142" s="42" t="str">
        <f>IF(ISNUMBER(SEARCH("96-well",Import!$B$10)),Sheet1!O4141,Sheet1!P4141)</f>
        <v>M19</v>
      </c>
      <c r="I4142" s="31"/>
    </row>
    <row r="4143" spans="1:9" x14ac:dyDescent="0.25">
      <c r="A4143" s="29" t="str">
        <f>IF(PickedColonies!J4143=0, "NA",INDEX(Table5[Strain name],(MATCH(PickedColonies!C4143,Table6[Barcode of agar-filled omnitray plate],0)+PickedColonies!J4143-1)))</f>
        <v>NA</v>
      </c>
      <c r="B4143" s="29" t="str">
        <f>IF(PickedColonies!J4143=0, "NA", INDEX(Table1[Modifications],(MATCH(PickedColonies!C4143,Table6[Barcode of agar-filled omnitray plate],0)+PickedColonies!J4143-1)))</f>
        <v>NA</v>
      </c>
      <c r="D4143" s="29" t="str">
        <f>IF(PickedColonies!J4143=0, "NA", INDEX(Table4[],(MATCH(PickedColonies!C4143,Table6[Barcode of agar-filled omnitray plate],0)+PickedColonies!J4143-1)))</f>
        <v>NA</v>
      </c>
      <c r="F4143" s="42" t="str">
        <f>IF(ISNUMBER(SEARCH("96-well",Import!$B$10)),Sheet1!O4142,Sheet1!P4142)</f>
        <v>N19</v>
      </c>
      <c r="I4143" s="31"/>
    </row>
    <row r="4144" spans="1:9" x14ac:dyDescent="0.25">
      <c r="A4144" s="29" t="str">
        <f>IF(PickedColonies!J4144=0, "NA",INDEX(Table5[Strain name],(MATCH(PickedColonies!C4144,Table6[Barcode of agar-filled omnitray plate],0)+PickedColonies!J4144-1)))</f>
        <v>NA</v>
      </c>
      <c r="B4144" s="29" t="str">
        <f>IF(PickedColonies!J4144=0, "NA", INDEX(Table1[Modifications],(MATCH(PickedColonies!C4144,Table6[Barcode of agar-filled omnitray plate],0)+PickedColonies!J4144-1)))</f>
        <v>NA</v>
      </c>
      <c r="D4144" s="29" t="str">
        <f>IF(PickedColonies!J4144=0, "NA", INDEX(Table4[],(MATCH(PickedColonies!C4144,Table6[Barcode of agar-filled omnitray plate],0)+PickedColonies!J4144-1)))</f>
        <v>NA</v>
      </c>
      <c r="F4144" s="42" t="str">
        <f>IF(ISNUMBER(SEARCH("96-well",Import!$B$10)),Sheet1!O4143,Sheet1!P4143)</f>
        <v>O19</v>
      </c>
      <c r="I4144" s="31"/>
    </row>
    <row r="4145" spans="1:9" x14ac:dyDescent="0.25">
      <c r="A4145" s="29" t="str">
        <f>IF(PickedColonies!J4145=0, "NA",INDEX(Table5[Strain name],(MATCH(PickedColonies!C4145,Table6[Barcode of agar-filled omnitray plate],0)+PickedColonies!J4145-1)))</f>
        <v>NA</v>
      </c>
      <c r="B4145" s="29" t="str">
        <f>IF(PickedColonies!J4145=0, "NA", INDEX(Table1[Modifications],(MATCH(PickedColonies!C4145,Table6[Barcode of agar-filled omnitray plate],0)+PickedColonies!J4145-1)))</f>
        <v>NA</v>
      </c>
      <c r="D4145" s="29" t="str">
        <f>IF(PickedColonies!J4145=0, "NA", INDEX(Table4[],(MATCH(PickedColonies!C4145,Table6[Barcode of agar-filled omnitray plate],0)+PickedColonies!J4145-1)))</f>
        <v>NA</v>
      </c>
      <c r="F4145" s="42" t="str">
        <f>IF(ISNUMBER(SEARCH("96-well",Import!$B$10)),Sheet1!O4144,Sheet1!P4144)</f>
        <v>P19</v>
      </c>
      <c r="I4145" s="31"/>
    </row>
    <row r="4146" spans="1:9" x14ac:dyDescent="0.25">
      <c r="A4146" s="29" t="str">
        <f>IF(PickedColonies!J4146=0, "NA",INDEX(Table5[Strain name],(MATCH(PickedColonies!C4146,Table6[Barcode of agar-filled omnitray plate],0)+PickedColonies!J4146-1)))</f>
        <v>NA</v>
      </c>
      <c r="B4146" s="29" t="str">
        <f>IF(PickedColonies!J4146=0, "NA", INDEX(Table1[Modifications],(MATCH(PickedColonies!C4146,Table6[Barcode of agar-filled omnitray plate],0)+PickedColonies!J4146-1)))</f>
        <v>NA</v>
      </c>
      <c r="D4146" s="29" t="str">
        <f>IF(PickedColonies!J4146=0, "NA", INDEX(Table4[],(MATCH(PickedColonies!C4146,Table6[Barcode of agar-filled omnitray plate],0)+PickedColonies!J4146-1)))</f>
        <v>NA</v>
      </c>
      <c r="F4146" s="42" t="str">
        <f>IF(ISNUMBER(SEARCH("96-well",Import!$B$10)),Sheet1!O4145,Sheet1!P4145)</f>
        <v>A20</v>
      </c>
      <c r="I4146" s="31"/>
    </row>
    <row r="4147" spans="1:9" x14ac:dyDescent="0.25">
      <c r="A4147" s="29" t="str">
        <f>IF(PickedColonies!J4147=0, "NA",INDEX(Table5[Strain name],(MATCH(PickedColonies!C4147,Table6[Barcode of agar-filled omnitray plate],0)+PickedColonies!J4147-1)))</f>
        <v>NA</v>
      </c>
      <c r="B4147" s="29" t="str">
        <f>IF(PickedColonies!J4147=0, "NA", INDEX(Table1[Modifications],(MATCH(PickedColonies!C4147,Table6[Barcode of agar-filled omnitray plate],0)+PickedColonies!J4147-1)))</f>
        <v>NA</v>
      </c>
      <c r="D4147" s="29" t="str">
        <f>IF(PickedColonies!J4147=0, "NA", INDEX(Table4[],(MATCH(PickedColonies!C4147,Table6[Barcode of agar-filled omnitray plate],0)+PickedColonies!J4147-1)))</f>
        <v>NA</v>
      </c>
      <c r="F4147" s="42" t="str">
        <f>IF(ISNUMBER(SEARCH("96-well",Import!$B$10)),Sheet1!O4146,Sheet1!P4146)</f>
        <v>B20</v>
      </c>
      <c r="I4147" s="31"/>
    </row>
    <row r="4148" spans="1:9" x14ac:dyDescent="0.25">
      <c r="A4148" s="29" t="str">
        <f>IF(PickedColonies!J4148=0, "NA",INDEX(Table5[Strain name],(MATCH(PickedColonies!C4148,Table6[Barcode of agar-filled omnitray plate],0)+PickedColonies!J4148-1)))</f>
        <v>NA</v>
      </c>
      <c r="B4148" s="29" t="str">
        <f>IF(PickedColonies!J4148=0, "NA", INDEX(Table1[Modifications],(MATCH(PickedColonies!C4148,Table6[Barcode of agar-filled omnitray plate],0)+PickedColonies!J4148-1)))</f>
        <v>NA</v>
      </c>
      <c r="D4148" s="29" t="str">
        <f>IF(PickedColonies!J4148=0, "NA", INDEX(Table4[],(MATCH(PickedColonies!C4148,Table6[Barcode of agar-filled omnitray plate],0)+PickedColonies!J4148-1)))</f>
        <v>NA</v>
      </c>
      <c r="F4148" s="42" t="str">
        <f>IF(ISNUMBER(SEARCH("96-well",Import!$B$10)),Sheet1!O4147,Sheet1!P4147)</f>
        <v>C20</v>
      </c>
      <c r="I4148" s="31"/>
    </row>
    <row r="4149" spans="1:9" x14ac:dyDescent="0.25">
      <c r="A4149" s="29" t="str">
        <f>IF(PickedColonies!J4149=0, "NA",INDEX(Table5[Strain name],(MATCH(PickedColonies!C4149,Table6[Barcode of agar-filled omnitray plate],0)+PickedColonies!J4149-1)))</f>
        <v>NA</v>
      </c>
      <c r="B4149" s="29" t="str">
        <f>IF(PickedColonies!J4149=0, "NA", INDEX(Table1[Modifications],(MATCH(PickedColonies!C4149,Table6[Barcode of agar-filled omnitray plate],0)+PickedColonies!J4149-1)))</f>
        <v>NA</v>
      </c>
      <c r="D4149" s="29" t="str">
        <f>IF(PickedColonies!J4149=0, "NA", INDEX(Table4[],(MATCH(PickedColonies!C4149,Table6[Barcode of agar-filled omnitray plate],0)+PickedColonies!J4149-1)))</f>
        <v>NA</v>
      </c>
      <c r="F4149" s="42" t="str">
        <f>IF(ISNUMBER(SEARCH("96-well",Import!$B$10)),Sheet1!O4148,Sheet1!P4148)</f>
        <v>D20</v>
      </c>
      <c r="I4149" s="31"/>
    </row>
    <row r="4150" spans="1:9" x14ac:dyDescent="0.25">
      <c r="A4150" s="29" t="str">
        <f>IF(PickedColonies!J4150=0, "NA",INDEX(Table5[Strain name],(MATCH(PickedColonies!C4150,Table6[Barcode of agar-filled omnitray plate],0)+PickedColonies!J4150-1)))</f>
        <v>NA</v>
      </c>
      <c r="B4150" s="29" t="str">
        <f>IF(PickedColonies!J4150=0, "NA", INDEX(Table1[Modifications],(MATCH(PickedColonies!C4150,Table6[Barcode of agar-filled omnitray plate],0)+PickedColonies!J4150-1)))</f>
        <v>NA</v>
      </c>
      <c r="D4150" s="29" t="str">
        <f>IF(PickedColonies!J4150=0, "NA", INDEX(Table4[],(MATCH(PickedColonies!C4150,Table6[Barcode of agar-filled omnitray plate],0)+PickedColonies!J4150-1)))</f>
        <v>NA</v>
      </c>
      <c r="F4150" s="42" t="str">
        <f>IF(ISNUMBER(SEARCH("96-well",Import!$B$10)),Sheet1!O4149,Sheet1!P4149)</f>
        <v>E20</v>
      </c>
      <c r="I4150" s="31"/>
    </row>
    <row r="4151" spans="1:9" x14ac:dyDescent="0.25">
      <c r="A4151" s="29" t="str">
        <f>IF(PickedColonies!J4151=0, "NA",INDEX(Table5[Strain name],(MATCH(PickedColonies!C4151,Table6[Barcode of agar-filled omnitray plate],0)+PickedColonies!J4151-1)))</f>
        <v>NA</v>
      </c>
      <c r="B4151" s="29" t="str">
        <f>IF(PickedColonies!J4151=0, "NA", INDEX(Table1[Modifications],(MATCH(PickedColonies!C4151,Table6[Barcode of agar-filled omnitray plate],0)+PickedColonies!J4151-1)))</f>
        <v>NA</v>
      </c>
      <c r="D4151" s="29" t="str">
        <f>IF(PickedColonies!J4151=0, "NA", INDEX(Table4[],(MATCH(PickedColonies!C4151,Table6[Barcode of agar-filled omnitray plate],0)+PickedColonies!J4151-1)))</f>
        <v>NA</v>
      </c>
      <c r="F4151" s="42" t="str">
        <f>IF(ISNUMBER(SEARCH("96-well",Import!$B$10)),Sheet1!O4150,Sheet1!P4150)</f>
        <v>F20</v>
      </c>
      <c r="I4151" s="31"/>
    </row>
    <row r="4152" spans="1:9" x14ac:dyDescent="0.25">
      <c r="A4152" s="29" t="str">
        <f>IF(PickedColonies!J4152=0, "NA",INDEX(Table5[Strain name],(MATCH(PickedColonies!C4152,Table6[Barcode of agar-filled omnitray plate],0)+PickedColonies!J4152-1)))</f>
        <v>NA</v>
      </c>
      <c r="B4152" s="29" t="str">
        <f>IF(PickedColonies!J4152=0, "NA", INDEX(Table1[Modifications],(MATCH(PickedColonies!C4152,Table6[Barcode of agar-filled omnitray plate],0)+PickedColonies!J4152-1)))</f>
        <v>NA</v>
      </c>
      <c r="D4152" s="29" t="str">
        <f>IF(PickedColonies!J4152=0, "NA", INDEX(Table4[],(MATCH(PickedColonies!C4152,Table6[Barcode of agar-filled omnitray plate],0)+PickedColonies!J4152-1)))</f>
        <v>NA</v>
      </c>
      <c r="F4152" s="42" t="str">
        <f>IF(ISNUMBER(SEARCH("96-well",Import!$B$10)),Sheet1!O4151,Sheet1!P4151)</f>
        <v>G20</v>
      </c>
      <c r="I4152" s="31"/>
    </row>
    <row r="4153" spans="1:9" x14ac:dyDescent="0.25">
      <c r="A4153" s="29" t="str">
        <f>IF(PickedColonies!J4153=0, "NA",INDEX(Table5[Strain name],(MATCH(PickedColonies!C4153,Table6[Barcode of agar-filled omnitray plate],0)+PickedColonies!J4153-1)))</f>
        <v>NA</v>
      </c>
      <c r="B4153" s="29" t="str">
        <f>IF(PickedColonies!J4153=0, "NA", INDEX(Table1[Modifications],(MATCH(PickedColonies!C4153,Table6[Barcode of agar-filled omnitray plate],0)+PickedColonies!J4153-1)))</f>
        <v>NA</v>
      </c>
      <c r="D4153" s="29" t="str">
        <f>IF(PickedColonies!J4153=0, "NA", INDEX(Table4[],(MATCH(PickedColonies!C4153,Table6[Barcode of agar-filled omnitray plate],0)+PickedColonies!J4153-1)))</f>
        <v>NA</v>
      </c>
      <c r="F4153" s="42" t="str">
        <f>IF(ISNUMBER(SEARCH("96-well",Import!$B$10)),Sheet1!O4152,Sheet1!P4152)</f>
        <v>H20</v>
      </c>
      <c r="I4153" s="31"/>
    </row>
    <row r="4154" spans="1:9" x14ac:dyDescent="0.25">
      <c r="A4154" s="29" t="str">
        <f>IF(PickedColonies!J4154=0, "NA",INDEX(Table5[Strain name],(MATCH(PickedColonies!C4154,Table6[Barcode of agar-filled omnitray plate],0)+PickedColonies!J4154-1)))</f>
        <v>NA</v>
      </c>
      <c r="B4154" s="29" t="str">
        <f>IF(PickedColonies!J4154=0, "NA", INDEX(Table1[Modifications],(MATCH(PickedColonies!C4154,Table6[Barcode of agar-filled omnitray plate],0)+PickedColonies!J4154-1)))</f>
        <v>NA</v>
      </c>
      <c r="D4154" s="29" t="str">
        <f>IF(PickedColonies!J4154=0, "NA", INDEX(Table4[],(MATCH(PickedColonies!C4154,Table6[Barcode of agar-filled omnitray plate],0)+PickedColonies!J4154-1)))</f>
        <v>NA</v>
      </c>
      <c r="F4154" s="42" t="str">
        <f>IF(ISNUMBER(SEARCH("96-well",Import!$B$10)),Sheet1!O4153,Sheet1!P4153)</f>
        <v>I20</v>
      </c>
      <c r="I4154" s="31"/>
    </row>
    <row r="4155" spans="1:9" x14ac:dyDescent="0.25">
      <c r="A4155" s="29" t="str">
        <f>IF(PickedColonies!J4155=0, "NA",INDEX(Table5[Strain name],(MATCH(PickedColonies!C4155,Table6[Barcode of agar-filled omnitray plate],0)+PickedColonies!J4155-1)))</f>
        <v>NA</v>
      </c>
      <c r="B4155" s="29" t="str">
        <f>IF(PickedColonies!J4155=0, "NA", INDEX(Table1[Modifications],(MATCH(PickedColonies!C4155,Table6[Barcode of agar-filled omnitray plate],0)+PickedColonies!J4155-1)))</f>
        <v>NA</v>
      </c>
      <c r="D4155" s="29" t="str">
        <f>IF(PickedColonies!J4155=0, "NA", INDEX(Table4[],(MATCH(PickedColonies!C4155,Table6[Barcode of agar-filled omnitray plate],0)+PickedColonies!J4155-1)))</f>
        <v>NA</v>
      </c>
      <c r="F4155" s="42" t="str">
        <f>IF(ISNUMBER(SEARCH("96-well",Import!$B$10)),Sheet1!O4154,Sheet1!P4154)</f>
        <v>J20</v>
      </c>
      <c r="I4155" s="31"/>
    </row>
    <row r="4156" spans="1:9" x14ac:dyDescent="0.25">
      <c r="A4156" s="29" t="str">
        <f>IF(PickedColonies!J4156=0, "NA",INDEX(Table5[Strain name],(MATCH(PickedColonies!C4156,Table6[Barcode of agar-filled omnitray plate],0)+PickedColonies!J4156-1)))</f>
        <v>NA</v>
      </c>
      <c r="B4156" s="29" t="str">
        <f>IF(PickedColonies!J4156=0, "NA", INDEX(Table1[Modifications],(MATCH(PickedColonies!C4156,Table6[Barcode of agar-filled omnitray plate],0)+PickedColonies!J4156-1)))</f>
        <v>NA</v>
      </c>
      <c r="D4156" s="29" t="str">
        <f>IF(PickedColonies!J4156=0, "NA", INDEX(Table4[],(MATCH(PickedColonies!C4156,Table6[Barcode of agar-filled omnitray plate],0)+PickedColonies!J4156-1)))</f>
        <v>NA</v>
      </c>
      <c r="F4156" s="42" t="str">
        <f>IF(ISNUMBER(SEARCH("96-well",Import!$B$10)),Sheet1!O4155,Sheet1!P4155)</f>
        <v>K20</v>
      </c>
      <c r="I4156" s="31"/>
    </row>
    <row r="4157" spans="1:9" x14ac:dyDescent="0.25">
      <c r="A4157" s="29" t="str">
        <f>IF(PickedColonies!J4157=0, "NA",INDEX(Table5[Strain name],(MATCH(PickedColonies!C4157,Table6[Barcode of agar-filled omnitray plate],0)+PickedColonies!J4157-1)))</f>
        <v>NA</v>
      </c>
      <c r="B4157" s="29" t="str">
        <f>IF(PickedColonies!J4157=0, "NA", INDEX(Table1[Modifications],(MATCH(PickedColonies!C4157,Table6[Barcode of agar-filled omnitray plate],0)+PickedColonies!J4157-1)))</f>
        <v>NA</v>
      </c>
      <c r="D4157" s="29" t="str">
        <f>IF(PickedColonies!J4157=0, "NA", INDEX(Table4[],(MATCH(PickedColonies!C4157,Table6[Barcode of agar-filled omnitray plate],0)+PickedColonies!J4157-1)))</f>
        <v>NA</v>
      </c>
      <c r="F4157" s="42" t="str">
        <f>IF(ISNUMBER(SEARCH("96-well",Import!$B$10)),Sheet1!O4156,Sheet1!P4156)</f>
        <v>L20</v>
      </c>
      <c r="I4157" s="31"/>
    </row>
    <row r="4158" spans="1:9" x14ac:dyDescent="0.25">
      <c r="A4158" s="29" t="str">
        <f>IF(PickedColonies!J4158=0, "NA",INDEX(Table5[Strain name],(MATCH(PickedColonies!C4158,Table6[Barcode of agar-filled omnitray plate],0)+PickedColonies!J4158-1)))</f>
        <v>NA</v>
      </c>
      <c r="B4158" s="29" t="str">
        <f>IF(PickedColonies!J4158=0, "NA", INDEX(Table1[Modifications],(MATCH(PickedColonies!C4158,Table6[Barcode of agar-filled omnitray plate],0)+PickedColonies!J4158-1)))</f>
        <v>NA</v>
      </c>
      <c r="D4158" s="29" t="str">
        <f>IF(PickedColonies!J4158=0, "NA", INDEX(Table4[],(MATCH(PickedColonies!C4158,Table6[Barcode of agar-filled omnitray plate],0)+PickedColonies!J4158-1)))</f>
        <v>NA</v>
      </c>
      <c r="F4158" s="42" t="str">
        <f>IF(ISNUMBER(SEARCH("96-well",Import!$B$10)),Sheet1!O4157,Sheet1!P4157)</f>
        <v>M20</v>
      </c>
      <c r="I4158" s="31"/>
    </row>
    <row r="4159" spans="1:9" x14ac:dyDescent="0.25">
      <c r="A4159" s="29" t="str">
        <f>IF(PickedColonies!J4159=0, "NA",INDEX(Table5[Strain name],(MATCH(PickedColonies!C4159,Table6[Barcode of agar-filled omnitray plate],0)+PickedColonies!J4159-1)))</f>
        <v>NA</v>
      </c>
      <c r="B4159" s="29" t="str">
        <f>IF(PickedColonies!J4159=0, "NA", INDEX(Table1[Modifications],(MATCH(PickedColonies!C4159,Table6[Barcode of agar-filled omnitray plate],0)+PickedColonies!J4159-1)))</f>
        <v>NA</v>
      </c>
      <c r="D4159" s="29" t="str">
        <f>IF(PickedColonies!J4159=0, "NA", INDEX(Table4[],(MATCH(PickedColonies!C4159,Table6[Barcode of agar-filled omnitray plate],0)+PickedColonies!J4159-1)))</f>
        <v>NA</v>
      </c>
      <c r="F4159" s="42" t="str">
        <f>IF(ISNUMBER(SEARCH("96-well",Import!$B$10)),Sheet1!O4158,Sheet1!P4158)</f>
        <v>N20</v>
      </c>
      <c r="I4159" s="31"/>
    </row>
    <row r="4160" spans="1:9" x14ac:dyDescent="0.25">
      <c r="A4160" s="29" t="str">
        <f>IF(PickedColonies!J4160=0, "NA",INDEX(Table5[Strain name],(MATCH(PickedColonies!C4160,Table6[Barcode of agar-filled omnitray plate],0)+PickedColonies!J4160-1)))</f>
        <v>NA</v>
      </c>
      <c r="B4160" s="29" t="str">
        <f>IF(PickedColonies!J4160=0, "NA", INDEX(Table1[Modifications],(MATCH(PickedColonies!C4160,Table6[Barcode of agar-filled omnitray plate],0)+PickedColonies!J4160-1)))</f>
        <v>NA</v>
      </c>
      <c r="D4160" s="29" t="str">
        <f>IF(PickedColonies!J4160=0, "NA", INDEX(Table4[],(MATCH(PickedColonies!C4160,Table6[Barcode of agar-filled omnitray plate],0)+PickedColonies!J4160-1)))</f>
        <v>NA</v>
      </c>
      <c r="F4160" s="42" t="str">
        <f>IF(ISNUMBER(SEARCH("96-well",Import!$B$10)),Sheet1!O4159,Sheet1!P4159)</f>
        <v>O20</v>
      </c>
      <c r="I4160" s="31"/>
    </row>
    <row r="4161" spans="1:9" x14ac:dyDescent="0.25">
      <c r="A4161" s="29" t="str">
        <f>IF(PickedColonies!J4161=0, "NA",INDEX(Table5[Strain name],(MATCH(PickedColonies!C4161,Table6[Barcode of agar-filled omnitray plate],0)+PickedColonies!J4161-1)))</f>
        <v>NA</v>
      </c>
      <c r="B4161" s="29" t="str">
        <f>IF(PickedColonies!J4161=0, "NA", INDEX(Table1[Modifications],(MATCH(PickedColonies!C4161,Table6[Barcode of agar-filled omnitray plate],0)+PickedColonies!J4161-1)))</f>
        <v>NA</v>
      </c>
      <c r="D4161" s="29" t="str">
        <f>IF(PickedColonies!J4161=0, "NA", INDEX(Table4[],(MATCH(PickedColonies!C4161,Table6[Barcode of agar-filled omnitray plate],0)+PickedColonies!J4161-1)))</f>
        <v>NA</v>
      </c>
      <c r="F4161" s="42" t="str">
        <f>IF(ISNUMBER(SEARCH("96-well",Import!$B$10)),Sheet1!O4160,Sheet1!P4160)</f>
        <v>P20</v>
      </c>
      <c r="I4161" s="31"/>
    </row>
    <row r="4162" spans="1:9" x14ac:dyDescent="0.25">
      <c r="A4162" s="29" t="str">
        <f>IF(PickedColonies!J4162=0, "NA",INDEX(Table5[Strain name],(MATCH(PickedColonies!C4162,Table6[Barcode of agar-filled omnitray plate],0)+PickedColonies!J4162-1)))</f>
        <v>NA</v>
      </c>
      <c r="B4162" s="29" t="str">
        <f>IF(PickedColonies!J4162=0, "NA", INDEX(Table1[Modifications],(MATCH(PickedColonies!C4162,Table6[Barcode of agar-filled omnitray plate],0)+PickedColonies!J4162-1)))</f>
        <v>NA</v>
      </c>
      <c r="D4162" s="29" t="str">
        <f>IF(PickedColonies!J4162=0, "NA", INDEX(Table4[],(MATCH(PickedColonies!C4162,Table6[Barcode of agar-filled omnitray plate],0)+PickedColonies!J4162-1)))</f>
        <v>NA</v>
      </c>
      <c r="F4162" s="42" t="str">
        <f>IF(ISNUMBER(SEARCH("96-well",Import!$B$10)),Sheet1!O4161,Sheet1!P4161)</f>
        <v>A21</v>
      </c>
      <c r="I4162" s="31"/>
    </row>
    <row r="4163" spans="1:9" x14ac:dyDescent="0.25">
      <c r="A4163" s="29" t="str">
        <f>IF(PickedColonies!J4163=0, "NA",INDEX(Table5[Strain name],(MATCH(PickedColonies!C4163,Table6[Barcode of agar-filled omnitray plate],0)+PickedColonies!J4163-1)))</f>
        <v>NA</v>
      </c>
      <c r="B4163" s="29" t="str">
        <f>IF(PickedColonies!J4163=0, "NA", INDEX(Table1[Modifications],(MATCH(PickedColonies!C4163,Table6[Barcode of agar-filled omnitray plate],0)+PickedColonies!J4163-1)))</f>
        <v>NA</v>
      </c>
      <c r="D4163" s="29" t="str">
        <f>IF(PickedColonies!J4163=0, "NA", INDEX(Table4[],(MATCH(PickedColonies!C4163,Table6[Barcode of agar-filled omnitray plate],0)+PickedColonies!J4163-1)))</f>
        <v>NA</v>
      </c>
      <c r="F4163" s="42" t="str">
        <f>IF(ISNUMBER(SEARCH("96-well",Import!$B$10)),Sheet1!O4162,Sheet1!P4162)</f>
        <v>B21</v>
      </c>
      <c r="I4163" s="31"/>
    </row>
    <row r="4164" spans="1:9" x14ac:dyDescent="0.25">
      <c r="A4164" s="29" t="str">
        <f>IF(PickedColonies!J4164=0, "NA",INDEX(Table5[Strain name],(MATCH(PickedColonies!C4164,Table6[Barcode of agar-filled omnitray plate],0)+PickedColonies!J4164-1)))</f>
        <v>NA</v>
      </c>
      <c r="B4164" s="29" t="str">
        <f>IF(PickedColonies!J4164=0, "NA", INDEX(Table1[Modifications],(MATCH(PickedColonies!C4164,Table6[Barcode of agar-filled omnitray plate],0)+PickedColonies!J4164-1)))</f>
        <v>NA</v>
      </c>
      <c r="D4164" s="29" t="str">
        <f>IF(PickedColonies!J4164=0, "NA", INDEX(Table4[],(MATCH(PickedColonies!C4164,Table6[Barcode of agar-filled omnitray plate],0)+PickedColonies!J4164-1)))</f>
        <v>NA</v>
      </c>
      <c r="F4164" s="42" t="str">
        <f>IF(ISNUMBER(SEARCH("96-well",Import!$B$10)),Sheet1!O4163,Sheet1!P4163)</f>
        <v>C21</v>
      </c>
      <c r="I4164" s="31"/>
    </row>
    <row r="4165" spans="1:9" x14ac:dyDescent="0.25">
      <c r="A4165" s="29" t="str">
        <f>IF(PickedColonies!J4165=0, "NA",INDEX(Table5[Strain name],(MATCH(PickedColonies!C4165,Table6[Barcode of agar-filled omnitray plate],0)+PickedColonies!J4165-1)))</f>
        <v>NA</v>
      </c>
      <c r="B4165" s="29" t="str">
        <f>IF(PickedColonies!J4165=0, "NA", INDEX(Table1[Modifications],(MATCH(PickedColonies!C4165,Table6[Barcode of agar-filled omnitray plate],0)+PickedColonies!J4165-1)))</f>
        <v>NA</v>
      </c>
      <c r="D4165" s="29" t="str">
        <f>IF(PickedColonies!J4165=0, "NA", INDEX(Table4[],(MATCH(PickedColonies!C4165,Table6[Barcode of agar-filled omnitray plate],0)+PickedColonies!J4165-1)))</f>
        <v>NA</v>
      </c>
      <c r="F4165" s="42" t="str">
        <f>IF(ISNUMBER(SEARCH("96-well",Import!$B$10)),Sheet1!O4164,Sheet1!P4164)</f>
        <v>D21</v>
      </c>
      <c r="I4165" s="31"/>
    </row>
    <row r="4166" spans="1:9" x14ac:dyDescent="0.25">
      <c r="A4166" s="29" t="str">
        <f>IF(PickedColonies!J4166=0, "NA",INDEX(Table5[Strain name],(MATCH(PickedColonies!C4166,Table6[Barcode of agar-filled omnitray plate],0)+PickedColonies!J4166-1)))</f>
        <v>NA</v>
      </c>
      <c r="B4166" s="29" t="str">
        <f>IF(PickedColonies!J4166=0, "NA", INDEX(Table1[Modifications],(MATCH(PickedColonies!C4166,Table6[Barcode of agar-filled omnitray plate],0)+PickedColonies!J4166-1)))</f>
        <v>NA</v>
      </c>
      <c r="D4166" s="29" t="str">
        <f>IF(PickedColonies!J4166=0, "NA", INDEX(Table4[],(MATCH(PickedColonies!C4166,Table6[Barcode of agar-filled omnitray plate],0)+PickedColonies!J4166-1)))</f>
        <v>NA</v>
      </c>
      <c r="F4166" s="42" t="str">
        <f>IF(ISNUMBER(SEARCH("96-well",Import!$B$10)),Sheet1!O4165,Sheet1!P4165)</f>
        <v>E21</v>
      </c>
      <c r="I4166" s="31"/>
    </row>
    <row r="4167" spans="1:9" x14ac:dyDescent="0.25">
      <c r="A4167" s="29" t="str">
        <f>IF(PickedColonies!J4167=0, "NA",INDEX(Table5[Strain name],(MATCH(PickedColonies!C4167,Table6[Barcode of agar-filled omnitray plate],0)+PickedColonies!J4167-1)))</f>
        <v>NA</v>
      </c>
      <c r="B4167" s="29" t="str">
        <f>IF(PickedColonies!J4167=0, "NA", INDEX(Table1[Modifications],(MATCH(PickedColonies!C4167,Table6[Barcode of agar-filled omnitray plate],0)+PickedColonies!J4167-1)))</f>
        <v>NA</v>
      </c>
      <c r="D4167" s="29" t="str">
        <f>IF(PickedColonies!J4167=0, "NA", INDEX(Table4[],(MATCH(PickedColonies!C4167,Table6[Barcode of agar-filled omnitray plate],0)+PickedColonies!J4167-1)))</f>
        <v>NA</v>
      </c>
      <c r="F4167" s="42" t="str">
        <f>IF(ISNUMBER(SEARCH("96-well",Import!$B$10)),Sheet1!O4166,Sheet1!P4166)</f>
        <v>F21</v>
      </c>
      <c r="I4167" s="31"/>
    </row>
    <row r="4168" spans="1:9" x14ac:dyDescent="0.25">
      <c r="A4168" s="29" t="str">
        <f>IF(PickedColonies!J4168=0, "NA",INDEX(Table5[Strain name],(MATCH(PickedColonies!C4168,Table6[Barcode of agar-filled omnitray plate],0)+PickedColonies!J4168-1)))</f>
        <v>NA</v>
      </c>
      <c r="B4168" s="29" t="str">
        <f>IF(PickedColonies!J4168=0, "NA", INDEX(Table1[Modifications],(MATCH(PickedColonies!C4168,Table6[Barcode of agar-filled omnitray plate],0)+PickedColonies!J4168-1)))</f>
        <v>NA</v>
      </c>
      <c r="D4168" s="29" t="str">
        <f>IF(PickedColonies!J4168=0, "NA", INDEX(Table4[],(MATCH(PickedColonies!C4168,Table6[Barcode of agar-filled omnitray plate],0)+PickedColonies!J4168-1)))</f>
        <v>NA</v>
      </c>
      <c r="F4168" s="42" t="str">
        <f>IF(ISNUMBER(SEARCH("96-well",Import!$B$10)),Sheet1!O4167,Sheet1!P4167)</f>
        <v>G21</v>
      </c>
      <c r="I4168" s="31"/>
    </row>
    <row r="4169" spans="1:9" x14ac:dyDescent="0.25">
      <c r="A4169" s="29" t="str">
        <f>IF(PickedColonies!J4169=0, "NA",INDEX(Table5[Strain name],(MATCH(PickedColonies!C4169,Table6[Barcode of agar-filled omnitray plate],0)+PickedColonies!J4169-1)))</f>
        <v>NA</v>
      </c>
      <c r="B4169" s="29" t="str">
        <f>IF(PickedColonies!J4169=0, "NA", INDEX(Table1[Modifications],(MATCH(PickedColonies!C4169,Table6[Barcode of agar-filled omnitray plate],0)+PickedColonies!J4169-1)))</f>
        <v>NA</v>
      </c>
      <c r="D4169" s="29" t="str">
        <f>IF(PickedColonies!J4169=0, "NA", INDEX(Table4[],(MATCH(PickedColonies!C4169,Table6[Barcode of agar-filled omnitray plate],0)+PickedColonies!J4169-1)))</f>
        <v>NA</v>
      </c>
      <c r="F4169" s="42" t="str">
        <f>IF(ISNUMBER(SEARCH("96-well",Import!$B$10)),Sheet1!O4168,Sheet1!P4168)</f>
        <v>H21</v>
      </c>
      <c r="I4169" s="31"/>
    </row>
    <row r="4170" spans="1:9" x14ac:dyDescent="0.25">
      <c r="A4170" s="29" t="str">
        <f>IF(PickedColonies!J4170=0, "NA",INDEX(Table5[Strain name],(MATCH(PickedColonies!C4170,Table6[Barcode of agar-filled omnitray plate],0)+PickedColonies!J4170-1)))</f>
        <v>NA</v>
      </c>
      <c r="B4170" s="29" t="str">
        <f>IF(PickedColonies!J4170=0, "NA", INDEX(Table1[Modifications],(MATCH(PickedColonies!C4170,Table6[Barcode of agar-filled omnitray plate],0)+PickedColonies!J4170-1)))</f>
        <v>NA</v>
      </c>
      <c r="D4170" s="29" t="str">
        <f>IF(PickedColonies!J4170=0, "NA", INDEX(Table4[],(MATCH(PickedColonies!C4170,Table6[Barcode of agar-filled omnitray plate],0)+PickedColonies!J4170-1)))</f>
        <v>NA</v>
      </c>
      <c r="F4170" s="42" t="str">
        <f>IF(ISNUMBER(SEARCH("96-well",Import!$B$10)),Sheet1!O4169,Sheet1!P4169)</f>
        <v>I21</v>
      </c>
      <c r="I4170" s="31"/>
    </row>
    <row r="4171" spans="1:9" x14ac:dyDescent="0.25">
      <c r="A4171" s="29" t="str">
        <f>IF(PickedColonies!J4171=0, "NA",INDEX(Table5[Strain name],(MATCH(PickedColonies!C4171,Table6[Barcode of agar-filled omnitray plate],0)+PickedColonies!J4171-1)))</f>
        <v>NA</v>
      </c>
      <c r="B4171" s="29" t="str">
        <f>IF(PickedColonies!J4171=0, "NA", INDEX(Table1[Modifications],(MATCH(PickedColonies!C4171,Table6[Barcode of agar-filled omnitray plate],0)+PickedColonies!J4171-1)))</f>
        <v>NA</v>
      </c>
      <c r="D4171" s="29" t="str">
        <f>IF(PickedColonies!J4171=0, "NA", INDEX(Table4[],(MATCH(PickedColonies!C4171,Table6[Barcode of agar-filled omnitray plate],0)+PickedColonies!J4171-1)))</f>
        <v>NA</v>
      </c>
      <c r="F4171" s="42" t="str">
        <f>IF(ISNUMBER(SEARCH("96-well",Import!$B$10)),Sheet1!O4170,Sheet1!P4170)</f>
        <v>J21</v>
      </c>
      <c r="I4171" s="31"/>
    </row>
    <row r="4172" spans="1:9" x14ac:dyDescent="0.25">
      <c r="A4172" s="29" t="str">
        <f>IF(PickedColonies!J4172=0, "NA",INDEX(Table5[Strain name],(MATCH(PickedColonies!C4172,Table6[Barcode of agar-filled omnitray plate],0)+PickedColonies!J4172-1)))</f>
        <v>NA</v>
      </c>
      <c r="B4172" s="29" t="str">
        <f>IF(PickedColonies!J4172=0, "NA", INDEX(Table1[Modifications],(MATCH(PickedColonies!C4172,Table6[Barcode of agar-filled omnitray plate],0)+PickedColonies!J4172-1)))</f>
        <v>NA</v>
      </c>
      <c r="D4172" s="29" t="str">
        <f>IF(PickedColonies!J4172=0, "NA", INDEX(Table4[],(MATCH(PickedColonies!C4172,Table6[Barcode of agar-filled omnitray plate],0)+PickedColonies!J4172-1)))</f>
        <v>NA</v>
      </c>
      <c r="F4172" s="42" t="str">
        <f>IF(ISNUMBER(SEARCH("96-well",Import!$B$10)),Sheet1!O4171,Sheet1!P4171)</f>
        <v>K21</v>
      </c>
      <c r="I4172" s="31"/>
    </row>
    <row r="4173" spans="1:9" x14ac:dyDescent="0.25">
      <c r="A4173" s="29" t="str">
        <f>IF(PickedColonies!J4173=0, "NA",INDEX(Table5[Strain name],(MATCH(PickedColonies!C4173,Table6[Barcode of agar-filled omnitray plate],0)+PickedColonies!J4173-1)))</f>
        <v>NA</v>
      </c>
      <c r="B4173" s="29" t="str">
        <f>IF(PickedColonies!J4173=0, "NA", INDEX(Table1[Modifications],(MATCH(PickedColonies!C4173,Table6[Barcode of agar-filled omnitray plate],0)+PickedColonies!J4173-1)))</f>
        <v>NA</v>
      </c>
      <c r="D4173" s="29" t="str">
        <f>IF(PickedColonies!J4173=0, "NA", INDEX(Table4[],(MATCH(PickedColonies!C4173,Table6[Barcode of agar-filled omnitray plate],0)+PickedColonies!J4173-1)))</f>
        <v>NA</v>
      </c>
      <c r="F4173" s="42" t="str">
        <f>IF(ISNUMBER(SEARCH("96-well",Import!$B$10)),Sheet1!O4172,Sheet1!P4172)</f>
        <v>L21</v>
      </c>
      <c r="I4173" s="31"/>
    </row>
    <row r="4174" spans="1:9" x14ac:dyDescent="0.25">
      <c r="A4174" s="29" t="str">
        <f>IF(PickedColonies!J4174=0, "NA",INDEX(Table5[Strain name],(MATCH(PickedColonies!C4174,Table6[Barcode of agar-filled omnitray plate],0)+PickedColonies!J4174-1)))</f>
        <v>NA</v>
      </c>
      <c r="B4174" s="29" t="str">
        <f>IF(PickedColonies!J4174=0, "NA", INDEX(Table1[Modifications],(MATCH(PickedColonies!C4174,Table6[Barcode of agar-filled omnitray plate],0)+PickedColonies!J4174-1)))</f>
        <v>NA</v>
      </c>
      <c r="D4174" s="29" t="str">
        <f>IF(PickedColonies!J4174=0, "NA", INDEX(Table4[],(MATCH(PickedColonies!C4174,Table6[Barcode of agar-filled omnitray plate],0)+PickedColonies!J4174-1)))</f>
        <v>NA</v>
      </c>
      <c r="F4174" s="42" t="str">
        <f>IF(ISNUMBER(SEARCH("96-well",Import!$B$10)),Sheet1!O4173,Sheet1!P4173)</f>
        <v>M21</v>
      </c>
      <c r="I4174" s="31"/>
    </row>
    <row r="4175" spans="1:9" x14ac:dyDescent="0.25">
      <c r="A4175" s="29" t="str">
        <f>IF(PickedColonies!J4175=0, "NA",INDEX(Table5[Strain name],(MATCH(PickedColonies!C4175,Table6[Barcode of agar-filled omnitray plate],0)+PickedColonies!J4175-1)))</f>
        <v>NA</v>
      </c>
      <c r="B4175" s="29" t="str">
        <f>IF(PickedColonies!J4175=0, "NA", INDEX(Table1[Modifications],(MATCH(PickedColonies!C4175,Table6[Barcode of agar-filled omnitray plate],0)+PickedColonies!J4175-1)))</f>
        <v>NA</v>
      </c>
      <c r="D4175" s="29" t="str">
        <f>IF(PickedColonies!J4175=0, "NA", INDEX(Table4[],(MATCH(PickedColonies!C4175,Table6[Barcode of agar-filled omnitray plate],0)+PickedColonies!J4175-1)))</f>
        <v>NA</v>
      </c>
      <c r="F4175" s="42" t="str">
        <f>IF(ISNUMBER(SEARCH("96-well",Import!$B$10)),Sheet1!O4174,Sheet1!P4174)</f>
        <v>N21</v>
      </c>
      <c r="I4175" s="31"/>
    </row>
    <row r="4176" spans="1:9" x14ac:dyDescent="0.25">
      <c r="A4176" s="29" t="str">
        <f>IF(PickedColonies!J4176=0, "NA",INDEX(Table5[Strain name],(MATCH(PickedColonies!C4176,Table6[Barcode of agar-filled omnitray plate],0)+PickedColonies!J4176-1)))</f>
        <v>NA</v>
      </c>
      <c r="B4176" s="29" t="str">
        <f>IF(PickedColonies!J4176=0, "NA", INDEX(Table1[Modifications],(MATCH(PickedColonies!C4176,Table6[Barcode of agar-filled omnitray plate],0)+PickedColonies!J4176-1)))</f>
        <v>NA</v>
      </c>
      <c r="D4176" s="29" t="str">
        <f>IF(PickedColonies!J4176=0, "NA", INDEX(Table4[],(MATCH(PickedColonies!C4176,Table6[Barcode of agar-filled omnitray plate],0)+PickedColonies!J4176-1)))</f>
        <v>NA</v>
      </c>
      <c r="F4176" s="42" t="str">
        <f>IF(ISNUMBER(SEARCH("96-well",Import!$B$10)),Sheet1!O4175,Sheet1!P4175)</f>
        <v>O21</v>
      </c>
      <c r="I4176" s="31"/>
    </row>
    <row r="4177" spans="1:9" x14ac:dyDescent="0.25">
      <c r="A4177" s="29" t="str">
        <f>IF(PickedColonies!J4177=0, "NA",INDEX(Table5[Strain name],(MATCH(PickedColonies!C4177,Table6[Barcode of agar-filled omnitray plate],0)+PickedColonies!J4177-1)))</f>
        <v>NA</v>
      </c>
      <c r="B4177" s="29" t="str">
        <f>IF(PickedColonies!J4177=0, "NA", INDEX(Table1[Modifications],(MATCH(PickedColonies!C4177,Table6[Barcode of agar-filled omnitray plate],0)+PickedColonies!J4177-1)))</f>
        <v>NA</v>
      </c>
      <c r="D4177" s="29" t="str">
        <f>IF(PickedColonies!J4177=0, "NA", INDEX(Table4[],(MATCH(PickedColonies!C4177,Table6[Barcode of agar-filled omnitray plate],0)+PickedColonies!J4177-1)))</f>
        <v>NA</v>
      </c>
      <c r="F4177" s="42" t="str">
        <f>IF(ISNUMBER(SEARCH("96-well",Import!$B$10)),Sheet1!O4176,Sheet1!P4176)</f>
        <v>P21</v>
      </c>
      <c r="I4177" s="31"/>
    </row>
    <row r="4178" spans="1:9" x14ac:dyDescent="0.25">
      <c r="A4178" s="29" t="str">
        <f>IF(PickedColonies!J4178=0, "NA",INDEX(Table5[Strain name],(MATCH(PickedColonies!C4178,Table6[Barcode of agar-filled omnitray plate],0)+PickedColonies!J4178-1)))</f>
        <v>NA</v>
      </c>
      <c r="B4178" s="29" t="str">
        <f>IF(PickedColonies!J4178=0, "NA", INDEX(Table1[Modifications],(MATCH(PickedColonies!C4178,Table6[Barcode of agar-filled omnitray plate],0)+PickedColonies!J4178-1)))</f>
        <v>NA</v>
      </c>
      <c r="D4178" s="29" t="str">
        <f>IF(PickedColonies!J4178=0, "NA", INDEX(Table4[],(MATCH(PickedColonies!C4178,Table6[Barcode of agar-filled omnitray plate],0)+PickedColonies!J4178-1)))</f>
        <v>NA</v>
      </c>
      <c r="F4178" s="42" t="str">
        <f>IF(ISNUMBER(SEARCH("96-well",Import!$B$10)),Sheet1!O4177,Sheet1!P4177)</f>
        <v>A22</v>
      </c>
      <c r="I4178" s="31"/>
    </row>
    <row r="4179" spans="1:9" x14ac:dyDescent="0.25">
      <c r="A4179" s="29" t="str">
        <f>IF(PickedColonies!J4179=0, "NA",INDEX(Table5[Strain name],(MATCH(PickedColonies!C4179,Table6[Barcode of agar-filled omnitray plate],0)+PickedColonies!J4179-1)))</f>
        <v>NA</v>
      </c>
      <c r="B4179" s="29" t="str">
        <f>IF(PickedColonies!J4179=0, "NA", INDEX(Table1[Modifications],(MATCH(PickedColonies!C4179,Table6[Barcode of agar-filled omnitray plate],0)+PickedColonies!J4179-1)))</f>
        <v>NA</v>
      </c>
      <c r="D4179" s="29" t="str">
        <f>IF(PickedColonies!J4179=0, "NA", INDEX(Table4[],(MATCH(PickedColonies!C4179,Table6[Barcode of agar-filled omnitray plate],0)+PickedColonies!J4179-1)))</f>
        <v>NA</v>
      </c>
      <c r="F4179" s="42" t="str">
        <f>IF(ISNUMBER(SEARCH("96-well",Import!$B$10)),Sheet1!O4178,Sheet1!P4178)</f>
        <v>B22</v>
      </c>
      <c r="I4179" s="31"/>
    </row>
    <row r="4180" spans="1:9" x14ac:dyDescent="0.25">
      <c r="A4180" s="29" t="str">
        <f>IF(PickedColonies!J4180=0, "NA",INDEX(Table5[Strain name],(MATCH(PickedColonies!C4180,Table6[Barcode of agar-filled omnitray plate],0)+PickedColonies!J4180-1)))</f>
        <v>NA</v>
      </c>
      <c r="B4180" s="29" t="str">
        <f>IF(PickedColonies!J4180=0, "NA", INDEX(Table1[Modifications],(MATCH(PickedColonies!C4180,Table6[Barcode of agar-filled omnitray plate],0)+PickedColonies!J4180-1)))</f>
        <v>NA</v>
      </c>
      <c r="D4180" s="29" t="str">
        <f>IF(PickedColonies!J4180=0, "NA", INDEX(Table4[],(MATCH(PickedColonies!C4180,Table6[Barcode of agar-filled omnitray plate],0)+PickedColonies!J4180-1)))</f>
        <v>NA</v>
      </c>
      <c r="F4180" s="42" t="str">
        <f>IF(ISNUMBER(SEARCH("96-well",Import!$B$10)),Sheet1!O4179,Sheet1!P4179)</f>
        <v>C22</v>
      </c>
      <c r="I4180" s="31"/>
    </row>
    <row r="4181" spans="1:9" x14ac:dyDescent="0.25">
      <c r="A4181" s="29" t="str">
        <f>IF(PickedColonies!J4181=0, "NA",INDEX(Table5[Strain name],(MATCH(PickedColonies!C4181,Table6[Barcode of agar-filled omnitray plate],0)+PickedColonies!J4181-1)))</f>
        <v>NA</v>
      </c>
      <c r="B4181" s="29" t="str">
        <f>IF(PickedColonies!J4181=0, "NA", INDEX(Table1[Modifications],(MATCH(PickedColonies!C4181,Table6[Barcode of agar-filled omnitray plate],0)+PickedColonies!J4181-1)))</f>
        <v>NA</v>
      </c>
      <c r="D4181" s="29" t="str">
        <f>IF(PickedColonies!J4181=0, "NA", INDEX(Table4[],(MATCH(PickedColonies!C4181,Table6[Barcode of agar-filled omnitray plate],0)+PickedColonies!J4181-1)))</f>
        <v>NA</v>
      </c>
      <c r="F4181" s="42" t="str">
        <f>IF(ISNUMBER(SEARCH("96-well",Import!$B$10)),Sheet1!O4180,Sheet1!P4180)</f>
        <v>D22</v>
      </c>
      <c r="I4181" s="31"/>
    </row>
    <row r="4182" spans="1:9" x14ac:dyDescent="0.25">
      <c r="A4182" s="29" t="str">
        <f>IF(PickedColonies!J4182=0, "NA",INDEX(Table5[Strain name],(MATCH(PickedColonies!C4182,Table6[Barcode of agar-filled omnitray plate],0)+PickedColonies!J4182-1)))</f>
        <v>NA</v>
      </c>
      <c r="B4182" s="29" t="str">
        <f>IF(PickedColonies!J4182=0, "NA", INDEX(Table1[Modifications],(MATCH(PickedColonies!C4182,Table6[Barcode of agar-filled omnitray plate],0)+PickedColonies!J4182-1)))</f>
        <v>NA</v>
      </c>
      <c r="D4182" s="29" t="str">
        <f>IF(PickedColonies!J4182=0, "NA", INDEX(Table4[],(MATCH(PickedColonies!C4182,Table6[Barcode of agar-filled omnitray plate],0)+PickedColonies!J4182-1)))</f>
        <v>NA</v>
      </c>
      <c r="F4182" s="42" t="str">
        <f>IF(ISNUMBER(SEARCH("96-well",Import!$B$10)),Sheet1!O4181,Sheet1!P4181)</f>
        <v>E22</v>
      </c>
      <c r="I4182" s="31"/>
    </row>
    <row r="4183" spans="1:9" x14ac:dyDescent="0.25">
      <c r="A4183" s="29" t="str">
        <f>IF(PickedColonies!J4183=0, "NA",INDEX(Table5[Strain name],(MATCH(PickedColonies!C4183,Table6[Barcode of agar-filled omnitray plate],0)+PickedColonies!J4183-1)))</f>
        <v>NA</v>
      </c>
      <c r="B4183" s="29" t="str">
        <f>IF(PickedColonies!J4183=0, "NA", INDEX(Table1[Modifications],(MATCH(PickedColonies!C4183,Table6[Barcode of agar-filled omnitray plate],0)+PickedColonies!J4183-1)))</f>
        <v>NA</v>
      </c>
      <c r="D4183" s="29" t="str">
        <f>IF(PickedColonies!J4183=0, "NA", INDEX(Table4[],(MATCH(PickedColonies!C4183,Table6[Barcode of agar-filled omnitray plate],0)+PickedColonies!J4183-1)))</f>
        <v>NA</v>
      </c>
      <c r="F4183" s="42" t="str">
        <f>IF(ISNUMBER(SEARCH("96-well",Import!$B$10)),Sheet1!O4182,Sheet1!P4182)</f>
        <v>F22</v>
      </c>
      <c r="I4183" s="31"/>
    </row>
    <row r="4184" spans="1:9" x14ac:dyDescent="0.25">
      <c r="A4184" s="29" t="str">
        <f>IF(PickedColonies!J4184=0, "NA",INDEX(Table5[Strain name],(MATCH(PickedColonies!C4184,Table6[Barcode of agar-filled omnitray plate],0)+PickedColonies!J4184-1)))</f>
        <v>NA</v>
      </c>
      <c r="B4184" s="29" t="str">
        <f>IF(PickedColonies!J4184=0, "NA", INDEX(Table1[Modifications],(MATCH(PickedColonies!C4184,Table6[Barcode of agar-filled omnitray plate],0)+PickedColonies!J4184-1)))</f>
        <v>NA</v>
      </c>
      <c r="D4184" s="29" t="str">
        <f>IF(PickedColonies!J4184=0, "NA", INDEX(Table4[],(MATCH(PickedColonies!C4184,Table6[Barcode of agar-filled omnitray plate],0)+PickedColonies!J4184-1)))</f>
        <v>NA</v>
      </c>
      <c r="F4184" s="42" t="str">
        <f>IF(ISNUMBER(SEARCH("96-well",Import!$B$10)),Sheet1!O4183,Sheet1!P4183)</f>
        <v>G22</v>
      </c>
      <c r="I4184" s="31"/>
    </row>
    <row r="4185" spans="1:9" x14ac:dyDescent="0.25">
      <c r="A4185" s="29" t="str">
        <f>IF(PickedColonies!J4185=0, "NA",INDEX(Table5[Strain name],(MATCH(PickedColonies!C4185,Table6[Barcode of agar-filled omnitray plate],0)+PickedColonies!J4185-1)))</f>
        <v>NA</v>
      </c>
      <c r="B4185" s="29" t="str">
        <f>IF(PickedColonies!J4185=0, "NA", INDEX(Table1[Modifications],(MATCH(PickedColonies!C4185,Table6[Barcode of agar-filled omnitray plate],0)+PickedColonies!J4185-1)))</f>
        <v>NA</v>
      </c>
      <c r="D4185" s="29" t="str">
        <f>IF(PickedColonies!J4185=0, "NA", INDEX(Table4[],(MATCH(PickedColonies!C4185,Table6[Barcode of agar-filled omnitray plate],0)+PickedColonies!J4185-1)))</f>
        <v>NA</v>
      </c>
      <c r="F4185" s="42" t="str">
        <f>IF(ISNUMBER(SEARCH("96-well",Import!$B$10)),Sheet1!O4184,Sheet1!P4184)</f>
        <v>H22</v>
      </c>
      <c r="I4185" s="31"/>
    </row>
    <row r="4186" spans="1:9" x14ac:dyDescent="0.25">
      <c r="A4186" s="29" t="str">
        <f>IF(PickedColonies!J4186=0, "NA",INDEX(Table5[Strain name],(MATCH(PickedColonies!C4186,Table6[Barcode of agar-filled omnitray plate],0)+PickedColonies!J4186-1)))</f>
        <v>NA</v>
      </c>
      <c r="B4186" s="29" t="str">
        <f>IF(PickedColonies!J4186=0, "NA", INDEX(Table1[Modifications],(MATCH(PickedColonies!C4186,Table6[Barcode of agar-filled omnitray plate],0)+PickedColonies!J4186-1)))</f>
        <v>NA</v>
      </c>
      <c r="D4186" s="29" t="str">
        <f>IF(PickedColonies!J4186=0, "NA", INDEX(Table4[],(MATCH(PickedColonies!C4186,Table6[Barcode of agar-filled omnitray plate],0)+PickedColonies!J4186-1)))</f>
        <v>NA</v>
      </c>
      <c r="F4186" s="42" t="str">
        <f>IF(ISNUMBER(SEARCH("96-well",Import!$B$10)),Sheet1!O4185,Sheet1!P4185)</f>
        <v>I22</v>
      </c>
      <c r="I4186" s="31"/>
    </row>
    <row r="4187" spans="1:9" x14ac:dyDescent="0.25">
      <c r="A4187" s="29" t="str">
        <f>IF(PickedColonies!J4187=0, "NA",INDEX(Table5[Strain name],(MATCH(PickedColonies!C4187,Table6[Barcode of agar-filled omnitray plate],0)+PickedColonies!J4187-1)))</f>
        <v>NA</v>
      </c>
      <c r="B4187" s="29" t="str">
        <f>IF(PickedColonies!J4187=0, "NA", INDEX(Table1[Modifications],(MATCH(PickedColonies!C4187,Table6[Barcode of agar-filled omnitray plate],0)+PickedColonies!J4187-1)))</f>
        <v>NA</v>
      </c>
      <c r="D4187" s="29" t="str">
        <f>IF(PickedColonies!J4187=0, "NA", INDEX(Table4[],(MATCH(PickedColonies!C4187,Table6[Barcode of agar-filled omnitray plate],0)+PickedColonies!J4187-1)))</f>
        <v>NA</v>
      </c>
      <c r="F4187" s="42" t="str">
        <f>IF(ISNUMBER(SEARCH("96-well",Import!$B$10)),Sheet1!O4186,Sheet1!P4186)</f>
        <v>J22</v>
      </c>
      <c r="I4187" s="31"/>
    </row>
    <row r="4188" spans="1:9" x14ac:dyDescent="0.25">
      <c r="A4188" s="29" t="str">
        <f>IF(PickedColonies!J4188=0, "NA",INDEX(Table5[Strain name],(MATCH(PickedColonies!C4188,Table6[Barcode of agar-filled omnitray plate],0)+PickedColonies!J4188-1)))</f>
        <v>NA</v>
      </c>
      <c r="B4188" s="29" t="str">
        <f>IF(PickedColonies!J4188=0, "NA", INDEX(Table1[Modifications],(MATCH(PickedColonies!C4188,Table6[Barcode of agar-filled omnitray plate],0)+PickedColonies!J4188-1)))</f>
        <v>NA</v>
      </c>
      <c r="D4188" s="29" t="str">
        <f>IF(PickedColonies!J4188=0, "NA", INDEX(Table4[],(MATCH(PickedColonies!C4188,Table6[Barcode of agar-filled omnitray plate],0)+PickedColonies!J4188-1)))</f>
        <v>NA</v>
      </c>
      <c r="F4188" s="42" t="str">
        <f>IF(ISNUMBER(SEARCH("96-well",Import!$B$10)),Sheet1!O4187,Sheet1!P4187)</f>
        <v>K22</v>
      </c>
      <c r="I4188" s="31"/>
    </row>
    <row r="4189" spans="1:9" x14ac:dyDescent="0.25">
      <c r="A4189" s="29" t="str">
        <f>IF(PickedColonies!J4189=0, "NA",INDEX(Table5[Strain name],(MATCH(PickedColonies!C4189,Table6[Barcode of agar-filled omnitray plate],0)+PickedColonies!J4189-1)))</f>
        <v>NA</v>
      </c>
      <c r="B4189" s="29" t="str">
        <f>IF(PickedColonies!J4189=0, "NA", INDEX(Table1[Modifications],(MATCH(PickedColonies!C4189,Table6[Barcode of agar-filled omnitray plate],0)+PickedColonies!J4189-1)))</f>
        <v>NA</v>
      </c>
      <c r="D4189" s="29" t="str">
        <f>IF(PickedColonies!J4189=0, "NA", INDEX(Table4[],(MATCH(PickedColonies!C4189,Table6[Barcode of agar-filled omnitray plate],0)+PickedColonies!J4189-1)))</f>
        <v>NA</v>
      </c>
      <c r="F4189" s="42" t="str">
        <f>IF(ISNUMBER(SEARCH("96-well",Import!$B$10)),Sheet1!O4188,Sheet1!P4188)</f>
        <v>L22</v>
      </c>
      <c r="I4189" s="31"/>
    </row>
    <row r="4190" spans="1:9" x14ac:dyDescent="0.25">
      <c r="A4190" s="29" t="str">
        <f>IF(PickedColonies!J4190=0, "NA",INDEX(Table5[Strain name],(MATCH(PickedColonies!C4190,Table6[Barcode of agar-filled omnitray plate],0)+PickedColonies!J4190-1)))</f>
        <v>NA</v>
      </c>
      <c r="B4190" s="29" t="str">
        <f>IF(PickedColonies!J4190=0, "NA", INDEX(Table1[Modifications],(MATCH(PickedColonies!C4190,Table6[Barcode of agar-filled omnitray plate],0)+PickedColonies!J4190-1)))</f>
        <v>NA</v>
      </c>
      <c r="D4190" s="29" t="str">
        <f>IF(PickedColonies!J4190=0, "NA", INDEX(Table4[],(MATCH(PickedColonies!C4190,Table6[Barcode of agar-filled omnitray plate],0)+PickedColonies!J4190-1)))</f>
        <v>NA</v>
      </c>
      <c r="F4190" s="42" t="str">
        <f>IF(ISNUMBER(SEARCH("96-well",Import!$B$10)),Sheet1!O4189,Sheet1!P4189)</f>
        <v>M22</v>
      </c>
      <c r="I4190" s="31"/>
    </row>
    <row r="4191" spans="1:9" x14ac:dyDescent="0.25">
      <c r="A4191" s="29" t="str">
        <f>IF(PickedColonies!J4191=0, "NA",INDEX(Table5[Strain name],(MATCH(PickedColonies!C4191,Table6[Barcode of agar-filled omnitray plate],0)+PickedColonies!J4191-1)))</f>
        <v>NA</v>
      </c>
      <c r="B4191" s="29" t="str">
        <f>IF(PickedColonies!J4191=0, "NA", INDEX(Table1[Modifications],(MATCH(PickedColonies!C4191,Table6[Barcode of agar-filled omnitray plate],0)+PickedColonies!J4191-1)))</f>
        <v>NA</v>
      </c>
      <c r="D4191" s="29" t="str">
        <f>IF(PickedColonies!J4191=0, "NA", INDEX(Table4[],(MATCH(PickedColonies!C4191,Table6[Barcode of agar-filled omnitray plate],0)+PickedColonies!J4191-1)))</f>
        <v>NA</v>
      </c>
      <c r="F4191" s="42" t="str">
        <f>IF(ISNUMBER(SEARCH("96-well",Import!$B$10)),Sheet1!O4190,Sheet1!P4190)</f>
        <v>N22</v>
      </c>
      <c r="I4191" s="31"/>
    </row>
    <row r="4192" spans="1:9" x14ac:dyDescent="0.25">
      <c r="A4192" s="29" t="str">
        <f>IF(PickedColonies!J4192=0, "NA",INDEX(Table5[Strain name],(MATCH(PickedColonies!C4192,Table6[Barcode of agar-filled omnitray plate],0)+PickedColonies!J4192-1)))</f>
        <v>NA</v>
      </c>
      <c r="B4192" s="29" t="str">
        <f>IF(PickedColonies!J4192=0, "NA", INDEX(Table1[Modifications],(MATCH(PickedColonies!C4192,Table6[Barcode of agar-filled omnitray plate],0)+PickedColonies!J4192-1)))</f>
        <v>NA</v>
      </c>
      <c r="D4192" s="29" t="str">
        <f>IF(PickedColonies!J4192=0, "NA", INDEX(Table4[],(MATCH(PickedColonies!C4192,Table6[Barcode of agar-filled omnitray plate],0)+PickedColonies!J4192-1)))</f>
        <v>NA</v>
      </c>
      <c r="F4192" s="42" t="str">
        <f>IF(ISNUMBER(SEARCH("96-well",Import!$B$10)),Sheet1!O4191,Sheet1!P4191)</f>
        <v>O22</v>
      </c>
      <c r="I4192" s="31"/>
    </row>
    <row r="4193" spans="1:9" x14ac:dyDescent="0.25">
      <c r="A4193" s="29" t="str">
        <f>IF(PickedColonies!J4193=0, "NA",INDEX(Table5[Strain name],(MATCH(PickedColonies!C4193,Table6[Barcode of agar-filled omnitray plate],0)+PickedColonies!J4193-1)))</f>
        <v>NA</v>
      </c>
      <c r="B4193" s="29" t="str">
        <f>IF(PickedColonies!J4193=0, "NA", INDEX(Table1[Modifications],(MATCH(PickedColonies!C4193,Table6[Barcode of agar-filled omnitray plate],0)+PickedColonies!J4193-1)))</f>
        <v>NA</v>
      </c>
      <c r="D4193" s="29" t="str">
        <f>IF(PickedColonies!J4193=0, "NA", INDEX(Table4[],(MATCH(PickedColonies!C4193,Table6[Barcode of agar-filled omnitray plate],0)+PickedColonies!J4193-1)))</f>
        <v>NA</v>
      </c>
      <c r="F4193" s="42" t="str">
        <f>IF(ISNUMBER(SEARCH("96-well",Import!$B$10)),Sheet1!O4192,Sheet1!P4192)</f>
        <v>P22</v>
      </c>
      <c r="I4193" s="31"/>
    </row>
    <row r="4194" spans="1:9" x14ac:dyDescent="0.25">
      <c r="A4194" s="29" t="str">
        <f>IF(PickedColonies!J4194=0, "NA",INDEX(Table5[Strain name],(MATCH(PickedColonies!C4194,Table6[Barcode of agar-filled omnitray plate],0)+PickedColonies!J4194-1)))</f>
        <v>NA</v>
      </c>
      <c r="B4194" s="29" t="str">
        <f>IF(PickedColonies!J4194=0, "NA", INDEX(Table1[Modifications],(MATCH(PickedColonies!C4194,Table6[Barcode of agar-filled omnitray plate],0)+PickedColonies!J4194-1)))</f>
        <v>NA</v>
      </c>
      <c r="D4194" s="29" t="str">
        <f>IF(PickedColonies!J4194=0, "NA", INDEX(Table4[],(MATCH(PickedColonies!C4194,Table6[Barcode of agar-filled omnitray plate],0)+PickedColonies!J4194-1)))</f>
        <v>NA</v>
      </c>
      <c r="F4194" s="42" t="str">
        <f>IF(ISNUMBER(SEARCH("96-well",Import!$B$10)),Sheet1!O4193,Sheet1!P4193)</f>
        <v>A23</v>
      </c>
      <c r="I4194" s="31"/>
    </row>
    <row r="4195" spans="1:9" x14ac:dyDescent="0.25">
      <c r="A4195" s="29" t="str">
        <f>IF(PickedColonies!J4195=0, "NA",INDEX(Table5[Strain name],(MATCH(PickedColonies!C4195,Table6[Barcode of agar-filled omnitray plate],0)+PickedColonies!J4195-1)))</f>
        <v>NA</v>
      </c>
      <c r="B4195" s="29" t="str">
        <f>IF(PickedColonies!J4195=0, "NA", INDEX(Table1[Modifications],(MATCH(PickedColonies!C4195,Table6[Barcode of agar-filled omnitray plate],0)+PickedColonies!J4195-1)))</f>
        <v>NA</v>
      </c>
      <c r="D4195" s="29" t="str">
        <f>IF(PickedColonies!J4195=0, "NA", INDEX(Table4[],(MATCH(PickedColonies!C4195,Table6[Barcode of agar-filled omnitray plate],0)+PickedColonies!J4195-1)))</f>
        <v>NA</v>
      </c>
      <c r="F4195" s="42" t="str">
        <f>IF(ISNUMBER(SEARCH("96-well",Import!$B$10)),Sheet1!O4194,Sheet1!P4194)</f>
        <v>B23</v>
      </c>
      <c r="I4195" s="31"/>
    </row>
    <row r="4196" spans="1:9" x14ac:dyDescent="0.25">
      <c r="A4196" s="29" t="str">
        <f>IF(PickedColonies!J4196=0, "NA",INDEX(Table5[Strain name],(MATCH(PickedColonies!C4196,Table6[Barcode of agar-filled omnitray plate],0)+PickedColonies!J4196-1)))</f>
        <v>NA</v>
      </c>
      <c r="B4196" s="29" t="str">
        <f>IF(PickedColonies!J4196=0, "NA", INDEX(Table1[Modifications],(MATCH(PickedColonies!C4196,Table6[Barcode of agar-filled omnitray plate],0)+PickedColonies!J4196-1)))</f>
        <v>NA</v>
      </c>
      <c r="D4196" s="29" t="str">
        <f>IF(PickedColonies!J4196=0, "NA", INDEX(Table4[],(MATCH(PickedColonies!C4196,Table6[Barcode of agar-filled omnitray plate],0)+PickedColonies!J4196-1)))</f>
        <v>NA</v>
      </c>
      <c r="F4196" s="42" t="str">
        <f>IF(ISNUMBER(SEARCH("96-well",Import!$B$10)),Sheet1!O4195,Sheet1!P4195)</f>
        <v>C23</v>
      </c>
      <c r="I4196" s="31"/>
    </row>
    <row r="4197" spans="1:9" x14ac:dyDescent="0.25">
      <c r="A4197" s="29" t="str">
        <f>IF(PickedColonies!J4197=0, "NA",INDEX(Table5[Strain name],(MATCH(PickedColonies!C4197,Table6[Barcode of agar-filled omnitray plate],0)+PickedColonies!J4197-1)))</f>
        <v>NA</v>
      </c>
      <c r="B4197" s="29" t="str">
        <f>IF(PickedColonies!J4197=0, "NA", INDEX(Table1[Modifications],(MATCH(PickedColonies!C4197,Table6[Barcode of agar-filled omnitray plate],0)+PickedColonies!J4197-1)))</f>
        <v>NA</v>
      </c>
      <c r="D4197" s="29" t="str">
        <f>IF(PickedColonies!J4197=0, "NA", INDEX(Table4[],(MATCH(PickedColonies!C4197,Table6[Barcode of agar-filled omnitray plate],0)+PickedColonies!J4197-1)))</f>
        <v>NA</v>
      </c>
      <c r="F4197" s="42" t="str">
        <f>IF(ISNUMBER(SEARCH("96-well",Import!$B$10)),Sheet1!O4196,Sheet1!P4196)</f>
        <v>D23</v>
      </c>
      <c r="I4197" s="31"/>
    </row>
    <row r="4198" spans="1:9" x14ac:dyDescent="0.25">
      <c r="A4198" s="29" t="str">
        <f>IF(PickedColonies!J4198=0, "NA",INDEX(Table5[Strain name],(MATCH(PickedColonies!C4198,Table6[Barcode of agar-filled omnitray plate],0)+PickedColonies!J4198-1)))</f>
        <v>NA</v>
      </c>
      <c r="B4198" s="29" t="str">
        <f>IF(PickedColonies!J4198=0, "NA", INDEX(Table1[Modifications],(MATCH(PickedColonies!C4198,Table6[Barcode of agar-filled omnitray plate],0)+PickedColonies!J4198-1)))</f>
        <v>NA</v>
      </c>
      <c r="D4198" s="29" t="str">
        <f>IF(PickedColonies!J4198=0, "NA", INDEX(Table4[],(MATCH(PickedColonies!C4198,Table6[Barcode of agar-filled omnitray plate],0)+PickedColonies!J4198-1)))</f>
        <v>NA</v>
      </c>
      <c r="F4198" s="42" t="str">
        <f>IF(ISNUMBER(SEARCH("96-well",Import!$B$10)),Sheet1!O4197,Sheet1!P4197)</f>
        <v>E23</v>
      </c>
      <c r="I4198" s="31"/>
    </row>
    <row r="4199" spans="1:9" x14ac:dyDescent="0.25">
      <c r="A4199" s="29" t="str">
        <f>IF(PickedColonies!J4199=0, "NA",INDEX(Table5[Strain name],(MATCH(PickedColonies!C4199,Table6[Barcode of agar-filled omnitray plate],0)+PickedColonies!J4199-1)))</f>
        <v>NA</v>
      </c>
      <c r="B4199" s="29" t="str">
        <f>IF(PickedColonies!J4199=0, "NA", INDEX(Table1[Modifications],(MATCH(PickedColonies!C4199,Table6[Barcode of agar-filled omnitray plate],0)+PickedColonies!J4199-1)))</f>
        <v>NA</v>
      </c>
      <c r="D4199" s="29" t="str">
        <f>IF(PickedColonies!J4199=0, "NA", INDEX(Table4[],(MATCH(PickedColonies!C4199,Table6[Barcode of agar-filled omnitray plate],0)+PickedColonies!J4199-1)))</f>
        <v>NA</v>
      </c>
      <c r="F4199" s="42" t="str">
        <f>IF(ISNUMBER(SEARCH("96-well",Import!$B$10)),Sheet1!O4198,Sheet1!P4198)</f>
        <v>F23</v>
      </c>
      <c r="I4199" s="31"/>
    </row>
    <row r="4200" spans="1:9" x14ac:dyDescent="0.25">
      <c r="A4200" s="29" t="str">
        <f>IF(PickedColonies!J4200=0, "NA",INDEX(Table5[Strain name],(MATCH(PickedColonies!C4200,Table6[Barcode of agar-filled omnitray plate],0)+PickedColonies!J4200-1)))</f>
        <v>NA</v>
      </c>
      <c r="B4200" s="29" t="str">
        <f>IF(PickedColonies!J4200=0, "NA", INDEX(Table1[Modifications],(MATCH(PickedColonies!C4200,Table6[Barcode of agar-filled omnitray plate],0)+PickedColonies!J4200-1)))</f>
        <v>NA</v>
      </c>
      <c r="D4200" s="29" t="str">
        <f>IF(PickedColonies!J4200=0, "NA", INDEX(Table4[],(MATCH(PickedColonies!C4200,Table6[Barcode of agar-filled omnitray plate],0)+PickedColonies!J4200-1)))</f>
        <v>NA</v>
      </c>
      <c r="F4200" s="42" t="str">
        <f>IF(ISNUMBER(SEARCH("96-well",Import!$B$10)),Sheet1!O4199,Sheet1!P4199)</f>
        <v>G23</v>
      </c>
      <c r="I4200" s="31"/>
    </row>
    <row r="4201" spans="1:9" x14ac:dyDescent="0.25">
      <c r="A4201" s="29" t="str">
        <f>IF(PickedColonies!J4201=0, "NA",INDEX(Table5[Strain name],(MATCH(PickedColonies!C4201,Table6[Barcode of agar-filled omnitray plate],0)+PickedColonies!J4201-1)))</f>
        <v>NA</v>
      </c>
      <c r="B4201" s="29" t="str">
        <f>IF(PickedColonies!J4201=0, "NA", INDEX(Table1[Modifications],(MATCH(PickedColonies!C4201,Table6[Barcode of agar-filled omnitray plate],0)+PickedColonies!J4201-1)))</f>
        <v>NA</v>
      </c>
      <c r="D4201" s="29" t="str">
        <f>IF(PickedColonies!J4201=0, "NA", INDEX(Table4[],(MATCH(PickedColonies!C4201,Table6[Barcode of agar-filled omnitray plate],0)+PickedColonies!J4201-1)))</f>
        <v>NA</v>
      </c>
      <c r="F4201" s="42" t="str">
        <f>IF(ISNUMBER(SEARCH("96-well",Import!$B$10)),Sheet1!O4200,Sheet1!P4200)</f>
        <v>H23</v>
      </c>
      <c r="I4201" s="31"/>
    </row>
    <row r="4202" spans="1:9" x14ac:dyDescent="0.25">
      <c r="A4202" s="29" t="str">
        <f>IF(PickedColonies!J4202=0, "NA",INDEX(Table5[Strain name],(MATCH(PickedColonies!C4202,Table6[Barcode of agar-filled omnitray plate],0)+PickedColonies!J4202-1)))</f>
        <v>NA</v>
      </c>
      <c r="B4202" s="29" t="str">
        <f>IF(PickedColonies!J4202=0, "NA", INDEX(Table1[Modifications],(MATCH(PickedColonies!C4202,Table6[Barcode of agar-filled omnitray plate],0)+PickedColonies!J4202-1)))</f>
        <v>NA</v>
      </c>
      <c r="D4202" s="29" t="str">
        <f>IF(PickedColonies!J4202=0, "NA", INDEX(Table4[],(MATCH(PickedColonies!C4202,Table6[Barcode of agar-filled omnitray plate],0)+PickedColonies!J4202-1)))</f>
        <v>NA</v>
      </c>
      <c r="F4202" s="42" t="str">
        <f>IF(ISNUMBER(SEARCH("96-well",Import!$B$10)),Sheet1!O4201,Sheet1!P4201)</f>
        <v>I23</v>
      </c>
      <c r="I4202" s="31"/>
    </row>
    <row r="4203" spans="1:9" x14ac:dyDescent="0.25">
      <c r="A4203" s="29" t="str">
        <f>IF(PickedColonies!J4203=0, "NA",INDEX(Table5[Strain name],(MATCH(PickedColonies!C4203,Table6[Barcode of agar-filled omnitray plate],0)+PickedColonies!J4203-1)))</f>
        <v>NA</v>
      </c>
      <c r="B4203" s="29" t="str">
        <f>IF(PickedColonies!J4203=0, "NA", INDEX(Table1[Modifications],(MATCH(PickedColonies!C4203,Table6[Barcode of agar-filled omnitray plate],0)+PickedColonies!J4203-1)))</f>
        <v>NA</v>
      </c>
      <c r="D4203" s="29" t="str">
        <f>IF(PickedColonies!J4203=0, "NA", INDEX(Table4[],(MATCH(PickedColonies!C4203,Table6[Barcode of agar-filled omnitray plate],0)+PickedColonies!J4203-1)))</f>
        <v>NA</v>
      </c>
      <c r="F4203" s="42" t="str">
        <f>IF(ISNUMBER(SEARCH("96-well",Import!$B$10)),Sheet1!O4202,Sheet1!P4202)</f>
        <v>J23</v>
      </c>
      <c r="I4203" s="31"/>
    </row>
    <row r="4204" spans="1:9" x14ac:dyDescent="0.25">
      <c r="A4204" s="29" t="str">
        <f>IF(PickedColonies!J4204=0, "NA",INDEX(Table5[Strain name],(MATCH(PickedColonies!C4204,Table6[Barcode of agar-filled omnitray plate],0)+PickedColonies!J4204-1)))</f>
        <v>NA</v>
      </c>
      <c r="B4204" s="29" t="str">
        <f>IF(PickedColonies!J4204=0, "NA", INDEX(Table1[Modifications],(MATCH(PickedColonies!C4204,Table6[Barcode of agar-filled omnitray plate],0)+PickedColonies!J4204-1)))</f>
        <v>NA</v>
      </c>
      <c r="D4204" s="29" t="str">
        <f>IF(PickedColonies!J4204=0, "NA", INDEX(Table4[],(MATCH(PickedColonies!C4204,Table6[Barcode of agar-filled omnitray plate],0)+PickedColonies!J4204-1)))</f>
        <v>NA</v>
      </c>
      <c r="F4204" s="42" t="str">
        <f>IF(ISNUMBER(SEARCH("96-well",Import!$B$10)),Sheet1!O4203,Sheet1!P4203)</f>
        <v>K23</v>
      </c>
      <c r="I4204" s="31"/>
    </row>
    <row r="4205" spans="1:9" x14ac:dyDescent="0.25">
      <c r="A4205" s="29" t="str">
        <f>IF(PickedColonies!J4205=0, "NA",INDEX(Table5[Strain name],(MATCH(PickedColonies!C4205,Table6[Barcode of agar-filled omnitray plate],0)+PickedColonies!J4205-1)))</f>
        <v>NA</v>
      </c>
      <c r="B4205" s="29" t="str">
        <f>IF(PickedColonies!J4205=0, "NA", INDEX(Table1[Modifications],(MATCH(PickedColonies!C4205,Table6[Barcode of agar-filled omnitray plate],0)+PickedColonies!J4205-1)))</f>
        <v>NA</v>
      </c>
      <c r="D4205" s="29" t="str">
        <f>IF(PickedColonies!J4205=0, "NA", INDEX(Table4[],(MATCH(PickedColonies!C4205,Table6[Barcode of agar-filled omnitray plate],0)+PickedColonies!J4205-1)))</f>
        <v>NA</v>
      </c>
      <c r="F4205" s="42" t="str">
        <f>IF(ISNUMBER(SEARCH("96-well",Import!$B$10)),Sheet1!O4204,Sheet1!P4204)</f>
        <v>L23</v>
      </c>
      <c r="I4205" s="31"/>
    </row>
    <row r="4206" spans="1:9" x14ac:dyDescent="0.25">
      <c r="A4206" s="29" t="str">
        <f>IF(PickedColonies!J4206=0, "NA",INDEX(Table5[Strain name],(MATCH(PickedColonies!C4206,Table6[Barcode of agar-filled omnitray plate],0)+PickedColonies!J4206-1)))</f>
        <v>NA</v>
      </c>
      <c r="B4206" s="29" t="str">
        <f>IF(PickedColonies!J4206=0, "NA", INDEX(Table1[Modifications],(MATCH(PickedColonies!C4206,Table6[Barcode of agar-filled omnitray plate],0)+PickedColonies!J4206-1)))</f>
        <v>NA</v>
      </c>
      <c r="D4206" s="29" t="str">
        <f>IF(PickedColonies!J4206=0, "NA", INDEX(Table4[],(MATCH(PickedColonies!C4206,Table6[Barcode of agar-filled omnitray plate],0)+PickedColonies!J4206-1)))</f>
        <v>NA</v>
      </c>
      <c r="F4206" s="42" t="str">
        <f>IF(ISNUMBER(SEARCH("96-well",Import!$B$10)),Sheet1!O4205,Sheet1!P4205)</f>
        <v>M23</v>
      </c>
      <c r="I4206" s="31"/>
    </row>
    <row r="4207" spans="1:9" x14ac:dyDescent="0.25">
      <c r="A4207" s="29" t="str">
        <f>IF(PickedColonies!J4207=0, "NA",INDEX(Table5[Strain name],(MATCH(PickedColonies!C4207,Table6[Barcode of agar-filled omnitray plate],0)+PickedColonies!J4207-1)))</f>
        <v>NA</v>
      </c>
      <c r="B4207" s="29" t="str">
        <f>IF(PickedColonies!J4207=0, "NA", INDEX(Table1[Modifications],(MATCH(PickedColonies!C4207,Table6[Barcode of agar-filled omnitray plate],0)+PickedColonies!J4207-1)))</f>
        <v>NA</v>
      </c>
      <c r="D4207" s="29" t="str">
        <f>IF(PickedColonies!J4207=0, "NA", INDEX(Table4[],(MATCH(PickedColonies!C4207,Table6[Barcode of agar-filled omnitray plate],0)+PickedColonies!J4207-1)))</f>
        <v>NA</v>
      </c>
      <c r="F4207" s="42" t="str">
        <f>IF(ISNUMBER(SEARCH("96-well",Import!$B$10)),Sheet1!O4206,Sheet1!P4206)</f>
        <v>N23</v>
      </c>
      <c r="I4207" s="31"/>
    </row>
    <row r="4208" spans="1:9" x14ac:dyDescent="0.25">
      <c r="A4208" s="29" t="str">
        <f>IF(PickedColonies!J4208=0, "NA",INDEX(Table5[Strain name],(MATCH(PickedColonies!C4208,Table6[Barcode of agar-filled omnitray plate],0)+PickedColonies!J4208-1)))</f>
        <v>NA</v>
      </c>
      <c r="B4208" s="29" t="str">
        <f>IF(PickedColonies!J4208=0, "NA", INDEX(Table1[Modifications],(MATCH(PickedColonies!C4208,Table6[Barcode of agar-filled omnitray plate],0)+PickedColonies!J4208-1)))</f>
        <v>NA</v>
      </c>
      <c r="D4208" s="29" t="str">
        <f>IF(PickedColonies!J4208=0, "NA", INDEX(Table4[],(MATCH(PickedColonies!C4208,Table6[Barcode of agar-filled omnitray plate],0)+PickedColonies!J4208-1)))</f>
        <v>NA</v>
      </c>
      <c r="F4208" s="42" t="str">
        <f>IF(ISNUMBER(SEARCH("96-well",Import!$B$10)),Sheet1!O4207,Sheet1!P4207)</f>
        <v>O23</v>
      </c>
      <c r="I4208" s="31"/>
    </row>
    <row r="4209" spans="1:9" x14ac:dyDescent="0.25">
      <c r="A4209" s="29" t="str">
        <f>IF(PickedColonies!J4209=0, "NA",INDEX(Table5[Strain name],(MATCH(PickedColonies!C4209,Table6[Barcode of agar-filled omnitray plate],0)+PickedColonies!J4209-1)))</f>
        <v>NA</v>
      </c>
      <c r="B4209" s="29" t="str">
        <f>IF(PickedColonies!J4209=0, "NA", INDEX(Table1[Modifications],(MATCH(PickedColonies!C4209,Table6[Barcode of agar-filled omnitray plate],0)+PickedColonies!J4209-1)))</f>
        <v>NA</v>
      </c>
      <c r="D4209" s="29" t="str">
        <f>IF(PickedColonies!J4209=0, "NA", INDEX(Table4[],(MATCH(PickedColonies!C4209,Table6[Barcode of agar-filled omnitray plate],0)+PickedColonies!J4209-1)))</f>
        <v>NA</v>
      </c>
      <c r="F4209" s="42" t="str">
        <f>IF(ISNUMBER(SEARCH("96-well",Import!$B$10)),Sheet1!O4208,Sheet1!P4208)</f>
        <v>P23</v>
      </c>
      <c r="I4209" s="31"/>
    </row>
    <row r="4210" spans="1:9" x14ac:dyDescent="0.25">
      <c r="A4210" s="29" t="str">
        <f>IF(PickedColonies!J4210=0, "NA",INDEX(Table5[Strain name],(MATCH(PickedColonies!C4210,Table6[Barcode of agar-filled omnitray plate],0)+PickedColonies!J4210-1)))</f>
        <v>NA</v>
      </c>
      <c r="B4210" s="29" t="str">
        <f>IF(PickedColonies!J4210=0, "NA", INDEX(Table1[Modifications],(MATCH(PickedColonies!C4210,Table6[Barcode of agar-filled omnitray plate],0)+PickedColonies!J4210-1)))</f>
        <v>NA</v>
      </c>
      <c r="D4210" s="29" t="str">
        <f>IF(PickedColonies!J4210=0, "NA", INDEX(Table4[],(MATCH(PickedColonies!C4210,Table6[Barcode of agar-filled omnitray plate],0)+PickedColonies!J4210-1)))</f>
        <v>NA</v>
      </c>
      <c r="F4210" s="42" t="str">
        <f>IF(ISNUMBER(SEARCH("96-well",Import!$B$10)),Sheet1!O4209,Sheet1!P4209)</f>
        <v>A24</v>
      </c>
      <c r="I4210" s="31"/>
    </row>
    <row r="4211" spans="1:9" x14ac:dyDescent="0.25">
      <c r="A4211" s="29" t="str">
        <f>IF(PickedColonies!J4211=0, "NA",INDEX(Table5[Strain name],(MATCH(PickedColonies!C4211,Table6[Barcode of agar-filled omnitray plate],0)+PickedColonies!J4211-1)))</f>
        <v>NA</v>
      </c>
      <c r="B4211" s="29" t="str">
        <f>IF(PickedColonies!J4211=0, "NA", INDEX(Table1[Modifications],(MATCH(PickedColonies!C4211,Table6[Barcode of agar-filled omnitray plate],0)+PickedColonies!J4211-1)))</f>
        <v>NA</v>
      </c>
      <c r="D4211" s="29" t="str">
        <f>IF(PickedColonies!J4211=0, "NA", INDEX(Table4[],(MATCH(PickedColonies!C4211,Table6[Barcode of agar-filled omnitray plate],0)+PickedColonies!J4211-1)))</f>
        <v>NA</v>
      </c>
      <c r="F4211" s="42" t="str">
        <f>IF(ISNUMBER(SEARCH("96-well",Import!$B$10)),Sheet1!O4210,Sheet1!P4210)</f>
        <v>B24</v>
      </c>
      <c r="I4211" s="31"/>
    </row>
    <row r="4212" spans="1:9" x14ac:dyDescent="0.25">
      <c r="A4212" s="29" t="str">
        <f>IF(PickedColonies!J4212=0, "NA",INDEX(Table5[Strain name],(MATCH(PickedColonies!C4212,Table6[Barcode of agar-filled omnitray plate],0)+PickedColonies!J4212-1)))</f>
        <v>NA</v>
      </c>
      <c r="B4212" s="29" t="str">
        <f>IF(PickedColonies!J4212=0, "NA", INDEX(Table1[Modifications],(MATCH(PickedColonies!C4212,Table6[Barcode of agar-filled omnitray plate],0)+PickedColonies!J4212-1)))</f>
        <v>NA</v>
      </c>
      <c r="D4212" s="29" t="str">
        <f>IF(PickedColonies!J4212=0, "NA", INDEX(Table4[],(MATCH(PickedColonies!C4212,Table6[Barcode of agar-filled omnitray plate],0)+PickedColonies!J4212-1)))</f>
        <v>NA</v>
      </c>
      <c r="F4212" s="42" t="str">
        <f>IF(ISNUMBER(SEARCH("96-well",Import!$B$10)),Sheet1!O4211,Sheet1!P4211)</f>
        <v>C24</v>
      </c>
      <c r="I4212" s="31"/>
    </row>
    <row r="4213" spans="1:9" x14ac:dyDescent="0.25">
      <c r="A4213" s="29" t="str">
        <f>IF(PickedColonies!J4213=0, "NA",INDEX(Table5[Strain name],(MATCH(PickedColonies!C4213,Table6[Barcode of agar-filled omnitray plate],0)+PickedColonies!J4213-1)))</f>
        <v>NA</v>
      </c>
      <c r="B4213" s="29" t="str">
        <f>IF(PickedColonies!J4213=0, "NA", INDEX(Table1[Modifications],(MATCH(PickedColonies!C4213,Table6[Barcode of agar-filled omnitray plate],0)+PickedColonies!J4213-1)))</f>
        <v>NA</v>
      </c>
      <c r="D4213" s="29" t="str">
        <f>IF(PickedColonies!J4213=0, "NA", INDEX(Table4[],(MATCH(PickedColonies!C4213,Table6[Barcode of agar-filled omnitray plate],0)+PickedColonies!J4213-1)))</f>
        <v>NA</v>
      </c>
      <c r="F4213" s="42" t="str">
        <f>IF(ISNUMBER(SEARCH("96-well",Import!$B$10)),Sheet1!O4212,Sheet1!P4212)</f>
        <v>D24</v>
      </c>
      <c r="I4213" s="31"/>
    </row>
    <row r="4214" spans="1:9" x14ac:dyDescent="0.25">
      <c r="A4214" s="29" t="str">
        <f>IF(PickedColonies!J4214=0, "NA",INDEX(Table5[Strain name],(MATCH(PickedColonies!C4214,Table6[Barcode of agar-filled omnitray plate],0)+PickedColonies!J4214-1)))</f>
        <v>NA</v>
      </c>
      <c r="B4214" s="29" t="str">
        <f>IF(PickedColonies!J4214=0, "NA", INDEX(Table1[Modifications],(MATCH(PickedColonies!C4214,Table6[Barcode of agar-filled omnitray plate],0)+PickedColonies!J4214-1)))</f>
        <v>NA</v>
      </c>
      <c r="D4214" s="29" t="str">
        <f>IF(PickedColonies!J4214=0, "NA", INDEX(Table4[],(MATCH(PickedColonies!C4214,Table6[Barcode of agar-filled omnitray plate],0)+PickedColonies!J4214-1)))</f>
        <v>NA</v>
      </c>
      <c r="F4214" s="42" t="str">
        <f>IF(ISNUMBER(SEARCH("96-well",Import!$B$10)),Sheet1!O4213,Sheet1!P4213)</f>
        <v>E24</v>
      </c>
      <c r="I4214" s="31"/>
    </row>
    <row r="4215" spans="1:9" x14ac:dyDescent="0.25">
      <c r="A4215" s="29" t="str">
        <f>IF(PickedColonies!J4215=0, "NA",INDEX(Table5[Strain name],(MATCH(PickedColonies!C4215,Table6[Barcode of agar-filled omnitray plate],0)+PickedColonies!J4215-1)))</f>
        <v>NA</v>
      </c>
      <c r="B4215" s="29" t="str">
        <f>IF(PickedColonies!J4215=0, "NA", INDEX(Table1[Modifications],(MATCH(PickedColonies!C4215,Table6[Barcode of agar-filled omnitray plate],0)+PickedColonies!J4215-1)))</f>
        <v>NA</v>
      </c>
      <c r="D4215" s="29" t="str">
        <f>IF(PickedColonies!J4215=0, "NA", INDEX(Table4[],(MATCH(PickedColonies!C4215,Table6[Barcode of agar-filled omnitray plate],0)+PickedColonies!J4215-1)))</f>
        <v>NA</v>
      </c>
      <c r="F4215" s="42" t="str">
        <f>IF(ISNUMBER(SEARCH("96-well",Import!$B$10)),Sheet1!O4214,Sheet1!P4214)</f>
        <v>F24</v>
      </c>
      <c r="I4215" s="31"/>
    </row>
    <row r="4216" spans="1:9" x14ac:dyDescent="0.25">
      <c r="A4216" s="29" t="str">
        <f>IF(PickedColonies!J4216=0, "NA",INDEX(Table5[Strain name],(MATCH(PickedColonies!C4216,Table6[Barcode of agar-filled omnitray plate],0)+PickedColonies!J4216-1)))</f>
        <v>NA</v>
      </c>
      <c r="B4216" s="29" t="str">
        <f>IF(PickedColonies!J4216=0, "NA", INDEX(Table1[Modifications],(MATCH(PickedColonies!C4216,Table6[Barcode of agar-filled omnitray plate],0)+PickedColonies!J4216-1)))</f>
        <v>NA</v>
      </c>
      <c r="D4216" s="29" t="str">
        <f>IF(PickedColonies!J4216=0, "NA", INDEX(Table4[],(MATCH(PickedColonies!C4216,Table6[Barcode of agar-filled omnitray plate],0)+PickedColonies!J4216-1)))</f>
        <v>NA</v>
      </c>
      <c r="F4216" s="42" t="str">
        <f>IF(ISNUMBER(SEARCH("96-well",Import!$B$10)),Sheet1!O4215,Sheet1!P4215)</f>
        <v>G24</v>
      </c>
      <c r="I4216" s="31"/>
    </row>
    <row r="4217" spans="1:9" x14ac:dyDescent="0.25">
      <c r="A4217" s="29" t="str">
        <f>IF(PickedColonies!J4217=0, "NA",INDEX(Table5[Strain name],(MATCH(PickedColonies!C4217,Table6[Barcode of agar-filled omnitray plate],0)+PickedColonies!J4217-1)))</f>
        <v>NA</v>
      </c>
      <c r="B4217" s="29" t="str">
        <f>IF(PickedColonies!J4217=0, "NA", INDEX(Table1[Modifications],(MATCH(PickedColonies!C4217,Table6[Barcode of agar-filled omnitray plate],0)+PickedColonies!J4217-1)))</f>
        <v>NA</v>
      </c>
      <c r="D4217" s="29" t="str">
        <f>IF(PickedColonies!J4217=0, "NA", INDEX(Table4[],(MATCH(PickedColonies!C4217,Table6[Barcode of agar-filled omnitray plate],0)+PickedColonies!J4217-1)))</f>
        <v>NA</v>
      </c>
      <c r="F4217" s="42" t="str">
        <f>IF(ISNUMBER(SEARCH("96-well",Import!$B$10)),Sheet1!O4216,Sheet1!P4216)</f>
        <v>H24</v>
      </c>
      <c r="I4217" s="31"/>
    </row>
    <row r="4218" spans="1:9" x14ac:dyDescent="0.25">
      <c r="A4218" s="29" t="str">
        <f>IF(PickedColonies!J4218=0, "NA",INDEX(Table5[Strain name],(MATCH(PickedColonies!C4218,Table6[Barcode of agar-filled omnitray plate],0)+PickedColonies!J4218-1)))</f>
        <v>NA</v>
      </c>
      <c r="B4218" s="29" t="str">
        <f>IF(PickedColonies!J4218=0, "NA", INDEX(Table1[Modifications],(MATCH(PickedColonies!C4218,Table6[Barcode of agar-filled omnitray plate],0)+PickedColonies!J4218-1)))</f>
        <v>NA</v>
      </c>
      <c r="D4218" s="29" t="str">
        <f>IF(PickedColonies!J4218=0, "NA", INDEX(Table4[],(MATCH(PickedColonies!C4218,Table6[Barcode of agar-filled omnitray plate],0)+PickedColonies!J4218-1)))</f>
        <v>NA</v>
      </c>
      <c r="F4218" s="42" t="str">
        <f>IF(ISNUMBER(SEARCH("96-well",Import!$B$10)),Sheet1!O4217,Sheet1!P4217)</f>
        <v>I24</v>
      </c>
      <c r="I4218" s="31"/>
    </row>
    <row r="4219" spans="1:9" x14ac:dyDescent="0.25">
      <c r="A4219" s="29" t="str">
        <f>IF(PickedColonies!J4219=0, "NA",INDEX(Table5[Strain name],(MATCH(PickedColonies!C4219,Table6[Barcode of agar-filled omnitray plate],0)+PickedColonies!J4219-1)))</f>
        <v>NA</v>
      </c>
      <c r="B4219" s="29" t="str">
        <f>IF(PickedColonies!J4219=0, "NA", INDEX(Table1[Modifications],(MATCH(PickedColonies!C4219,Table6[Barcode of agar-filled omnitray plate],0)+PickedColonies!J4219-1)))</f>
        <v>NA</v>
      </c>
      <c r="D4219" s="29" t="str">
        <f>IF(PickedColonies!J4219=0, "NA", INDEX(Table4[],(MATCH(PickedColonies!C4219,Table6[Barcode of agar-filled omnitray plate],0)+PickedColonies!J4219-1)))</f>
        <v>NA</v>
      </c>
      <c r="F4219" s="42" t="str">
        <f>IF(ISNUMBER(SEARCH("96-well",Import!$B$10)),Sheet1!O4218,Sheet1!P4218)</f>
        <v>J24</v>
      </c>
      <c r="I4219" s="31"/>
    </row>
    <row r="4220" spans="1:9" x14ac:dyDescent="0.25">
      <c r="A4220" s="29" t="str">
        <f>IF(PickedColonies!J4220=0, "NA",INDEX(Table5[Strain name],(MATCH(PickedColonies!C4220,Table6[Barcode of agar-filled omnitray plate],0)+PickedColonies!J4220-1)))</f>
        <v>NA</v>
      </c>
      <c r="B4220" s="29" t="str">
        <f>IF(PickedColonies!J4220=0, "NA", INDEX(Table1[Modifications],(MATCH(PickedColonies!C4220,Table6[Barcode of agar-filled omnitray plate],0)+PickedColonies!J4220-1)))</f>
        <v>NA</v>
      </c>
      <c r="D4220" s="29" t="str">
        <f>IF(PickedColonies!J4220=0, "NA", INDEX(Table4[],(MATCH(PickedColonies!C4220,Table6[Barcode of agar-filled omnitray plate],0)+PickedColonies!J4220-1)))</f>
        <v>NA</v>
      </c>
      <c r="F4220" s="42" t="str">
        <f>IF(ISNUMBER(SEARCH("96-well",Import!$B$10)),Sheet1!O4219,Sheet1!P4219)</f>
        <v>K24</v>
      </c>
      <c r="I4220" s="31"/>
    </row>
    <row r="4221" spans="1:9" x14ac:dyDescent="0.25">
      <c r="A4221" s="29" t="str">
        <f>IF(PickedColonies!J4221=0, "NA",INDEX(Table5[Strain name],(MATCH(PickedColonies!C4221,Table6[Barcode of agar-filled omnitray plate],0)+PickedColonies!J4221-1)))</f>
        <v>NA</v>
      </c>
      <c r="B4221" s="29" t="str">
        <f>IF(PickedColonies!J4221=0, "NA", INDEX(Table1[Modifications],(MATCH(PickedColonies!C4221,Table6[Barcode of agar-filled omnitray plate],0)+PickedColonies!J4221-1)))</f>
        <v>NA</v>
      </c>
      <c r="D4221" s="29" t="str">
        <f>IF(PickedColonies!J4221=0, "NA", INDEX(Table4[],(MATCH(PickedColonies!C4221,Table6[Barcode of agar-filled omnitray plate],0)+PickedColonies!J4221-1)))</f>
        <v>NA</v>
      </c>
      <c r="F4221" s="42" t="str">
        <f>IF(ISNUMBER(SEARCH("96-well",Import!$B$10)),Sheet1!O4220,Sheet1!P4220)</f>
        <v>L24</v>
      </c>
      <c r="I4221" s="31"/>
    </row>
    <row r="4222" spans="1:9" x14ac:dyDescent="0.25">
      <c r="A4222" s="29" t="str">
        <f>IF(PickedColonies!J4222=0, "NA",INDEX(Table5[Strain name],(MATCH(PickedColonies!C4222,Table6[Barcode of agar-filled omnitray plate],0)+PickedColonies!J4222-1)))</f>
        <v>NA</v>
      </c>
      <c r="B4222" s="29" t="str">
        <f>IF(PickedColonies!J4222=0, "NA", INDEX(Table1[Modifications],(MATCH(PickedColonies!C4222,Table6[Barcode of agar-filled omnitray plate],0)+PickedColonies!J4222-1)))</f>
        <v>NA</v>
      </c>
      <c r="D4222" s="29" t="str">
        <f>IF(PickedColonies!J4222=0, "NA", INDEX(Table4[],(MATCH(PickedColonies!C4222,Table6[Barcode of agar-filled omnitray plate],0)+PickedColonies!J4222-1)))</f>
        <v>NA</v>
      </c>
      <c r="F4222" s="42" t="str">
        <f>IF(ISNUMBER(SEARCH("96-well",Import!$B$10)),Sheet1!O4221,Sheet1!P4221)</f>
        <v>M24</v>
      </c>
      <c r="I4222" s="31"/>
    </row>
    <row r="4223" spans="1:9" x14ac:dyDescent="0.25">
      <c r="A4223" s="29" t="str">
        <f>IF(PickedColonies!J4223=0, "NA",INDEX(Table5[Strain name],(MATCH(PickedColonies!C4223,Table6[Barcode of agar-filled omnitray plate],0)+PickedColonies!J4223-1)))</f>
        <v>NA</v>
      </c>
      <c r="B4223" s="29" t="str">
        <f>IF(PickedColonies!J4223=0, "NA", INDEX(Table1[Modifications],(MATCH(PickedColonies!C4223,Table6[Barcode of agar-filled omnitray plate],0)+PickedColonies!J4223-1)))</f>
        <v>NA</v>
      </c>
      <c r="D4223" s="29" t="str">
        <f>IF(PickedColonies!J4223=0, "NA", INDEX(Table4[],(MATCH(PickedColonies!C4223,Table6[Barcode of agar-filled omnitray plate],0)+PickedColonies!J4223-1)))</f>
        <v>NA</v>
      </c>
      <c r="F4223" s="42" t="str">
        <f>IF(ISNUMBER(SEARCH("96-well",Import!$B$10)),Sheet1!O4222,Sheet1!P4222)</f>
        <v>N24</v>
      </c>
      <c r="I4223" s="31"/>
    </row>
    <row r="4224" spans="1:9" x14ac:dyDescent="0.25">
      <c r="A4224" s="29" t="str">
        <f>IF(PickedColonies!J4224=0, "NA",INDEX(Table5[Strain name],(MATCH(PickedColonies!C4224,Table6[Barcode of agar-filled omnitray plate],0)+PickedColonies!J4224-1)))</f>
        <v>NA</v>
      </c>
      <c r="B4224" s="29" t="str">
        <f>IF(PickedColonies!J4224=0, "NA", INDEX(Table1[Modifications],(MATCH(PickedColonies!C4224,Table6[Barcode of agar-filled omnitray plate],0)+PickedColonies!J4224-1)))</f>
        <v>NA</v>
      </c>
      <c r="D4224" s="29" t="str">
        <f>IF(PickedColonies!J4224=0, "NA", INDEX(Table4[],(MATCH(PickedColonies!C4224,Table6[Barcode of agar-filled omnitray plate],0)+PickedColonies!J4224-1)))</f>
        <v>NA</v>
      </c>
      <c r="F4224" s="42" t="str">
        <f>IF(ISNUMBER(SEARCH("96-well",Import!$B$10)),Sheet1!O4223,Sheet1!P4223)</f>
        <v>O24</v>
      </c>
      <c r="I4224" s="31"/>
    </row>
    <row r="4225" spans="1:9" x14ac:dyDescent="0.25">
      <c r="A4225" s="29" t="str">
        <f>IF(PickedColonies!J4225=0, "NA",INDEX(Table5[Strain name],(MATCH(PickedColonies!C4225,Table6[Barcode of agar-filled omnitray plate],0)+PickedColonies!J4225-1)))</f>
        <v>NA</v>
      </c>
      <c r="B4225" s="29" t="str">
        <f>IF(PickedColonies!J4225=0, "NA", INDEX(Table1[Modifications],(MATCH(PickedColonies!C4225,Table6[Barcode of agar-filled omnitray plate],0)+PickedColonies!J4225-1)))</f>
        <v>NA</v>
      </c>
      <c r="D4225" s="29" t="str">
        <f>IF(PickedColonies!J4225=0, "NA", INDEX(Table4[],(MATCH(PickedColonies!C4225,Table6[Barcode of agar-filled omnitray plate],0)+PickedColonies!J4225-1)))</f>
        <v>NA</v>
      </c>
      <c r="F4225" s="42" t="str">
        <f>IF(ISNUMBER(SEARCH("96-well",Import!$B$10)),Sheet1!O4224,Sheet1!P4224)</f>
        <v>P24</v>
      </c>
      <c r="I4225" s="31"/>
    </row>
    <row r="4226" spans="1:9" x14ac:dyDescent="0.25">
      <c r="A4226" s="29" t="str">
        <f>IF(PickedColonies!J4226=0, "NA",INDEX(Table5[Strain name],(MATCH(PickedColonies!C4226,Table6[Barcode of agar-filled omnitray plate],0)+PickedColonies!J4226-1)))</f>
        <v>NA</v>
      </c>
      <c r="B4226" s="29" t="str">
        <f>IF(PickedColonies!J4226=0, "NA", INDEX(Table1[Modifications],(MATCH(PickedColonies!C4226,Table6[Barcode of agar-filled omnitray plate],0)+PickedColonies!J4226-1)))</f>
        <v>NA</v>
      </c>
      <c r="D4226" s="29" t="str">
        <f>IF(PickedColonies!J4226=0, "NA", INDEX(Table4[],(MATCH(PickedColonies!C4226,Table6[Barcode of agar-filled omnitray plate],0)+PickedColonies!J4226-1)))</f>
        <v>NA</v>
      </c>
      <c r="F4226" s="42" t="str">
        <f>IF(ISNUMBER(SEARCH("96-well",Import!$B$10)),Sheet1!O4225,Sheet1!P4225)</f>
        <v>A1</v>
      </c>
      <c r="I4226" s="31"/>
    </row>
    <row r="4227" spans="1:9" x14ac:dyDescent="0.25">
      <c r="A4227" s="29" t="str">
        <f>IF(PickedColonies!J4227=0, "NA",INDEX(Table5[Strain name],(MATCH(PickedColonies!C4227,Table6[Barcode of agar-filled omnitray plate],0)+PickedColonies!J4227-1)))</f>
        <v>NA</v>
      </c>
      <c r="B4227" s="29" t="str">
        <f>IF(PickedColonies!J4227=0, "NA", INDEX(Table1[Modifications],(MATCH(PickedColonies!C4227,Table6[Barcode of agar-filled omnitray plate],0)+PickedColonies!J4227-1)))</f>
        <v>NA</v>
      </c>
      <c r="D4227" s="29" t="str">
        <f>IF(PickedColonies!J4227=0, "NA", INDEX(Table4[],(MATCH(PickedColonies!C4227,Table6[Barcode of agar-filled omnitray plate],0)+PickedColonies!J4227-1)))</f>
        <v>NA</v>
      </c>
      <c r="F4227" s="42" t="str">
        <f>IF(ISNUMBER(SEARCH("96-well",Import!$B$10)),Sheet1!O4226,Sheet1!P4226)</f>
        <v>B1</v>
      </c>
      <c r="I4227" s="31"/>
    </row>
    <row r="4228" spans="1:9" x14ac:dyDescent="0.25">
      <c r="A4228" s="29" t="str">
        <f>IF(PickedColonies!J4228=0, "NA",INDEX(Table5[Strain name],(MATCH(PickedColonies!C4228,Table6[Barcode of agar-filled omnitray plate],0)+PickedColonies!J4228-1)))</f>
        <v>NA</v>
      </c>
      <c r="B4228" s="29" t="str">
        <f>IF(PickedColonies!J4228=0, "NA", INDEX(Table1[Modifications],(MATCH(PickedColonies!C4228,Table6[Barcode of agar-filled omnitray plate],0)+PickedColonies!J4228-1)))</f>
        <v>NA</v>
      </c>
      <c r="D4228" s="29" t="str">
        <f>IF(PickedColonies!J4228=0, "NA", INDEX(Table4[],(MATCH(PickedColonies!C4228,Table6[Barcode of agar-filled omnitray plate],0)+PickedColonies!J4228-1)))</f>
        <v>NA</v>
      </c>
      <c r="F4228" s="42" t="str">
        <f>IF(ISNUMBER(SEARCH("96-well",Import!$B$10)),Sheet1!O4227,Sheet1!P4227)</f>
        <v>C1</v>
      </c>
      <c r="I4228" s="31"/>
    </row>
    <row r="4229" spans="1:9" x14ac:dyDescent="0.25">
      <c r="A4229" s="29" t="str">
        <f>IF(PickedColonies!J4229=0, "NA",INDEX(Table5[Strain name],(MATCH(PickedColonies!C4229,Table6[Barcode of agar-filled omnitray plate],0)+PickedColonies!J4229-1)))</f>
        <v>NA</v>
      </c>
      <c r="B4229" s="29" t="str">
        <f>IF(PickedColonies!J4229=0, "NA", INDEX(Table1[Modifications],(MATCH(PickedColonies!C4229,Table6[Barcode of agar-filled omnitray plate],0)+PickedColonies!J4229-1)))</f>
        <v>NA</v>
      </c>
      <c r="D4229" s="29" t="str">
        <f>IF(PickedColonies!J4229=0, "NA", INDEX(Table4[],(MATCH(PickedColonies!C4229,Table6[Barcode of agar-filled omnitray plate],0)+PickedColonies!J4229-1)))</f>
        <v>NA</v>
      </c>
      <c r="F4229" s="42" t="str">
        <f>IF(ISNUMBER(SEARCH("96-well",Import!$B$10)),Sheet1!O4228,Sheet1!P4228)</f>
        <v>D1</v>
      </c>
      <c r="I4229" s="31"/>
    </row>
    <row r="4230" spans="1:9" x14ac:dyDescent="0.25">
      <c r="A4230" s="29" t="str">
        <f>IF(PickedColonies!J4230=0, "NA",INDEX(Table5[Strain name],(MATCH(PickedColonies!C4230,Table6[Barcode of agar-filled omnitray plate],0)+PickedColonies!J4230-1)))</f>
        <v>NA</v>
      </c>
      <c r="B4230" s="29" t="str">
        <f>IF(PickedColonies!J4230=0, "NA", INDEX(Table1[Modifications],(MATCH(PickedColonies!C4230,Table6[Barcode of agar-filled omnitray plate],0)+PickedColonies!J4230-1)))</f>
        <v>NA</v>
      </c>
      <c r="D4230" s="29" t="str">
        <f>IF(PickedColonies!J4230=0, "NA", INDEX(Table4[],(MATCH(PickedColonies!C4230,Table6[Barcode of agar-filled omnitray plate],0)+PickedColonies!J4230-1)))</f>
        <v>NA</v>
      </c>
      <c r="F4230" s="42" t="str">
        <f>IF(ISNUMBER(SEARCH("96-well",Import!$B$10)),Sheet1!O4229,Sheet1!P4229)</f>
        <v>E1</v>
      </c>
      <c r="I4230" s="31"/>
    </row>
    <row r="4231" spans="1:9" x14ac:dyDescent="0.25">
      <c r="A4231" s="29" t="str">
        <f>IF(PickedColonies!J4231=0, "NA",INDEX(Table5[Strain name],(MATCH(PickedColonies!C4231,Table6[Barcode of agar-filled omnitray plate],0)+PickedColonies!J4231-1)))</f>
        <v>NA</v>
      </c>
      <c r="B4231" s="29" t="str">
        <f>IF(PickedColonies!J4231=0, "NA", INDEX(Table1[Modifications],(MATCH(PickedColonies!C4231,Table6[Barcode of agar-filled omnitray plate],0)+PickedColonies!J4231-1)))</f>
        <v>NA</v>
      </c>
      <c r="D4231" s="29" t="str">
        <f>IF(PickedColonies!J4231=0, "NA", INDEX(Table4[],(MATCH(PickedColonies!C4231,Table6[Barcode of agar-filled omnitray plate],0)+PickedColonies!J4231-1)))</f>
        <v>NA</v>
      </c>
      <c r="F4231" s="42" t="str">
        <f>IF(ISNUMBER(SEARCH("96-well",Import!$B$10)),Sheet1!O4230,Sheet1!P4230)</f>
        <v>F1</v>
      </c>
      <c r="I4231" s="31"/>
    </row>
    <row r="4232" spans="1:9" x14ac:dyDescent="0.25">
      <c r="A4232" s="29" t="str">
        <f>IF(PickedColonies!J4232=0, "NA",INDEX(Table5[Strain name],(MATCH(PickedColonies!C4232,Table6[Barcode of agar-filled omnitray plate],0)+PickedColonies!J4232-1)))</f>
        <v>NA</v>
      </c>
      <c r="B4232" s="29" t="str">
        <f>IF(PickedColonies!J4232=0, "NA", INDEX(Table1[Modifications],(MATCH(PickedColonies!C4232,Table6[Barcode of agar-filled omnitray plate],0)+PickedColonies!J4232-1)))</f>
        <v>NA</v>
      </c>
      <c r="D4232" s="29" t="str">
        <f>IF(PickedColonies!J4232=0, "NA", INDEX(Table4[],(MATCH(PickedColonies!C4232,Table6[Barcode of agar-filled omnitray plate],0)+PickedColonies!J4232-1)))</f>
        <v>NA</v>
      </c>
      <c r="F4232" s="42" t="str">
        <f>IF(ISNUMBER(SEARCH("96-well",Import!$B$10)),Sheet1!O4231,Sheet1!P4231)</f>
        <v>G1</v>
      </c>
      <c r="I4232" s="31"/>
    </row>
    <row r="4233" spans="1:9" x14ac:dyDescent="0.25">
      <c r="A4233" s="29" t="str">
        <f>IF(PickedColonies!J4233=0, "NA",INDEX(Table5[Strain name],(MATCH(PickedColonies!C4233,Table6[Barcode of agar-filled omnitray plate],0)+PickedColonies!J4233-1)))</f>
        <v>NA</v>
      </c>
      <c r="B4233" s="29" t="str">
        <f>IF(PickedColonies!J4233=0, "NA", INDEX(Table1[Modifications],(MATCH(PickedColonies!C4233,Table6[Barcode of agar-filled omnitray plate],0)+PickedColonies!J4233-1)))</f>
        <v>NA</v>
      </c>
      <c r="D4233" s="29" t="str">
        <f>IF(PickedColonies!J4233=0, "NA", INDEX(Table4[],(MATCH(PickedColonies!C4233,Table6[Barcode of agar-filled omnitray plate],0)+PickedColonies!J4233-1)))</f>
        <v>NA</v>
      </c>
      <c r="F4233" s="42" t="str">
        <f>IF(ISNUMBER(SEARCH("96-well",Import!$B$10)),Sheet1!O4232,Sheet1!P4232)</f>
        <v>H1</v>
      </c>
      <c r="I4233" s="31"/>
    </row>
    <row r="4234" spans="1:9" x14ac:dyDescent="0.25">
      <c r="A4234" s="29" t="str">
        <f>IF(PickedColonies!J4234=0, "NA",INDEX(Table5[Strain name],(MATCH(PickedColonies!C4234,Table6[Barcode of agar-filled omnitray plate],0)+PickedColonies!J4234-1)))</f>
        <v>NA</v>
      </c>
      <c r="B4234" s="29" t="str">
        <f>IF(PickedColonies!J4234=0, "NA", INDEX(Table1[Modifications],(MATCH(PickedColonies!C4234,Table6[Barcode of agar-filled omnitray plate],0)+PickedColonies!J4234-1)))</f>
        <v>NA</v>
      </c>
      <c r="D4234" s="29" t="str">
        <f>IF(PickedColonies!J4234=0, "NA", INDEX(Table4[],(MATCH(PickedColonies!C4234,Table6[Barcode of agar-filled omnitray plate],0)+PickedColonies!J4234-1)))</f>
        <v>NA</v>
      </c>
      <c r="F4234" s="42" t="str">
        <f>IF(ISNUMBER(SEARCH("96-well",Import!$B$10)),Sheet1!O4233,Sheet1!P4233)</f>
        <v>I1</v>
      </c>
      <c r="I4234" s="31"/>
    </row>
    <row r="4235" spans="1:9" x14ac:dyDescent="0.25">
      <c r="A4235" s="29" t="str">
        <f>IF(PickedColonies!J4235=0, "NA",INDEX(Table5[Strain name],(MATCH(PickedColonies!C4235,Table6[Barcode of agar-filled omnitray plate],0)+PickedColonies!J4235-1)))</f>
        <v>NA</v>
      </c>
      <c r="B4235" s="29" t="str">
        <f>IF(PickedColonies!J4235=0, "NA", INDEX(Table1[Modifications],(MATCH(PickedColonies!C4235,Table6[Barcode of agar-filled omnitray plate],0)+PickedColonies!J4235-1)))</f>
        <v>NA</v>
      </c>
      <c r="D4235" s="29" t="str">
        <f>IF(PickedColonies!J4235=0, "NA", INDEX(Table4[],(MATCH(PickedColonies!C4235,Table6[Barcode of agar-filled omnitray plate],0)+PickedColonies!J4235-1)))</f>
        <v>NA</v>
      </c>
      <c r="F4235" s="42" t="str">
        <f>IF(ISNUMBER(SEARCH("96-well",Import!$B$10)),Sheet1!O4234,Sheet1!P4234)</f>
        <v>J1</v>
      </c>
      <c r="I4235" s="31"/>
    </row>
    <row r="4236" spans="1:9" x14ac:dyDescent="0.25">
      <c r="A4236" s="29" t="str">
        <f>IF(PickedColonies!J4236=0, "NA",INDEX(Table5[Strain name],(MATCH(PickedColonies!C4236,Table6[Barcode of agar-filled omnitray plate],0)+PickedColonies!J4236-1)))</f>
        <v>NA</v>
      </c>
      <c r="B4236" s="29" t="str">
        <f>IF(PickedColonies!J4236=0, "NA", INDEX(Table1[Modifications],(MATCH(PickedColonies!C4236,Table6[Barcode of agar-filled omnitray plate],0)+PickedColonies!J4236-1)))</f>
        <v>NA</v>
      </c>
      <c r="D4236" s="29" t="str">
        <f>IF(PickedColonies!J4236=0, "NA", INDEX(Table4[],(MATCH(PickedColonies!C4236,Table6[Barcode of agar-filled omnitray plate],0)+PickedColonies!J4236-1)))</f>
        <v>NA</v>
      </c>
      <c r="F4236" s="42" t="str">
        <f>IF(ISNUMBER(SEARCH("96-well",Import!$B$10)),Sheet1!O4235,Sheet1!P4235)</f>
        <v>K1</v>
      </c>
      <c r="I4236" s="31"/>
    </row>
    <row r="4237" spans="1:9" x14ac:dyDescent="0.25">
      <c r="A4237" s="29" t="str">
        <f>IF(PickedColonies!J4237=0, "NA",INDEX(Table5[Strain name],(MATCH(PickedColonies!C4237,Table6[Barcode of agar-filled omnitray plate],0)+PickedColonies!J4237-1)))</f>
        <v>NA</v>
      </c>
      <c r="B4237" s="29" t="str">
        <f>IF(PickedColonies!J4237=0, "NA", INDEX(Table1[Modifications],(MATCH(PickedColonies!C4237,Table6[Barcode of agar-filled omnitray plate],0)+PickedColonies!J4237-1)))</f>
        <v>NA</v>
      </c>
      <c r="D4237" s="29" t="str">
        <f>IF(PickedColonies!J4237=0, "NA", INDEX(Table4[],(MATCH(PickedColonies!C4237,Table6[Barcode of agar-filled omnitray plate],0)+PickedColonies!J4237-1)))</f>
        <v>NA</v>
      </c>
      <c r="F4237" s="42" t="str">
        <f>IF(ISNUMBER(SEARCH("96-well",Import!$B$10)),Sheet1!O4236,Sheet1!P4236)</f>
        <v>L1</v>
      </c>
      <c r="I4237" s="31"/>
    </row>
    <row r="4238" spans="1:9" x14ac:dyDescent="0.25">
      <c r="A4238" s="29" t="str">
        <f>IF(PickedColonies!J4238=0, "NA",INDEX(Table5[Strain name],(MATCH(PickedColonies!C4238,Table6[Barcode of agar-filled omnitray plate],0)+PickedColonies!J4238-1)))</f>
        <v>NA</v>
      </c>
      <c r="B4238" s="29" t="str">
        <f>IF(PickedColonies!J4238=0, "NA", INDEX(Table1[Modifications],(MATCH(PickedColonies!C4238,Table6[Barcode of agar-filled omnitray plate],0)+PickedColonies!J4238-1)))</f>
        <v>NA</v>
      </c>
      <c r="D4238" s="29" t="str">
        <f>IF(PickedColonies!J4238=0, "NA", INDEX(Table4[],(MATCH(PickedColonies!C4238,Table6[Barcode of agar-filled omnitray plate],0)+PickedColonies!J4238-1)))</f>
        <v>NA</v>
      </c>
      <c r="F4238" s="42" t="str">
        <f>IF(ISNUMBER(SEARCH("96-well",Import!$B$10)),Sheet1!O4237,Sheet1!P4237)</f>
        <v>M1</v>
      </c>
      <c r="I4238" s="31"/>
    </row>
    <row r="4239" spans="1:9" x14ac:dyDescent="0.25">
      <c r="A4239" s="29" t="str">
        <f>IF(PickedColonies!J4239=0, "NA",INDEX(Table5[Strain name],(MATCH(PickedColonies!C4239,Table6[Barcode of agar-filled omnitray plate],0)+PickedColonies!J4239-1)))</f>
        <v>NA</v>
      </c>
      <c r="B4239" s="29" t="str">
        <f>IF(PickedColonies!J4239=0, "NA", INDEX(Table1[Modifications],(MATCH(PickedColonies!C4239,Table6[Barcode of agar-filled omnitray plate],0)+PickedColonies!J4239-1)))</f>
        <v>NA</v>
      </c>
      <c r="D4239" s="29" t="str">
        <f>IF(PickedColonies!J4239=0, "NA", INDEX(Table4[],(MATCH(PickedColonies!C4239,Table6[Barcode of agar-filled omnitray plate],0)+PickedColonies!J4239-1)))</f>
        <v>NA</v>
      </c>
      <c r="F4239" s="42" t="str">
        <f>IF(ISNUMBER(SEARCH("96-well",Import!$B$10)),Sheet1!O4238,Sheet1!P4238)</f>
        <v>N1</v>
      </c>
      <c r="I4239" s="31"/>
    </row>
    <row r="4240" spans="1:9" x14ac:dyDescent="0.25">
      <c r="A4240" s="29" t="str">
        <f>IF(PickedColonies!J4240=0, "NA",INDEX(Table5[Strain name],(MATCH(PickedColonies!C4240,Table6[Barcode of agar-filled omnitray plate],0)+PickedColonies!J4240-1)))</f>
        <v>NA</v>
      </c>
      <c r="B4240" s="29" t="str">
        <f>IF(PickedColonies!J4240=0, "NA", INDEX(Table1[Modifications],(MATCH(PickedColonies!C4240,Table6[Barcode of agar-filled omnitray plate],0)+PickedColonies!J4240-1)))</f>
        <v>NA</v>
      </c>
      <c r="D4240" s="29" t="str">
        <f>IF(PickedColonies!J4240=0, "NA", INDEX(Table4[],(MATCH(PickedColonies!C4240,Table6[Barcode of agar-filled omnitray plate],0)+PickedColonies!J4240-1)))</f>
        <v>NA</v>
      </c>
      <c r="F4240" s="42" t="str">
        <f>IF(ISNUMBER(SEARCH("96-well",Import!$B$10)),Sheet1!O4239,Sheet1!P4239)</f>
        <v>O1</v>
      </c>
      <c r="I4240" s="31"/>
    </row>
    <row r="4241" spans="1:9" x14ac:dyDescent="0.25">
      <c r="A4241" s="29" t="str">
        <f>IF(PickedColonies!J4241=0, "NA",INDEX(Table5[Strain name],(MATCH(PickedColonies!C4241,Table6[Barcode of agar-filled omnitray plate],0)+PickedColonies!J4241-1)))</f>
        <v>NA</v>
      </c>
      <c r="B4241" s="29" t="str">
        <f>IF(PickedColonies!J4241=0, "NA", INDEX(Table1[Modifications],(MATCH(PickedColonies!C4241,Table6[Barcode of agar-filled omnitray plate],0)+PickedColonies!J4241-1)))</f>
        <v>NA</v>
      </c>
      <c r="D4241" s="29" t="str">
        <f>IF(PickedColonies!J4241=0, "NA", INDEX(Table4[],(MATCH(PickedColonies!C4241,Table6[Barcode of agar-filled omnitray plate],0)+PickedColonies!J4241-1)))</f>
        <v>NA</v>
      </c>
      <c r="F4241" s="42" t="str">
        <f>IF(ISNUMBER(SEARCH("96-well",Import!$B$10)),Sheet1!O4240,Sheet1!P4240)</f>
        <v>P1</v>
      </c>
      <c r="I4241" s="31"/>
    </row>
    <row r="4242" spans="1:9" x14ac:dyDescent="0.25">
      <c r="A4242" s="29" t="str">
        <f>IF(PickedColonies!J4242=0, "NA",INDEX(Table5[Strain name],(MATCH(PickedColonies!C4242,Table6[Barcode of agar-filled omnitray plate],0)+PickedColonies!J4242-1)))</f>
        <v>NA</v>
      </c>
      <c r="B4242" s="29" t="str">
        <f>IF(PickedColonies!J4242=0, "NA", INDEX(Table1[Modifications],(MATCH(PickedColonies!C4242,Table6[Barcode of agar-filled omnitray plate],0)+PickedColonies!J4242-1)))</f>
        <v>NA</v>
      </c>
      <c r="D4242" s="29" t="str">
        <f>IF(PickedColonies!J4242=0, "NA", INDEX(Table4[],(MATCH(PickedColonies!C4242,Table6[Barcode of agar-filled omnitray plate],0)+PickedColonies!J4242-1)))</f>
        <v>NA</v>
      </c>
      <c r="F4242" s="42" t="str">
        <f>IF(ISNUMBER(SEARCH("96-well",Import!$B$10)),Sheet1!O4241,Sheet1!P4241)</f>
        <v>A2</v>
      </c>
      <c r="I4242" s="31"/>
    </row>
    <row r="4243" spans="1:9" x14ac:dyDescent="0.25">
      <c r="A4243" s="29" t="str">
        <f>IF(PickedColonies!J4243=0, "NA",INDEX(Table5[Strain name],(MATCH(PickedColonies!C4243,Table6[Barcode of agar-filled omnitray plate],0)+PickedColonies!J4243-1)))</f>
        <v>NA</v>
      </c>
      <c r="B4243" s="29" t="str">
        <f>IF(PickedColonies!J4243=0, "NA", INDEX(Table1[Modifications],(MATCH(PickedColonies!C4243,Table6[Barcode of agar-filled omnitray plate],0)+PickedColonies!J4243-1)))</f>
        <v>NA</v>
      </c>
      <c r="D4243" s="29" t="str">
        <f>IF(PickedColonies!J4243=0, "NA", INDEX(Table4[],(MATCH(PickedColonies!C4243,Table6[Barcode of agar-filled omnitray plate],0)+PickedColonies!J4243-1)))</f>
        <v>NA</v>
      </c>
      <c r="F4243" s="42" t="str">
        <f>IF(ISNUMBER(SEARCH("96-well",Import!$B$10)),Sheet1!O4242,Sheet1!P4242)</f>
        <v>B2</v>
      </c>
      <c r="I4243" s="31"/>
    </row>
    <row r="4244" spans="1:9" x14ac:dyDescent="0.25">
      <c r="A4244" s="29" t="str">
        <f>IF(PickedColonies!J4244=0, "NA",INDEX(Table5[Strain name],(MATCH(PickedColonies!C4244,Table6[Barcode of agar-filled omnitray plate],0)+PickedColonies!J4244-1)))</f>
        <v>NA</v>
      </c>
      <c r="B4244" s="29" t="str">
        <f>IF(PickedColonies!J4244=0, "NA", INDEX(Table1[Modifications],(MATCH(PickedColonies!C4244,Table6[Barcode of agar-filled omnitray plate],0)+PickedColonies!J4244-1)))</f>
        <v>NA</v>
      </c>
      <c r="D4244" s="29" t="str">
        <f>IF(PickedColonies!J4244=0, "NA", INDEX(Table4[],(MATCH(PickedColonies!C4244,Table6[Barcode of agar-filled omnitray plate],0)+PickedColonies!J4244-1)))</f>
        <v>NA</v>
      </c>
      <c r="F4244" s="42" t="str">
        <f>IF(ISNUMBER(SEARCH("96-well",Import!$B$10)),Sheet1!O4243,Sheet1!P4243)</f>
        <v>C2</v>
      </c>
      <c r="I4244" s="31"/>
    </row>
    <row r="4245" spans="1:9" x14ac:dyDescent="0.25">
      <c r="A4245" s="29" t="str">
        <f>IF(PickedColonies!J4245=0, "NA",INDEX(Table5[Strain name],(MATCH(PickedColonies!C4245,Table6[Barcode of agar-filled omnitray plate],0)+PickedColonies!J4245-1)))</f>
        <v>NA</v>
      </c>
      <c r="B4245" s="29" t="str">
        <f>IF(PickedColonies!J4245=0, "NA", INDEX(Table1[Modifications],(MATCH(PickedColonies!C4245,Table6[Barcode of agar-filled omnitray plate],0)+PickedColonies!J4245-1)))</f>
        <v>NA</v>
      </c>
      <c r="D4245" s="29" t="str">
        <f>IF(PickedColonies!J4245=0, "NA", INDEX(Table4[],(MATCH(PickedColonies!C4245,Table6[Barcode of agar-filled omnitray plate],0)+PickedColonies!J4245-1)))</f>
        <v>NA</v>
      </c>
      <c r="F4245" s="42" t="str">
        <f>IF(ISNUMBER(SEARCH("96-well",Import!$B$10)),Sheet1!O4244,Sheet1!P4244)</f>
        <v>D2</v>
      </c>
      <c r="I4245" s="31"/>
    </row>
    <row r="4246" spans="1:9" x14ac:dyDescent="0.25">
      <c r="A4246" s="29" t="str">
        <f>IF(PickedColonies!J4246=0, "NA",INDEX(Table5[Strain name],(MATCH(PickedColonies!C4246,Table6[Barcode of agar-filled omnitray plate],0)+PickedColonies!J4246-1)))</f>
        <v>NA</v>
      </c>
      <c r="B4246" s="29" t="str">
        <f>IF(PickedColonies!J4246=0, "NA", INDEX(Table1[Modifications],(MATCH(PickedColonies!C4246,Table6[Barcode of agar-filled omnitray plate],0)+PickedColonies!J4246-1)))</f>
        <v>NA</v>
      </c>
      <c r="D4246" s="29" t="str">
        <f>IF(PickedColonies!J4246=0, "NA", INDEX(Table4[],(MATCH(PickedColonies!C4246,Table6[Barcode of agar-filled omnitray plate],0)+PickedColonies!J4246-1)))</f>
        <v>NA</v>
      </c>
      <c r="F4246" s="42" t="str">
        <f>IF(ISNUMBER(SEARCH("96-well",Import!$B$10)),Sheet1!O4245,Sheet1!P4245)</f>
        <v>E2</v>
      </c>
      <c r="I4246" s="31"/>
    </row>
    <row r="4247" spans="1:9" x14ac:dyDescent="0.25">
      <c r="A4247" s="29" t="str">
        <f>IF(PickedColonies!J4247=0, "NA",INDEX(Table5[Strain name],(MATCH(PickedColonies!C4247,Table6[Barcode of agar-filled omnitray plate],0)+PickedColonies!J4247-1)))</f>
        <v>NA</v>
      </c>
      <c r="B4247" s="29" t="str">
        <f>IF(PickedColonies!J4247=0, "NA", INDEX(Table1[Modifications],(MATCH(PickedColonies!C4247,Table6[Barcode of agar-filled omnitray plate],0)+PickedColonies!J4247-1)))</f>
        <v>NA</v>
      </c>
      <c r="D4247" s="29" t="str">
        <f>IF(PickedColonies!J4247=0, "NA", INDEX(Table4[],(MATCH(PickedColonies!C4247,Table6[Barcode of agar-filled omnitray plate],0)+PickedColonies!J4247-1)))</f>
        <v>NA</v>
      </c>
      <c r="F4247" s="42" t="str">
        <f>IF(ISNUMBER(SEARCH("96-well",Import!$B$10)),Sheet1!O4246,Sheet1!P4246)</f>
        <v>F2</v>
      </c>
      <c r="I4247" s="31"/>
    </row>
    <row r="4248" spans="1:9" x14ac:dyDescent="0.25">
      <c r="A4248" s="29" t="str">
        <f>IF(PickedColonies!J4248=0, "NA",INDEX(Table5[Strain name],(MATCH(PickedColonies!C4248,Table6[Barcode of agar-filled omnitray plate],0)+PickedColonies!J4248-1)))</f>
        <v>NA</v>
      </c>
      <c r="B4248" s="29" t="str">
        <f>IF(PickedColonies!J4248=0, "NA", INDEX(Table1[Modifications],(MATCH(PickedColonies!C4248,Table6[Barcode of agar-filled omnitray plate],0)+PickedColonies!J4248-1)))</f>
        <v>NA</v>
      </c>
      <c r="D4248" s="29" t="str">
        <f>IF(PickedColonies!J4248=0, "NA", INDEX(Table4[],(MATCH(PickedColonies!C4248,Table6[Barcode of agar-filled omnitray plate],0)+PickedColonies!J4248-1)))</f>
        <v>NA</v>
      </c>
      <c r="F4248" s="42" t="str">
        <f>IF(ISNUMBER(SEARCH("96-well",Import!$B$10)),Sheet1!O4247,Sheet1!P4247)</f>
        <v>G2</v>
      </c>
      <c r="I4248" s="31"/>
    </row>
    <row r="4249" spans="1:9" x14ac:dyDescent="0.25">
      <c r="A4249" s="29" t="str">
        <f>IF(PickedColonies!J4249=0, "NA",INDEX(Table5[Strain name],(MATCH(PickedColonies!C4249,Table6[Barcode of agar-filled omnitray plate],0)+PickedColonies!J4249-1)))</f>
        <v>NA</v>
      </c>
      <c r="B4249" s="29" t="str">
        <f>IF(PickedColonies!J4249=0, "NA", INDEX(Table1[Modifications],(MATCH(PickedColonies!C4249,Table6[Barcode of agar-filled omnitray plate],0)+PickedColonies!J4249-1)))</f>
        <v>NA</v>
      </c>
      <c r="D4249" s="29" t="str">
        <f>IF(PickedColonies!J4249=0, "NA", INDEX(Table4[],(MATCH(PickedColonies!C4249,Table6[Barcode of agar-filled omnitray plate],0)+PickedColonies!J4249-1)))</f>
        <v>NA</v>
      </c>
      <c r="F4249" s="42" t="str">
        <f>IF(ISNUMBER(SEARCH("96-well",Import!$B$10)),Sheet1!O4248,Sheet1!P4248)</f>
        <v>H2</v>
      </c>
      <c r="I4249" s="31"/>
    </row>
    <row r="4250" spans="1:9" x14ac:dyDescent="0.25">
      <c r="A4250" s="29" t="str">
        <f>IF(PickedColonies!J4250=0, "NA",INDEX(Table5[Strain name],(MATCH(PickedColonies!C4250,Table6[Barcode of agar-filled omnitray plate],0)+PickedColonies!J4250-1)))</f>
        <v>NA</v>
      </c>
      <c r="B4250" s="29" t="str">
        <f>IF(PickedColonies!J4250=0, "NA", INDEX(Table1[Modifications],(MATCH(PickedColonies!C4250,Table6[Barcode of agar-filled omnitray plate],0)+PickedColonies!J4250-1)))</f>
        <v>NA</v>
      </c>
      <c r="D4250" s="29" t="str">
        <f>IF(PickedColonies!J4250=0, "NA", INDEX(Table4[],(MATCH(PickedColonies!C4250,Table6[Barcode of agar-filled omnitray plate],0)+PickedColonies!J4250-1)))</f>
        <v>NA</v>
      </c>
      <c r="F4250" s="42" t="str">
        <f>IF(ISNUMBER(SEARCH("96-well",Import!$B$10)),Sheet1!O4249,Sheet1!P4249)</f>
        <v>I2</v>
      </c>
      <c r="I4250" s="31"/>
    </row>
    <row r="4251" spans="1:9" x14ac:dyDescent="0.25">
      <c r="A4251" s="29" t="str">
        <f>IF(PickedColonies!J4251=0, "NA",INDEX(Table5[Strain name],(MATCH(PickedColonies!C4251,Table6[Barcode of agar-filled omnitray plate],0)+PickedColonies!J4251-1)))</f>
        <v>NA</v>
      </c>
      <c r="B4251" s="29" t="str">
        <f>IF(PickedColonies!J4251=0, "NA", INDEX(Table1[Modifications],(MATCH(PickedColonies!C4251,Table6[Barcode of agar-filled omnitray plate],0)+PickedColonies!J4251-1)))</f>
        <v>NA</v>
      </c>
      <c r="D4251" s="29" t="str">
        <f>IF(PickedColonies!J4251=0, "NA", INDEX(Table4[],(MATCH(PickedColonies!C4251,Table6[Barcode of agar-filled omnitray plate],0)+PickedColonies!J4251-1)))</f>
        <v>NA</v>
      </c>
      <c r="F4251" s="42" t="str">
        <f>IF(ISNUMBER(SEARCH("96-well",Import!$B$10)),Sheet1!O4250,Sheet1!P4250)</f>
        <v>J2</v>
      </c>
      <c r="I4251" s="31"/>
    </row>
    <row r="4252" spans="1:9" x14ac:dyDescent="0.25">
      <c r="A4252" s="29" t="str">
        <f>IF(PickedColonies!J4252=0, "NA",INDEX(Table5[Strain name],(MATCH(PickedColonies!C4252,Table6[Barcode of agar-filled omnitray plate],0)+PickedColonies!J4252-1)))</f>
        <v>NA</v>
      </c>
      <c r="B4252" s="29" t="str">
        <f>IF(PickedColonies!J4252=0, "NA", INDEX(Table1[Modifications],(MATCH(PickedColonies!C4252,Table6[Barcode of agar-filled omnitray plate],0)+PickedColonies!J4252-1)))</f>
        <v>NA</v>
      </c>
      <c r="D4252" s="29" t="str">
        <f>IF(PickedColonies!J4252=0, "NA", INDEX(Table4[],(MATCH(PickedColonies!C4252,Table6[Barcode of agar-filled omnitray plate],0)+PickedColonies!J4252-1)))</f>
        <v>NA</v>
      </c>
      <c r="F4252" s="42" t="str">
        <f>IF(ISNUMBER(SEARCH("96-well",Import!$B$10)),Sheet1!O4251,Sheet1!P4251)</f>
        <v>K2</v>
      </c>
      <c r="I4252" s="31"/>
    </row>
    <row r="4253" spans="1:9" x14ac:dyDescent="0.25">
      <c r="A4253" s="29" t="str">
        <f>IF(PickedColonies!J4253=0, "NA",INDEX(Table5[Strain name],(MATCH(PickedColonies!C4253,Table6[Barcode of agar-filled omnitray plate],0)+PickedColonies!J4253-1)))</f>
        <v>NA</v>
      </c>
      <c r="B4253" s="29" t="str">
        <f>IF(PickedColonies!J4253=0, "NA", INDEX(Table1[Modifications],(MATCH(PickedColonies!C4253,Table6[Barcode of agar-filled omnitray plate],0)+PickedColonies!J4253-1)))</f>
        <v>NA</v>
      </c>
      <c r="D4253" s="29" t="str">
        <f>IF(PickedColonies!J4253=0, "NA", INDEX(Table4[],(MATCH(PickedColonies!C4253,Table6[Barcode of agar-filled omnitray plate],0)+PickedColonies!J4253-1)))</f>
        <v>NA</v>
      </c>
      <c r="F4253" s="42" t="str">
        <f>IF(ISNUMBER(SEARCH("96-well",Import!$B$10)),Sheet1!O4252,Sheet1!P4252)</f>
        <v>L2</v>
      </c>
      <c r="I4253" s="31"/>
    </row>
    <row r="4254" spans="1:9" x14ac:dyDescent="0.25">
      <c r="A4254" s="29" t="str">
        <f>IF(PickedColonies!J4254=0, "NA",INDEX(Table5[Strain name],(MATCH(PickedColonies!C4254,Table6[Barcode of agar-filled omnitray plate],0)+PickedColonies!J4254-1)))</f>
        <v>NA</v>
      </c>
      <c r="B4254" s="29" t="str">
        <f>IF(PickedColonies!J4254=0, "NA", INDEX(Table1[Modifications],(MATCH(PickedColonies!C4254,Table6[Barcode of agar-filled omnitray plate],0)+PickedColonies!J4254-1)))</f>
        <v>NA</v>
      </c>
      <c r="D4254" s="29" t="str">
        <f>IF(PickedColonies!J4254=0, "NA", INDEX(Table4[],(MATCH(PickedColonies!C4254,Table6[Barcode of agar-filled omnitray plate],0)+PickedColonies!J4254-1)))</f>
        <v>NA</v>
      </c>
      <c r="F4254" s="42" t="str">
        <f>IF(ISNUMBER(SEARCH("96-well",Import!$B$10)),Sheet1!O4253,Sheet1!P4253)</f>
        <v>M2</v>
      </c>
      <c r="I4254" s="31"/>
    </row>
    <row r="4255" spans="1:9" x14ac:dyDescent="0.25">
      <c r="A4255" s="29" t="str">
        <f>IF(PickedColonies!J4255=0, "NA",INDEX(Table5[Strain name],(MATCH(PickedColonies!C4255,Table6[Barcode of agar-filled omnitray plate],0)+PickedColonies!J4255-1)))</f>
        <v>NA</v>
      </c>
      <c r="B4255" s="29" t="str">
        <f>IF(PickedColonies!J4255=0, "NA", INDEX(Table1[Modifications],(MATCH(PickedColonies!C4255,Table6[Barcode of agar-filled omnitray plate],0)+PickedColonies!J4255-1)))</f>
        <v>NA</v>
      </c>
      <c r="D4255" s="29" t="str">
        <f>IF(PickedColonies!J4255=0, "NA", INDEX(Table4[],(MATCH(PickedColonies!C4255,Table6[Barcode of agar-filled omnitray plate],0)+PickedColonies!J4255-1)))</f>
        <v>NA</v>
      </c>
      <c r="F4255" s="42" t="str">
        <f>IF(ISNUMBER(SEARCH("96-well",Import!$B$10)),Sheet1!O4254,Sheet1!P4254)</f>
        <v>N2</v>
      </c>
      <c r="I4255" s="31"/>
    </row>
    <row r="4256" spans="1:9" x14ac:dyDescent="0.25">
      <c r="A4256" s="29" t="str">
        <f>IF(PickedColonies!J4256=0, "NA",INDEX(Table5[Strain name],(MATCH(PickedColonies!C4256,Table6[Barcode of agar-filled omnitray plate],0)+PickedColonies!J4256-1)))</f>
        <v>NA</v>
      </c>
      <c r="B4256" s="29" t="str">
        <f>IF(PickedColonies!J4256=0, "NA", INDEX(Table1[Modifications],(MATCH(PickedColonies!C4256,Table6[Barcode of agar-filled omnitray plate],0)+PickedColonies!J4256-1)))</f>
        <v>NA</v>
      </c>
      <c r="D4256" s="29" t="str">
        <f>IF(PickedColonies!J4256=0, "NA", INDEX(Table4[],(MATCH(PickedColonies!C4256,Table6[Barcode of agar-filled omnitray plate],0)+PickedColonies!J4256-1)))</f>
        <v>NA</v>
      </c>
      <c r="F4256" s="42" t="str">
        <f>IF(ISNUMBER(SEARCH("96-well",Import!$B$10)),Sheet1!O4255,Sheet1!P4255)</f>
        <v>O2</v>
      </c>
      <c r="I4256" s="31"/>
    </row>
    <row r="4257" spans="1:9" x14ac:dyDescent="0.25">
      <c r="A4257" s="29" t="str">
        <f>IF(PickedColonies!J4257=0, "NA",INDEX(Table5[Strain name],(MATCH(PickedColonies!C4257,Table6[Barcode of agar-filled omnitray plate],0)+PickedColonies!J4257-1)))</f>
        <v>NA</v>
      </c>
      <c r="B4257" s="29" t="str">
        <f>IF(PickedColonies!J4257=0, "NA", INDEX(Table1[Modifications],(MATCH(PickedColonies!C4257,Table6[Barcode of agar-filled omnitray plate],0)+PickedColonies!J4257-1)))</f>
        <v>NA</v>
      </c>
      <c r="D4257" s="29" t="str">
        <f>IF(PickedColonies!J4257=0, "NA", INDEX(Table4[],(MATCH(PickedColonies!C4257,Table6[Barcode of agar-filled omnitray plate],0)+PickedColonies!J4257-1)))</f>
        <v>NA</v>
      </c>
      <c r="F4257" s="42" t="str">
        <f>IF(ISNUMBER(SEARCH("96-well",Import!$B$10)),Sheet1!O4256,Sheet1!P4256)</f>
        <v>P2</v>
      </c>
      <c r="I4257" s="31"/>
    </row>
    <row r="4258" spans="1:9" x14ac:dyDescent="0.25">
      <c r="A4258" s="29" t="str">
        <f>IF(PickedColonies!J4258=0, "NA",INDEX(Table5[Strain name],(MATCH(PickedColonies!C4258,Table6[Barcode of agar-filled omnitray plate],0)+PickedColonies!J4258-1)))</f>
        <v>NA</v>
      </c>
      <c r="B4258" s="29" t="str">
        <f>IF(PickedColonies!J4258=0, "NA", INDEX(Table1[Modifications],(MATCH(PickedColonies!C4258,Table6[Barcode of agar-filled omnitray plate],0)+PickedColonies!J4258-1)))</f>
        <v>NA</v>
      </c>
      <c r="D4258" s="29" t="str">
        <f>IF(PickedColonies!J4258=0, "NA", INDEX(Table4[],(MATCH(PickedColonies!C4258,Table6[Barcode of agar-filled omnitray plate],0)+PickedColonies!J4258-1)))</f>
        <v>NA</v>
      </c>
      <c r="F4258" s="42" t="str">
        <f>IF(ISNUMBER(SEARCH("96-well",Import!$B$10)),Sheet1!O4257,Sheet1!P4257)</f>
        <v>A3</v>
      </c>
      <c r="I4258" s="31"/>
    </row>
    <row r="4259" spans="1:9" x14ac:dyDescent="0.25">
      <c r="A4259" s="29" t="str">
        <f>IF(PickedColonies!J4259=0, "NA",INDEX(Table5[Strain name],(MATCH(PickedColonies!C4259,Table6[Barcode of agar-filled omnitray plate],0)+PickedColonies!J4259-1)))</f>
        <v>NA</v>
      </c>
      <c r="B4259" s="29" t="str">
        <f>IF(PickedColonies!J4259=0, "NA", INDEX(Table1[Modifications],(MATCH(PickedColonies!C4259,Table6[Barcode of agar-filled omnitray plate],0)+PickedColonies!J4259-1)))</f>
        <v>NA</v>
      </c>
      <c r="D4259" s="29" t="str">
        <f>IF(PickedColonies!J4259=0, "NA", INDEX(Table4[],(MATCH(PickedColonies!C4259,Table6[Barcode of agar-filled omnitray plate],0)+PickedColonies!J4259-1)))</f>
        <v>NA</v>
      </c>
      <c r="F4259" s="42" t="str">
        <f>IF(ISNUMBER(SEARCH("96-well",Import!$B$10)),Sheet1!O4258,Sheet1!P4258)</f>
        <v>B3</v>
      </c>
      <c r="I4259" s="31"/>
    </row>
    <row r="4260" spans="1:9" x14ac:dyDescent="0.25">
      <c r="A4260" s="29" t="str">
        <f>IF(PickedColonies!J4260=0, "NA",INDEX(Table5[Strain name],(MATCH(PickedColonies!C4260,Table6[Barcode of agar-filled omnitray plate],0)+PickedColonies!J4260-1)))</f>
        <v>NA</v>
      </c>
      <c r="B4260" s="29" t="str">
        <f>IF(PickedColonies!J4260=0, "NA", INDEX(Table1[Modifications],(MATCH(PickedColonies!C4260,Table6[Barcode of agar-filled omnitray plate],0)+PickedColonies!J4260-1)))</f>
        <v>NA</v>
      </c>
      <c r="D4260" s="29" t="str">
        <f>IF(PickedColonies!J4260=0, "NA", INDEX(Table4[],(MATCH(PickedColonies!C4260,Table6[Barcode of agar-filled omnitray plate],0)+PickedColonies!J4260-1)))</f>
        <v>NA</v>
      </c>
      <c r="F4260" s="42" t="str">
        <f>IF(ISNUMBER(SEARCH("96-well",Import!$B$10)),Sheet1!O4259,Sheet1!P4259)</f>
        <v>C3</v>
      </c>
      <c r="I4260" s="31"/>
    </row>
    <row r="4261" spans="1:9" x14ac:dyDescent="0.25">
      <c r="A4261" s="29" t="str">
        <f>IF(PickedColonies!J4261=0, "NA",INDEX(Table5[Strain name],(MATCH(PickedColonies!C4261,Table6[Barcode of agar-filled omnitray plate],0)+PickedColonies!J4261-1)))</f>
        <v>NA</v>
      </c>
      <c r="B4261" s="29" t="str">
        <f>IF(PickedColonies!J4261=0, "NA", INDEX(Table1[Modifications],(MATCH(PickedColonies!C4261,Table6[Barcode of agar-filled omnitray plate],0)+PickedColonies!J4261-1)))</f>
        <v>NA</v>
      </c>
      <c r="D4261" s="29" t="str">
        <f>IF(PickedColonies!J4261=0, "NA", INDEX(Table4[],(MATCH(PickedColonies!C4261,Table6[Barcode of agar-filled omnitray plate],0)+PickedColonies!J4261-1)))</f>
        <v>NA</v>
      </c>
      <c r="F4261" s="42" t="str">
        <f>IF(ISNUMBER(SEARCH("96-well",Import!$B$10)),Sheet1!O4260,Sheet1!P4260)</f>
        <v>D3</v>
      </c>
      <c r="I4261" s="31"/>
    </row>
    <row r="4262" spans="1:9" x14ac:dyDescent="0.25">
      <c r="A4262" s="29" t="str">
        <f>IF(PickedColonies!J4262=0, "NA",INDEX(Table5[Strain name],(MATCH(PickedColonies!C4262,Table6[Barcode of agar-filled omnitray plate],0)+PickedColonies!J4262-1)))</f>
        <v>NA</v>
      </c>
      <c r="B4262" s="29" t="str">
        <f>IF(PickedColonies!J4262=0, "NA", INDEX(Table1[Modifications],(MATCH(PickedColonies!C4262,Table6[Barcode of agar-filled omnitray plate],0)+PickedColonies!J4262-1)))</f>
        <v>NA</v>
      </c>
      <c r="D4262" s="29" t="str">
        <f>IF(PickedColonies!J4262=0, "NA", INDEX(Table4[],(MATCH(PickedColonies!C4262,Table6[Barcode of agar-filled omnitray plate],0)+PickedColonies!J4262-1)))</f>
        <v>NA</v>
      </c>
      <c r="F4262" s="42" t="str">
        <f>IF(ISNUMBER(SEARCH("96-well",Import!$B$10)),Sheet1!O4261,Sheet1!P4261)</f>
        <v>E3</v>
      </c>
      <c r="I4262" s="31"/>
    </row>
    <row r="4263" spans="1:9" x14ac:dyDescent="0.25">
      <c r="A4263" s="29" t="str">
        <f>IF(PickedColonies!J4263=0, "NA",INDEX(Table5[Strain name],(MATCH(PickedColonies!C4263,Table6[Barcode of agar-filled omnitray plate],0)+PickedColonies!J4263-1)))</f>
        <v>NA</v>
      </c>
      <c r="B4263" s="29" t="str">
        <f>IF(PickedColonies!J4263=0, "NA", INDEX(Table1[Modifications],(MATCH(PickedColonies!C4263,Table6[Barcode of agar-filled omnitray plate],0)+PickedColonies!J4263-1)))</f>
        <v>NA</v>
      </c>
      <c r="D4263" s="29" t="str">
        <f>IF(PickedColonies!J4263=0, "NA", INDEX(Table4[],(MATCH(PickedColonies!C4263,Table6[Barcode of agar-filled omnitray plate],0)+PickedColonies!J4263-1)))</f>
        <v>NA</v>
      </c>
      <c r="F4263" s="42" t="str">
        <f>IF(ISNUMBER(SEARCH("96-well",Import!$B$10)),Sheet1!O4262,Sheet1!P4262)</f>
        <v>F3</v>
      </c>
      <c r="I4263" s="31"/>
    </row>
    <row r="4264" spans="1:9" x14ac:dyDescent="0.25">
      <c r="A4264" s="29" t="str">
        <f>IF(PickedColonies!J4264=0, "NA",INDEX(Table5[Strain name],(MATCH(PickedColonies!C4264,Table6[Barcode of agar-filled omnitray plate],0)+PickedColonies!J4264-1)))</f>
        <v>NA</v>
      </c>
      <c r="B4264" s="29" t="str">
        <f>IF(PickedColonies!J4264=0, "NA", INDEX(Table1[Modifications],(MATCH(PickedColonies!C4264,Table6[Barcode of agar-filled omnitray plate],0)+PickedColonies!J4264-1)))</f>
        <v>NA</v>
      </c>
      <c r="D4264" s="29" t="str">
        <f>IF(PickedColonies!J4264=0, "NA", INDEX(Table4[],(MATCH(PickedColonies!C4264,Table6[Barcode of agar-filled omnitray plate],0)+PickedColonies!J4264-1)))</f>
        <v>NA</v>
      </c>
      <c r="F4264" s="42" t="str">
        <f>IF(ISNUMBER(SEARCH("96-well",Import!$B$10)),Sheet1!O4263,Sheet1!P4263)</f>
        <v>G3</v>
      </c>
      <c r="I4264" s="31"/>
    </row>
    <row r="4265" spans="1:9" x14ac:dyDescent="0.25">
      <c r="A4265" s="29" t="str">
        <f>IF(PickedColonies!J4265=0, "NA",INDEX(Table5[Strain name],(MATCH(PickedColonies!C4265,Table6[Barcode of agar-filled omnitray plate],0)+PickedColonies!J4265-1)))</f>
        <v>NA</v>
      </c>
      <c r="B4265" s="29" t="str">
        <f>IF(PickedColonies!J4265=0, "NA", INDEX(Table1[Modifications],(MATCH(PickedColonies!C4265,Table6[Barcode of agar-filled omnitray plate],0)+PickedColonies!J4265-1)))</f>
        <v>NA</v>
      </c>
      <c r="D4265" s="29" t="str">
        <f>IF(PickedColonies!J4265=0, "NA", INDEX(Table4[],(MATCH(PickedColonies!C4265,Table6[Barcode of agar-filled omnitray plate],0)+PickedColonies!J4265-1)))</f>
        <v>NA</v>
      </c>
      <c r="F4265" s="42" t="str">
        <f>IF(ISNUMBER(SEARCH("96-well",Import!$B$10)),Sheet1!O4264,Sheet1!P4264)</f>
        <v>H3</v>
      </c>
      <c r="I4265" s="31"/>
    </row>
    <row r="4266" spans="1:9" x14ac:dyDescent="0.25">
      <c r="A4266" s="29" t="str">
        <f>IF(PickedColonies!J4266=0, "NA",INDEX(Table5[Strain name],(MATCH(PickedColonies!C4266,Table6[Barcode of agar-filled omnitray plate],0)+PickedColonies!J4266-1)))</f>
        <v>NA</v>
      </c>
      <c r="B4266" s="29" t="str">
        <f>IF(PickedColonies!J4266=0, "NA", INDEX(Table1[Modifications],(MATCH(PickedColonies!C4266,Table6[Barcode of agar-filled omnitray plate],0)+PickedColonies!J4266-1)))</f>
        <v>NA</v>
      </c>
      <c r="D4266" s="29" t="str">
        <f>IF(PickedColonies!J4266=0, "NA", INDEX(Table4[],(MATCH(PickedColonies!C4266,Table6[Barcode of agar-filled omnitray plate],0)+PickedColonies!J4266-1)))</f>
        <v>NA</v>
      </c>
      <c r="F4266" s="42" t="str">
        <f>IF(ISNUMBER(SEARCH("96-well",Import!$B$10)),Sheet1!O4265,Sheet1!P4265)</f>
        <v>I3</v>
      </c>
      <c r="I4266" s="31"/>
    </row>
    <row r="4267" spans="1:9" x14ac:dyDescent="0.25">
      <c r="A4267" s="29" t="str">
        <f>IF(PickedColonies!J4267=0, "NA",INDEX(Table5[Strain name],(MATCH(PickedColonies!C4267,Table6[Barcode of agar-filled omnitray plate],0)+PickedColonies!J4267-1)))</f>
        <v>NA</v>
      </c>
      <c r="B4267" s="29" t="str">
        <f>IF(PickedColonies!J4267=0, "NA", INDEX(Table1[Modifications],(MATCH(PickedColonies!C4267,Table6[Barcode of agar-filled omnitray plate],0)+PickedColonies!J4267-1)))</f>
        <v>NA</v>
      </c>
      <c r="D4267" s="29" t="str">
        <f>IF(PickedColonies!J4267=0, "NA", INDEX(Table4[],(MATCH(PickedColonies!C4267,Table6[Barcode of agar-filled omnitray plate],0)+PickedColonies!J4267-1)))</f>
        <v>NA</v>
      </c>
      <c r="F4267" s="42" t="str">
        <f>IF(ISNUMBER(SEARCH("96-well",Import!$B$10)),Sheet1!O4266,Sheet1!P4266)</f>
        <v>J3</v>
      </c>
      <c r="I4267" s="31"/>
    </row>
    <row r="4268" spans="1:9" x14ac:dyDescent="0.25">
      <c r="A4268" s="29" t="str">
        <f>IF(PickedColonies!J4268=0, "NA",INDEX(Table5[Strain name],(MATCH(PickedColonies!C4268,Table6[Barcode of agar-filled omnitray plate],0)+PickedColonies!J4268-1)))</f>
        <v>NA</v>
      </c>
      <c r="B4268" s="29" t="str">
        <f>IF(PickedColonies!J4268=0, "NA", INDEX(Table1[Modifications],(MATCH(PickedColonies!C4268,Table6[Barcode of agar-filled omnitray plate],0)+PickedColonies!J4268-1)))</f>
        <v>NA</v>
      </c>
      <c r="D4268" s="29" t="str">
        <f>IF(PickedColonies!J4268=0, "NA", INDEX(Table4[],(MATCH(PickedColonies!C4268,Table6[Barcode of agar-filled omnitray plate],0)+PickedColonies!J4268-1)))</f>
        <v>NA</v>
      </c>
      <c r="F4268" s="42" t="str">
        <f>IF(ISNUMBER(SEARCH("96-well",Import!$B$10)),Sheet1!O4267,Sheet1!P4267)</f>
        <v>K3</v>
      </c>
      <c r="I4268" s="31"/>
    </row>
    <row r="4269" spans="1:9" x14ac:dyDescent="0.25">
      <c r="A4269" s="29" t="str">
        <f>IF(PickedColonies!J4269=0, "NA",INDEX(Table5[Strain name],(MATCH(PickedColonies!C4269,Table6[Barcode of agar-filled omnitray plate],0)+PickedColonies!J4269-1)))</f>
        <v>NA</v>
      </c>
      <c r="B4269" s="29" t="str">
        <f>IF(PickedColonies!J4269=0, "NA", INDEX(Table1[Modifications],(MATCH(PickedColonies!C4269,Table6[Barcode of agar-filled omnitray plate],0)+PickedColonies!J4269-1)))</f>
        <v>NA</v>
      </c>
      <c r="D4269" s="29" t="str">
        <f>IF(PickedColonies!J4269=0, "NA", INDEX(Table4[],(MATCH(PickedColonies!C4269,Table6[Barcode of agar-filled omnitray plate],0)+PickedColonies!J4269-1)))</f>
        <v>NA</v>
      </c>
      <c r="F4269" s="42" t="str">
        <f>IF(ISNUMBER(SEARCH("96-well",Import!$B$10)),Sheet1!O4268,Sheet1!P4268)</f>
        <v>L3</v>
      </c>
      <c r="I4269" s="31"/>
    </row>
    <row r="4270" spans="1:9" x14ac:dyDescent="0.25">
      <c r="A4270" s="29" t="str">
        <f>IF(PickedColonies!J4270=0, "NA",INDEX(Table5[Strain name],(MATCH(PickedColonies!C4270,Table6[Barcode of agar-filled omnitray plate],0)+PickedColonies!J4270-1)))</f>
        <v>NA</v>
      </c>
      <c r="B4270" s="29" t="str">
        <f>IF(PickedColonies!J4270=0, "NA", INDEX(Table1[Modifications],(MATCH(PickedColonies!C4270,Table6[Barcode of agar-filled omnitray plate],0)+PickedColonies!J4270-1)))</f>
        <v>NA</v>
      </c>
      <c r="D4270" s="29" t="str">
        <f>IF(PickedColonies!J4270=0, "NA", INDEX(Table4[],(MATCH(PickedColonies!C4270,Table6[Barcode of agar-filled omnitray plate],0)+PickedColonies!J4270-1)))</f>
        <v>NA</v>
      </c>
      <c r="F4270" s="42" t="str">
        <f>IF(ISNUMBER(SEARCH("96-well",Import!$B$10)),Sheet1!O4269,Sheet1!P4269)</f>
        <v>M3</v>
      </c>
      <c r="I4270" s="31"/>
    </row>
    <row r="4271" spans="1:9" x14ac:dyDescent="0.25">
      <c r="A4271" s="29" t="str">
        <f>IF(PickedColonies!J4271=0, "NA",INDEX(Table5[Strain name],(MATCH(PickedColonies!C4271,Table6[Barcode of agar-filled omnitray plate],0)+PickedColonies!J4271-1)))</f>
        <v>NA</v>
      </c>
      <c r="B4271" s="29" t="str">
        <f>IF(PickedColonies!J4271=0, "NA", INDEX(Table1[Modifications],(MATCH(PickedColonies!C4271,Table6[Barcode of agar-filled omnitray plate],0)+PickedColonies!J4271-1)))</f>
        <v>NA</v>
      </c>
      <c r="D4271" s="29" t="str">
        <f>IF(PickedColonies!J4271=0, "NA", INDEX(Table4[],(MATCH(PickedColonies!C4271,Table6[Barcode of agar-filled omnitray plate],0)+PickedColonies!J4271-1)))</f>
        <v>NA</v>
      </c>
      <c r="F4271" s="42" t="str">
        <f>IF(ISNUMBER(SEARCH("96-well",Import!$B$10)),Sheet1!O4270,Sheet1!P4270)</f>
        <v>N3</v>
      </c>
      <c r="I4271" s="31"/>
    </row>
    <row r="4272" spans="1:9" x14ac:dyDescent="0.25">
      <c r="A4272" s="29" t="str">
        <f>IF(PickedColonies!J4272=0, "NA",INDEX(Table5[Strain name],(MATCH(PickedColonies!C4272,Table6[Barcode of agar-filled omnitray plate],0)+PickedColonies!J4272-1)))</f>
        <v>NA</v>
      </c>
      <c r="B4272" s="29" t="str">
        <f>IF(PickedColonies!J4272=0, "NA", INDEX(Table1[Modifications],(MATCH(PickedColonies!C4272,Table6[Barcode of agar-filled omnitray plate],0)+PickedColonies!J4272-1)))</f>
        <v>NA</v>
      </c>
      <c r="D4272" s="29" t="str">
        <f>IF(PickedColonies!J4272=0, "NA", INDEX(Table4[],(MATCH(PickedColonies!C4272,Table6[Barcode of agar-filled omnitray plate],0)+PickedColonies!J4272-1)))</f>
        <v>NA</v>
      </c>
      <c r="F4272" s="42" t="str">
        <f>IF(ISNUMBER(SEARCH("96-well",Import!$B$10)),Sheet1!O4271,Sheet1!P4271)</f>
        <v>O3</v>
      </c>
      <c r="I4272" s="31"/>
    </row>
    <row r="4273" spans="1:9" x14ac:dyDescent="0.25">
      <c r="A4273" s="29" t="str">
        <f>IF(PickedColonies!J4273=0, "NA",INDEX(Table5[Strain name],(MATCH(PickedColonies!C4273,Table6[Barcode of agar-filled omnitray plate],0)+PickedColonies!J4273-1)))</f>
        <v>NA</v>
      </c>
      <c r="B4273" s="29" t="str">
        <f>IF(PickedColonies!J4273=0, "NA", INDEX(Table1[Modifications],(MATCH(PickedColonies!C4273,Table6[Barcode of agar-filled omnitray plate],0)+PickedColonies!J4273-1)))</f>
        <v>NA</v>
      </c>
      <c r="D4273" s="29" t="str">
        <f>IF(PickedColonies!J4273=0, "NA", INDEX(Table4[],(MATCH(PickedColonies!C4273,Table6[Barcode of agar-filled omnitray plate],0)+PickedColonies!J4273-1)))</f>
        <v>NA</v>
      </c>
      <c r="F4273" s="42" t="str">
        <f>IF(ISNUMBER(SEARCH("96-well",Import!$B$10)),Sheet1!O4272,Sheet1!P4272)</f>
        <v>P3</v>
      </c>
      <c r="I4273" s="31"/>
    </row>
    <row r="4274" spans="1:9" x14ac:dyDescent="0.25">
      <c r="A4274" s="29" t="str">
        <f>IF(PickedColonies!J4274=0, "NA",INDEX(Table5[Strain name],(MATCH(PickedColonies!C4274,Table6[Barcode of agar-filled omnitray plate],0)+PickedColonies!J4274-1)))</f>
        <v>NA</v>
      </c>
      <c r="B4274" s="29" t="str">
        <f>IF(PickedColonies!J4274=0, "NA", INDEX(Table1[Modifications],(MATCH(PickedColonies!C4274,Table6[Barcode of agar-filled omnitray plate],0)+PickedColonies!J4274-1)))</f>
        <v>NA</v>
      </c>
      <c r="D4274" s="29" t="str">
        <f>IF(PickedColonies!J4274=0, "NA", INDEX(Table4[],(MATCH(PickedColonies!C4274,Table6[Barcode of agar-filled omnitray plate],0)+PickedColonies!J4274-1)))</f>
        <v>NA</v>
      </c>
      <c r="F4274" s="42" t="str">
        <f>IF(ISNUMBER(SEARCH("96-well",Import!$B$10)),Sheet1!O4273,Sheet1!P4273)</f>
        <v>A4</v>
      </c>
      <c r="I4274" s="31"/>
    </row>
    <row r="4275" spans="1:9" x14ac:dyDescent="0.25">
      <c r="A4275" s="29" t="str">
        <f>IF(PickedColonies!J4275=0, "NA",INDEX(Table5[Strain name],(MATCH(PickedColonies!C4275,Table6[Barcode of agar-filled omnitray plate],0)+PickedColonies!J4275-1)))</f>
        <v>NA</v>
      </c>
      <c r="B4275" s="29" t="str">
        <f>IF(PickedColonies!J4275=0, "NA", INDEX(Table1[Modifications],(MATCH(PickedColonies!C4275,Table6[Barcode of agar-filled omnitray plate],0)+PickedColonies!J4275-1)))</f>
        <v>NA</v>
      </c>
      <c r="D4275" s="29" t="str">
        <f>IF(PickedColonies!J4275=0, "NA", INDEX(Table4[],(MATCH(PickedColonies!C4275,Table6[Barcode of agar-filled omnitray plate],0)+PickedColonies!J4275-1)))</f>
        <v>NA</v>
      </c>
      <c r="F4275" s="42" t="str">
        <f>IF(ISNUMBER(SEARCH("96-well",Import!$B$10)),Sheet1!O4274,Sheet1!P4274)</f>
        <v>B4</v>
      </c>
      <c r="I4275" s="31"/>
    </row>
    <row r="4276" spans="1:9" x14ac:dyDescent="0.25">
      <c r="A4276" s="29" t="str">
        <f>IF(PickedColonies!J4276=0, "NA",INDEX(Table5[Strain name],(MATCH(PickedColonies!C4276,Table6[Barcode of agar-filled omnitray plate],0)+PickedColonies!J4276-1)))</f>
        <v>NA</v>
      </c>
      <c r="B4276" s="29" t="str">
        <f>IF(PickedColonies!J4276=0, "NA", INDEX(Table1[Modifications],(MATCH(PickedColonies!C4276,Table6[Barcode of agar-filled omnitray plate],0)+PickedColonies!J4276-1)))</f>
        <v>NA</v>
      </c>
      <c r="D4276" s="29" t="str">
        <f>IF(PickedColonies!J4276=0, "NA", INDEX(Table4[],(MATCH(PickedColonies!C4276,Table6[Barcode of agar-filled omnitray plate],0)+PickedColonies!J4276-1)))</f>
        <v>NA</v>
      </c>
      <c r="F4276" s="42" t="str">
        <f>IF(ISNUMBER(SEARCH("96-well",Import!$B$10)),Sheet1!O4275,Sheet1!P4275)</f>
        <v>C4</v>
      </c>
      <c r="I4276" s="31"/>
    </row>
    <row r="4277" spans="1:9" x14ac:dyDescent="0.25">
      <c r="A4277" s="29" t="str">
        <f>IF(PickedColonies!J4277=0, "NA",INDEX(Table5[Strain name],(MATCH(PickedColonies!C4277,Table6[Barcode of agar-filled omnitray plate],0)+PickedColonies!J4277-1)))</f>
        <v>NA</v>
      </c>
      <c r="B4277" s="29" t="str">
        <f>IF(PickedColonies!J4277=0, "NA", INDEX(Table1[Modifications],(MATCH(PickedColonies!C4277,Table6[Barcode of agar-filled omnitray plate],0)+PickedColonies!J4277-1)))</f>
        <v>NA</v>
      </c>
      <c r="D4277" s="29" t="str">
        <f>IF(PickedColonies!J4277=0, "NA", INDEX(Table4[],(MATCH(PickedColonies!C4277,Table6[Barcode of agar-filled omnitray plate],0)+PickedColonies!J4277-1)))</f>
        <v>NA</v>
      </c>
      <c r="F4277" s="42" t="str">
        <f>IF(ISNUMBER(SEARCH("96-well",Import!$B$10)),Sheet1!O4276,Sheet1!P4276)</f>
        <v>D4</v>
      </c>
      <c r="I4277" s="31"/>
    </row>
    <row r="4278" spans="1:9" x14ac:dyDescent="0.25">
      <c r="A4278" s="29" t="str">
        <f>IF(PickedColonies!J4278=0, "NA",INDEX(Table5[Strain name],(MATCH(PickedColonies!C4278,Table6[Barcode of agar-filled omnitray plate],0)+PickedColonies!J4278-1)))</f>
        <v>NA</v>
      </c>
      <c r="B4278" s="29" t="str">
        <f>IF(PickedColonies!J4278=0, "NA", INDEX(Table1[Modifications],(MATCH(PickedColonies!C4278,Table6[Barcode of agar-filled omnitray plate],0)+PickedColonies!J4278-1)))</f>
        <v>NA</v>
      </c>
      <c r="D4278" s="29" t="str">
        <f>IF(PickedColonies!J4278=0, "NA", INDEX(Table4[],(MATCH(PickedColonies!C4278,Table6[Barcode of agar-filled omnitray plate],0)+PickedColonies!J4278-1)))</f>
        <v>NA</v>
      </c>
      <c r="F4278" s="42" t="str">
        <f>IF(ISNUMBER(SEARCH("96-well",Import!$B$10)),Sheet1!O4277,Sheet1!P4277)</f>
        <v>E4</v>
      </c>
      <c r="I4278" s="31"/>
    </row>
    <row r="4279" spans="1:9" x14ac:dyDescent="0.25">
      <c r="A4279" s="29" t="str">
        <f>IF(PickedColonies!J4279=0, "NA",INDEX(Table5[Strain name],(MATCH(PickedColonies!C4279,Table6[Barcode of agar-filled omnitray plate],0)+PickedColonies!J4279-1)))</f>
        <v>NA</v>
      </c>
      <c r="B4279" s="29" t="str">
        <f>IF(PickedColonies!J4279=0, "NA", INDEX(Table1[Modifications],(MATCH(PickedColonies!C4279,Table6[Barcode of agar-filled omnitray plate],0)+PickedColonies!J4279-1)))</f>
        <v>NA</v>
      </c>
      <c r="D4279" s="29" t="str">
        <f>IF(PickedColonies!J4279=0, "NA", INDEX(Table4[],(MATCH(PickedColonies!C4279,Table6[Barcode of agar-filled omnitray plate],0)+PickedColonies!J4279-1)))</f>
        <v>NA</v>
      </c>
      <c r="F4279" s="42" t="str">
        <f>IF(ISNUMBER(SEARCH("96-well",Import!$B$10)),Sheet1!O4278,Sheet1!P4278)</f>
        <v>F4</v>
      </c>
      <c r="I4279" s="31"/>
    </row>
    <row r="4280" spans="1:9" x14ac:dyDescent="0.25">
      <c r="A4280" s="29" t="str">
        <f>IF(PickedColonies!J4280=0, "NA",INDEX(Table5[Strain name],(MATCH(PickedColonies!C4280,Table6[Barcode of agar-filled omnitray plate],0)+PickedColonies!J4280-1)))</f>
        <v>NA</v>
      </c>
      <c r="B4280" s="29" t="str">
        <f>IF(PickedColonies!J4280=0, "NA", INDEX(Table1[Modifications],(MATCH(PickedColonies!C4280,Table6[Barcode of agar-filled omnitray plate],0)+PickedColonies!J4280-1)))</f>
        <v>NA</v>
      </c>
      <c r="D4280" s="29" t="str">
        <f>IF(PickedColonies!J4280=0, "NA", INDEX(Table4[],(MATCH(PickedColonies!C4280,Table6[Barcode of agar-filled omnitray plate],0)+PickedColonies!J4280-1)))</f>
        <v>NA</v>
      </c>
      <c r="F4280" s="42" t="str">
        <f>IF(ISNUMBER(SEARCH("96-well",Import!$B$10)),Sheet1!O4279,Sheet1!P4279)</f>
        <v>G4</v>
      </c>
      <c r="I4280" s="31"/>
    </row>
    <row r="4281" spans="1:9" x14ac:dyDescent="0.25">
      <c r="A4281" s="29" t="str">
        <f>IF(PickedColonies!J4281=0, "NA",INDEX(Table5[Strain name],(MATCH(PickedColonies!C4281,Table6[Barcode of agar-filled omnitray plate],0)+PickedColonies!J4281-1)))</f>
        <v>NA</v>
      </c>
      <c r="B4281" s="29" t="str">
        <f>IF(PickedColonies!J4281=0, "NA", INDEX(Table1[Modifications],(MATCH(PickedColonies!C4281,Table6[Barcode of agar-filled omnitray plate],0)+PickedColonies!J4281-1)))</f>
        <v>NA</v>
      </c>
      <c r="D4281" s="29" t="str">
        <f>IF(PickedColonies!J4281=0, "NA", INDEX(Table4[],(MATCH(PickedColonies!C4281,Table6[Barcode of agar-filled omnitray plate],0)+PickedColonies!J4281-1)))</f>
        <v>NA</v>
      </c>
      <c r="F4281" s="42" t="str">
        <f>IF(ISNUMBER(SEARCH("96-well",Import!$B$10)),Sheet1!O4280,Sheet1!P4280)</f>
        <v>H4</v>
      </c>
      <c r="I4281" s="31"/>
    </row>
    <row r="4282" spans="1:9" x14ac:dyDescent="0.25">
      <c r="A4282" s="29" t="str">
        <f>IF(PickedColonies!J4282=0, "NA",INDEX(Table5[Strain name],(MATCH(PickedColonies!C4282,Table6[Barcode of agar-filled omnitray plate],0)+PickedColonies!J4282-1)))</f>
        <v>NA</v>
      </c>
      <c r="B4282" s="29" t="str">
        <f>IF(PickedColonies!J4282=0, "NA", INDEX(Table1[Modifications],(MATCH(PickedColonies!C4282,Table6[Barcode of agar-filled omnitray plate],0)+PickedColonies!J4282-1)))</f>
        <v>NA</v>
      </c>
      <c r="D4282" s="29" t="str">
        <f>IF(PickedColonies!J4282=0, "NA", INDEX(Table4[],(MATCH(PickedColonies!C4282,Table6[Barcode of agar-filled omnitray plate],0)+PickedColonies!J4282-1)))</f>
        <v>NA</v>
      </c>
      <c r="F4282" s="42" t="str">
        <f>IF(ISNUMBER(SEARCH("96-well",Import!$B$10)),Sheet1!O4281,Sheet1!P4281)</f>
        <v>I4</v>
      </c>
      <c r="I4282" s="31"/>
    </row>
    <row r="4283" spans="1:9" x14ac:dyDescent="0.25">
      <c r="A4283" s="29" t="str">
        <f>IF(PickedColonies!J4283=0, "NA",INDEX(Table5[Strain name],(MATCH(PickedColonies!C4283,Table6[Barcode of agar-filled omnitray plate],0)+PickedColonies!J4283-1)))</f>
        <v>NA</v>
      </c>
      <c r="B4283" s="29" t="str">
        <f>IF(PickedColonies!J4283=0, "NA", INDEX(Table1[Modifications],(MATCH(PickedColonies!C4283,Table6[Barcode of agar-filled omnitray plate],0)+PickedColonies!J4283-1)))</f>
        <v>NA</v>
      </c>
      <c r="D4283" s="29" t="str">
        <f>IF(PickedColonies!J4283=0, "NA", INDEX(Table4[],(MATCH(PickedColonies!C4283,Table6[Barcode of agar-filled omnitray plate],0)+PickedColonies!J4283-1)))</f>
        <v>NA</v>
      </c>
      <c r="F4283" s="42" t="str">
        <f>IF(ISNUMBER(SEARCH("96-well",Import!$B$10)),Sheet1!O4282,Sheet1!P4282)</f>
        <v>J4</v>
      </c>
      <c r="I4283" s="31"/>
    </row>
    <row r="4284" spans="1:9" x14ac:dyDescent="0.25">
      <c r="A4284" s="29" t="str">
        <f>IF(PickedColonies!J4284=0, "NA",INDEX(Table5[Strain name],(MATCH(PickedColonies!C4284,Table6[Barcode of agar-filled omnitray plate],0)+PickedColonies!J4284-1)))</f>
        <v>NA</v>
      </c>
      <c r="B4284" s="29" t="str">
        <f>IF(PickedColonies!J4284=0, "NA", INDEX(Table1[Modifications],(MATCH(PickedColonies!C4284,Table6[Barcode of agar-filled omnitray plate],0)+PickedColonies!J4284-1)))</f>
        <v>NA</v>
      </c>
      <c r="D4284" s="29" t="str">
        <f>IF(PickedColonies!J4284=0, "NA", INDEX(Table4[],(MATCH(PickedColonies!C4284,Table6[Barcode of agar-filled omnitray plate],0)+PickedColonies!J4284-1)))</f>
        <v>NA</v>
      </c>
      <c r="F4284" s="42" t="str">
        <f>IF(ISNUMBER(SEARCH("96-well",Import!$B$10)),Sheet1!O4283,Sheet1!P4283)</f>
        <v>K4</v>
      </c>
      <c r="I4284" s="31"/>
    </row>
    <row r="4285" spans="1:9" x14ac:dyDescent="0.25">
      <c r="A4285" s="29" t="str">
        <f>IF(PickedColonies!J4285=0, "NA",INDEX(Table5[Strain name],(MATCH(PickedColonies!C4285,Table6[Barcode of agar-filled omnitray plate],0)+PickedColonies!J4285-1)))</f>
        <v>NA</v>
      </c>
      <c r="B4285" s="29" t="str">
        <f>IF(PickedColonies!J4285=0, "NA", INDEX(Table1[Modifications],(MATCH(PickedColonies!C4285,Table6[Barcode of agar-filled omnitray plate],0)+PickedColonies!J4285-1)))</f>
        <v>NA</v>
      </c>
      <c r="D4285" s="29" t="str">
        <f>IF(PickedColonies!J4285=0, "NA", INDEX(Table4[],(MATCH(PickedColonies!C4285,Table6[Barcode of agar-filled omnitray plate],0)+PickedColonies!J4285-1)))</f>
        <v>NA</v>
      </c>
      <c r="F4285" s="42" t="str">
        <f>IF(ISNUMBER(SEARCH("96-well",Import!$B$10)),Sheet1!O4284,Sheet1!P4284)</f>
        <v>L4</v>
      </c>
      <c r="I4285" s="31"/>
    </row>
    <row r="4286" spans="1:9" x14ac:dyDescent="0.25">
      <c r="A4286" s="29" t="str">
        <f>IF(PickedColonies!J4286=0, "NA",INDEX(Table5[Strain name],(MATCH(PickedColonies!C4286,Table6[Barcode of agar-filled omnitray plate],0)+PickedColonies!J4286-1)))</f>
        <v>NA</v>
      </c>
      <c r="B4286" s="29" t="str">
        <f>IF(PickedColonies!J4286=0, "NA", INDEX(Table1[Modifications],(MATCH(PickedColonies!C4286,Table6[Barcode of agar-filled omnitray plate],0)+PickedColonies!J4286-1)))</f>
        <v>NA</v>
      </c>
      <c r="D4286" s="29" t="str">
        <f>IF(PickedColonies!J4286=0, "NA", INDEX(Table4[],(MATCH(PickedColonies!C4286,Table6[Barcode of agar-filled omnitray plate],0)+PickedColonies!J4286-1)))</f>
        <v>NA</v>
      </c>
      <c r="F4286" s="42" t="str">
        <f>IF(ISNUMBER(SEARCH("96-well",Import!$B$10)),Sheet1!O4285,Sheet1!P4285)</f>
        <v>M4</v>
      </c>
      <c r="I4286" s="31"/>
    </row>
    <row r="4287" spans="1:9" x14ac:dyDescent="0.25">
      <c r="A4287" s="29" t="str">
        <f>IF(PickedColonies!J4287=0, "NA",INDEX(Table5[Strain name],(MATCH(PickedColonies!C4287,Table6[Barcode of agar-filled omnitray plate],0)+PickedColonies!J4287-1)))</f>
        <v>NA</v>
      </c>
      <c r="B4287" s="29" t="str">
        <f>IF(PickedColonies!J4287=0, "NA", INDEX(Table1[Modifications],(MATCH(PickedColonies!C4287,Table6[Barcode of agar-filled omnitray plate],0)+PickedColonies!J4287-1)))</f>
        <v>NA</v>
      </c>
      <c r="D4287" s="29" t="str">
        <f>IF(PickedColonies!J4287=0, "NA", INDEX(Table4[],(MATCH(PickedColonies!C4287,Table6[Barcode of agar-filled omnitray plate],0)+PickedColonies!J4287-1)))</f>
        <v>NA</v>
      </c>
      <c r="F4287" s="42" t="str">
        <f>IF(ISNUMBER(SEARCH("96-well",Import!$B$10)),Sheet1!O4286,Sheet1!P4286)</f>
        <v>N4</v>
      </c>
      <c r="I4287" s="31"/>
    </row>
    <row r="4288" spans="1:9" x14ac:dyDescent="0.25">
      <c r="A4288" s="29" t="str">
        <f>IF(PickedColonies!J4288=0, "NA",INDEX(Table5[Strain name],(MATCH(PickedColonies!C4288,Table6[Barcode of agar-filled omnitray plate],0)+PickedColonies!J4288-1)))</f>
        <v>NA</v>
      </c>
      <c r="B4288" s="29" t="str">
        <f>IF(PickedColonies!J4288=0, "NA", INDEX(Table1[Modifications],(MATCH(PickedColonies!C4288,Table6[Barcode of agar-filled omnitray plate],0)+PickedColonies!J4288-1)))</f>
        <v>NA</v>
      </c>
      <c r="D4288" s="29" t="str">
        <f>IF(PickedColonies!J4288=0, "NA", INDEX(Table4[],(MATCH(PickedColonies!C4288,Table6[Barcode of agar-filled omnitray plate],0)+PickedColonies!J4288-1)))</f>
        <v>NA</v>
      </c>
      <c r="F4288" s="42" t="str">
        <f>IF(ISNUMBER(SEARCH("96-well",Import!$B$10)),Sheet1!O4287,Sheet1!P4287)</f>
        <v>O4</v>
      </c>
      <c r="I4288" s="31"/>
    </row>
    <row r="4289" spans="1:9" x14ac:dyDescent="0.25">
      <c r="A4289" s="29" t="str">
        <f>IF(PickedColonies!J4289=0, "NA",INDEX(Table5[Strain name],(MATCH(PickedColonies!C4289,Table6[Barcode of agar-filled omnitray plate],0)+PickedColonies!J4289-1)))</f>
        <v>NA</v>
      </c>
      <c r="B4289" s="29" t="str">
        <f>IF(PickedColonies!J4289=0, "NA", INDEX(Table1[Modifications],(MATCH(PickedColonies!C4289,Table6[Barcode of agar-filled omnitray plate],0)+PickedColonies!J4289-1)))</f>
        <v>NA</v>
      </c>
      <c r="D4289" s="29" t="str">
        <f>IF(PickedColonies!J4289=0, "NA", INDEX(Table4[],(MATCH(PickedColonies!C4289,Table6[Barcode of agar-filled omnitray plate],0)+PickedColonies!J4289-1)))</f>
        <v>NA</v>
      </c>
      <c r="F4289" s="42" t="str">
        <f>IF(ISNUMBER(SEARCH("96-well",Import!$B$10)),Sheet1!O4288,Sheet1!P4288)</f>
        <v>P4</v>
      </c>
      <c r="I4289" s="31"/>
    </row>
    <row r="4290" spans="1:9" x14ac:dyDescent="0.25">
      <c r="A4290" s="29" t="str">
        <f>IF(PickedColonies!J4290=0, "NA",INDEX(Table5[Strain name],(MATCH(PickedColonies!C4290,Table6[Barcode of agar-filled omnitray plate],0)+PickedColonies!J4290-1)))</f>
        <v>NA</v>
      </c>
      <c r="B4290" s="29" t="str">
        <f>IF(PickedColonies!J4290=0, "NA", INDEX(Table1[Modifications],(MATCH(PickedColonies!C4290,Table6[Barcode of agar-filled omnitray plate],0)+PickedColonies!J4290-1)))</f>
        <v>NA</v>
      </c>
      <c r="D4290" s="29" t="str">
        <f>IF(PickedColonies!J4290=0, "NA", INDEX(Table4[],(MATCH(PickedColonies!C4290,Table6[Barcode of agar-filled omnitray plate],0)+PickedColonies!J4290-1)))</f>
        <v>NA</v>
      </c>
      <c r="F4290" s="42" t="str">
        <f>IF(ISNUMBER(SEARCH("96-well",Import!$B$10)),Sheet1!O4289,Sheet1!P4289)</f>
        <v>A5</v>
      </c>
      <c r="I4290" s="31"/>
    </row>
    <row r="4291" spans="1:9" x14ac:dyDescent="0.25">
      <c r="A4291" s="29" t="str">
        <f>IF(PickedColonies!J4291=0, "NA",INDEX(Table5[Strain name],(MATCH(PickedColonies!C4291,Table6[Barcode of agar-filled omnitray plate],0)+PickedColonies!J4291-1)))</f>
        <v>NA</v>
      </c>
      <c r="B4291" s="29" t="str">
        <f>IF(PickedColonies!J4291=0, "NA", INDEX(Table1[Modifications],(MATCH(PickedColonies!C4291,Table6[Barcode of agar-filled omnitray plate],0)+PickedColonies!J4291-1)))</f>
        <v>NA</v>
      </c>
      <c r="D4291" s="29" t="str">
        <f>IF(PickedColonies!J4291=0, "NA", INDEX(Table4[],(MATCH(PickedColonies!C4291,Table6[Barcode of agar-filled omnitray plate],0)+PickedColonies!J4291-1)))</f>
        <v>NA</v>
      </c>
      <c r="F4291" s="42" t="str">
        <f>IF(ISNUMBER(SEARCH("96-well",Import!$B$10)),Sheet1!O4290,Sheet1!P4290)</f>
        <v>B5</v>
      </c>
      <c r="I4291" s="31"/>
    </row>
    <row r="4292" spans="1:9" x14ac:dyDescent="0.25">
      <c r="A4292" s="29" t="str">
        <f>IF(PickedColonies!J4292=0, "NA",INDEX(Table5[Strain name],(MATCH(PickedColonies!C4292,Table6[Barcode of agar-filled omnitray plate],0)+PickedColonies!J4292-1)))</f>
        <v>NA</v>
      </c>
      <c r="B4292" s="29" t="str">
        <f>IF(PickedColonies!J4292=0, "NA", INDEX(Table1[Modifications],(MATCH(PickedColonies!C4292,Table6[Barcode of agar-filled omnitray plate],0)+PickedColonies!J4292-1)))</f>
        <v>NA</v>
      </c>
      <c r="D4292" s="29" t="str">
        <f>IF(PickedColonies!J4292=0, "NA", INDEX(Table4[],(MATCH(PickedColonies!C4292,Table6[Barcode of agar-filled omnitray plate],0)+PickedColonies!J4292-1)))</f>
        <v>NA</v>
      </c>
      <c r="F4292" s="42" t="str">
        <f>IF(ISNUMBER(SEARCH("96-well",Import!$B$10)),Sheet1!O4291,Sheet1!P4291)</f>
        <v>C5</v>
      </c>
      <c r="I4292" s="31"/>
    </row>
    <row r="4293" spans="1:9" x14ac:dyDescent="0.25">
      <c r="A4293" s="29" t="str">
        <f>IF(PickedColonies!J4293=0, "NA",INDEX(Table5[Strain name],(MATCH(PickedColonies!C4293,Table6[Barcode of agar-filled omnitray plate],0)+PickedColonies!J4293-1)))</f>
        <v>NA</v>
      </c>
      <c r="B4293" s="29" t="str">
        <f>IF(PickedColonies!J4293=0, "NA", INDEX(Table1[Modifications],(MATCH(PickedColonies!C4293,Table6[Barcode of agar-filled omnitray plate],0)+PickedColonies!J4293-1)))</f>
        <v>NA</v>
      </c>
      <c r="D4293" s="29" t="str">
        <f>IF(PickedColonies!J4293=0, "NA", INDEX(Table4[],(MATCH(PickedColonies!C4293,Table6[Barcode of agar-filled omnitray plate],0)+PickedColonies!J4293-1)))</f>
        <v>NA</v>
      </c>
      <c r="F4293" s="42" t="str">
        <f>IF(ISNUMBER(SEARCH("96-well",Import!$B$10)),Sheet1!O4292,Sheet1!P4292)</f>
        <v>D5</v>
      </c>
      <c r="I4293" s="31"/>
    </row>
    <row r="4294" spans="1:9" x14ac:dyDescent="0.25">
      <c r="A4294" s="29" t="str">
        <f>IF(PickedColonies!J4294=0, "NA",INDEX(Table5[Strain name],(MATCH(PickedColonies!C4294,Table6[Barcode of agar-filled omnitray plate],0)+PickedColonies!J4294-1)))</f>
        <v>NA</v>
      </c>
      <c r="B4294" s="29" t="str">
        <f>IF(PickedColonies!J4294=0, "NA", INDEX(Table1[Modifications],(MATCH(PickedColonies!C4294,Table6[Barcode of agar-filled omnitray plate],0)+PickedColonies!J4294-1)))</f>
        <v>NA</v>
      </c>
      <c r="D4294" s="29" t="str">
        <f>IF(PickedColonies!J4294=0, "NA", INDEX(Table4[],(MATCH(PickedColonies!C4294,Table6[Barcode of agar-filled omnitray plate],0)+PickedColonies!J4294-1)))</f>
        <v>NA</v>
      </c>
      <c r="F4294" s="42" t="str">
        <f>IF(ISNUMBER(SEARCH("96-well",Import!$B$10)),Sheet1!O4293,Sheet1!P4293)</f>
        <v>E5</v>
      </c>
      <c r="I4294" s="31"/>
    </row>
    <row r="4295" spans="1:9" x14ac:dyDescent="0.25">
      <c r="A4295" s="29" t="str">
        <f>IF(PickedColonies!J4295=0, "NA",INDEX(Table5[Strain name],(MATCH(PickedColonies!C4295,Table6[Barcode of agar-filled omnitray plate],0)+PickedColonies!J4295-1)))</f>
        <v>NA</v>
      </c>
      <c r="B4295" s="29" t="str">
        <f>IF(PickedColonies!J4295=0, "NA", INDEX(Table1[Modifications],(MATCH(PickedColonies!C4295,Table6[Barcode of agar-filled omnitray plate],0)+PickedColonies!J4295-1)))</f>
        <v>NA</v>
      </c>
      <c r="D4295" s="29" t="str">
        <f>IF(PickedColonies!J4295=0, "NA", INDEX(Table4[],(MATCH(PickedColonies!C4295,Table6[Barcode of agar-filled omnitray plate],0)+PickedColonies!J4295-1)))</f>
        <v>NA</v>
      </c>
      <c r="F4295" s="42" t="str">
        <f>IF(ISNUMBER(SEARCH("96-well",Import!$B$10)),Sheet1!O4294,Sheet1!P4294)</f>
        <v>F5</v>
      </c>
      <c r="I4295" s="31"/>
    </row>
    <row r="4296" spans="1:9" x14ac:dyDescent="0.25">
      <c r="A4296" s="29" t="str">
        <f>IF(PickedColonies!J4296=0, "NA",INDEX(Table5[Strain name],(MATCH(PickedColonies!C4296,Table6[Barcode of agar-filled omnitray plate],0)+PickedColonies!J4296-1)))</f>
        <v>NA</v>
      </c>
      <c r="B4296" s="29" t="str">
        <f>IF(PickedColonies!J4296=0, "NA", INDEX(Table1[Modifications],(MATCH(PickedColonies!C4296,Table6[Barcode of agar-filled omnitray plate],0)+PickedColonies!J4296-1)))</f>
        <v>NA</v>
      </c>
      <c r="D4296" s="29" t="str">
        <f>IF(PickedColonies!J4296=0, "NA", INDEX(Table4[],(MATCH(PickedColonies!C4296,Table6[Barcode of agar-filled omnitray plate],0)+PickedColonies!J4296-1)))</f>
        <v>NA</v>
      </c>
      <c r="F4296" s="42" t="str">
        <f>IF(ISNUMBER(SEARCH("96-well",Import!$B$10)),Sheet1!O4295,Sheet1!P4295)</f>
        <v>G5</v>
      </c>
      <c r="I4296" s="31"/>
    </row>
    <row r="4297" spans="1:9" x14ac:dyDescent="0.25">
      <c r="A4297" s="29" t="str">
        <f>IF(PickedColonies!J4297=0, "NA",INDEX(Table5[Strain name],(MATCH(PickedColonies!C4297,Table6[Barcode of agar-filled omnitray plate],0)+PickedColonies!J4297-1)))</f>
        <v>NA</v>
      </c>
      <c r="B4297" s="29" t="str">
        <f>IF(PickedColonies!J4297=0, "NA", INDEX(Table1[Modifications],(MATCH(PickedColonies!C4297,Table6[Barcode of agar-filled omnitray plate],0)+PickedColonies!J4297-1)))</f>
        <v>NA</v>
      </c>
      <c r="D4297" s="29" t="str">
        <f>IF(PickedColonies!J4297=0, "NA", INDEX(Table4[],(MATCH(PickedColonies!C4297,Table6[Barcode of agar-filled omnitray plate],0)+PickedColonies!J4297-1)))</f>
        <v>NA</v>
      </c>
      <c r="F4297" s="42" t="str">
        <f>IF(ISNUMBER(SEARCH("96-well",Import!$B$10)),Sheet1!O4296,Sheet1!P4296)</f>
        <v>H5</v>
      </c>
      <c r="I4297" s="31"/>
    </row>
    <row r="4298" spans="1:9" x14ac:dyDescent="0.25">
      <c r="A4298" s="29" t="str">
        <f>IF(PickedColonies!J4298=0, "NA",INDEX(Table5[Strain name],(MATCH(PickedColonies!C4298,Table6[Barcode of agar-filled omnitray plate],0)+PickedColonies!J4298-1)))</f>
        <v>NA</v>
      </c>
      <c r="B4298" s="29" t="str">
        <f>IF(PickedColonies!J4298=0, "NA", INDEX(Table1[Modifications],(MATCH(PickedColonies!C4298,Table6[Barcode of agar-filled omnitray plate],0)+PickedColonies!J4298-1)))</f>
        <v>NA</v>
      </c>
      <c r="D4298" s="29" t="str">
        <f>IF(PickedColonies!J4298=0, "NA", INDEX(Table4[],(MATCH(PickedColonies!C4298,Table6[Barcode of agar-filled omnitray plate],0)+PickedColonies!J4298-1)))</f>
        <v>NA</v>
      </c>
      <c r="F4298" s="42" t="str">
        <f>IF(ISNUMBER(SEARCH("96-well",Import!$B$10)),Sheet1!O4297,Sheet1!P4297)</f>
        <v>I5</v>
      </c>
      <c r="I4298" s="31"/>
    </row>
    <row r="4299" spans="1:9" x14ac:dyDescent="0.25">
      <c r="A4299" s="29" t="str">
        <f>IF(PickedColonies!J4299=0, "NA",INDEX(Table5[Strain name],(MATCH(PickedColonies!C4299,Table6[Barcode of agar-filled omnitray plate],0)+PickedColonies!J4299-1)))</f>
        <v>NA</v>
      </c>
      <c r="B4299" s="29" t="str">
        <f>IF(PickedColonies!J4299=0, "NA", INDEX(Table1[Modifications],(MATCH(PickedColonies!C4299,Table6[Barcode of agar-filled omnitray plate],0)+PickedColonies!J4299-1)))</f>
        <v>NA</v>
      </c>
      <c r="D4299" s="29" t="str">
        <f>IF(PickedColonies!J4299=0, "NA", INDEX(Table4[],(MATCH(PickedColonies!C4299,Table6[Barcode of agar-filled omnitray plate],0)+PickedColonies!J4299-1)))</f>
        <v>NA</v>
      </c>
      <c r="F4299" s="42" t="str">
        <f>IF(ISNUMBER(SEARCH("96-well",Import!$B$10)),Sheet1!O4298,Sheet1!P4298)</f>
        <v>J5</v>
      </c>
      <c r="I4299" s="31"/>
    </row>
    <row r="4300" spans="1:9" x14ac:dyDescent="0.25">
      <c r="A4300" s="29" t="str">
        <f>IF(PickedColonies!J4300=0, "NA",INDEX(Table5[Strain name],(MATCH(PickedColonies!C4300,Table6[Barcode of agar-filled omnitray plate],0)+PickedColonies!J4300-1)))</f>
        <v>NA</v>
      </c>
      <c r="B4300" s="29" t="str">
        <f>IF(PickedColonies!J4300=0, "NA", INDEX(Table1[Modifications],(MATCH(PickedColonies!C4300,Table6[Barcode of agar-filled omnitray plate],0)+PickedColonies!J4300-1)))</f>
        <v>NA</v>
      </c>
      <c r="D4300" s="29" t="str">
        <f>IF(PickedColonies!J4300=0, "NA", INDEX(Table4[],(MATCH(PickedColonies!C4300,Table6[Barcode of agar-filled omnitray plate],0)+PickedColonies!J4300-1)))</f>
        <v>NA</v>
      </c>
      <c r="F4300" s="42" t="str">
        <f>IF(ISNUMBER(SEARCH("96-well",Import!$B$10)),Sheet1!O4299,Sheet1!P4299)</f>
        <v>K5</v>
      </c>
      <c r="I4300" s="31"/>
    </row>
    <row r="4301" spans="1:9" x14ac:dyDescent="0.25">
      <c r="A4301" s="29" t="str">
        <f>IF(PickedColonies!J4301=0, "NA",INDEX(Table5[Strain name],(MATCH(PickedColonies!C4301,Table6[Barcode of agar-filled omnitray plate],0)+PickedColonies!J4301-1)))</f>
        <v>NA</v>
      </c>
      <c r="B4301" s="29" t="str">
        <f>IF(PickedColonies!J4301=0, "NA", INDEX(Table1[Modifications],(MATCH(PickedColonies!C4301,Table6[Barcode of agar-filled omnitray plate],0)+PickedColonies!J4301-1)))</f>
        <v>NA</v>
      </c>
      <c r="D4301" s="29" t="str">
        <f>IF(PickedColonies!J4301=0, "NA", INDEX(Table4[],(MATCH(PickedColonies!C4301,Table6[Barcode of agar-filled omnitray plate],0)+PickedColonies!J4301-1)))</f>
        <v>NA</v>
      </c>
      <c r="F4301" s="42" t="str">
        <f>IF(ISNUMBER(SEARCH("96-well",Import!$B$10)),Sheet1!O4300,Sheet1!P4300)</f>
        <v>L5</v>
      </c>
      <c r="I4301" s="31"/>
    </row>
    <row r="4302" spans="1:9" x14ac:dyDescent="0.25">
      <c r="A4302" s="29" t="str">
        <f>IF(PickedColonies!J4302=0, "NA",INDEX(Table5[Strain name],(MATCH(PickedColonies!C4302,Table6[Barcode of agar-filled omnitray plate],0)+PickedColonies!J4302-1)))</f>
        <v>NA</v>
      </c>
      <c r="B4302" s="29" t="str">
        <f>IF(PickedColonies!J4302=0, "NA", INDEX(Table1[Modifications],(MATCH(PickedColonies!C4302,Table6[Barcode of agar-filled omnitray plate],0)+PickedColonies!J4302-1)))</f>
        <v>NA</v>
      </c>
      <c r="D4302" s="29" t="str">
        <f>IF(PickedColonies!J4302=0, "NA", INDEX(Table4[],(MATCH(PickedColonies!C4302,Table6[Barcode of agar-filled omnitray plate],0)+PickedColonies!J4302-1)))</f>
        <v>NA</v>
      </c>
      <c r="F4302" s="42" t="str">
        <f>IF(ISNUMBER(SEARCH("96-well",Import!$B$10)),Sheet1!O4301,Sheet1!P4301)</f>
        <v>M5</v>
      </c>
      <c r="I4302" s="31"/>
    </row>
    <row r="4303" spans="1:9" x14ac:dyDescent="0.25">
      <c r="A4303" s="29" t="str">
        <f>IF(PickedColonies!J4303=0, "NA",INDEX(Table5[Strain name],(MATCH(PickedColonies!C4303,Table6[Barcode of agar-filled omnitray plate],0)+PickedColonies!J4303-1)))</f>
        <v>NA</v>
      </c>
      <c r="B4303" s="29" t="str">
        <f>IF(PickedColonies!J4303=0, "NA", INDEX(Table1[Modifications],(MATCH(PickedColonies!C4303,Table6[Barcode of agar-filled omnitray plate],0)+PickedColonies!J4303-1)))</f>
        <v>NA</v>
      </c>
      <c r="D4303" s="29" t="str">
        <f>IF(PickedColonies!J4303=0, "NA", INDEX(Table4[],(MATCH(PickedColonies!C4303,Table6[Barcode of agar-filled omnitray plate],0)+PickedColonies!J4303-1)))</f>
        <v>NA</v>
      </c>
      <c r="F4303" s="42" t="str">
        <f>IF(ISNUMBER(SEARCH("96-well",Import!$B$10)),Sheet1!O4302,Sheet1!P4302)</f>
        <v>N5</v>
      </c>
      <c r="I4303" s="31"/>
    </row>
    <row r="4304" spans="1:9" x14ac:dyDescent="0.25">
      <c r="A4304" s="29" t="str">
        <f>IF(PickedColonies!J4304=0, "NA",INDEX(Table5[Strain name],(MATCH(PickedColonies!C4304,Table6[Barcode of agar-filled omnitray plate],0)+PickedColonies!J4304-1)))</f>
        <v>NA</v>
      </c>
      <c r="B4304" s="29" t="str">
        <f>IF(PickedColonies!J4304=0, "NA", INDEX(Table1[Modifications],(MATCH(PickedColonies!C4304,Table6[Barcode of agar-filled omnitray plate],0)+PickedColonies!J4304-1)))</f>
        <v>NA</v>
      </c>
      <c r="D4304" s="29" t="str">
        <f>IF(PickedColonies!J4304=0, "NA", INDEX(Table4[],(MATCH(PickedColonies!C4304,Table6[Barcode of agar-filled omnitray plate],0)+PickedColonies!J4304-1)))</f>
        <v>NA</v>
      </c>
      <c r="F4304" s="42" t="str">
        <f>IF(ISNUMBER(SEARCH("96-well",Import!$B$10)),Sheet1!O4303,Sheet1!P4303)</f>
        <v>O5</v>
      </c>
      <c r="I4304" s="31"/>
    </row>
    <row r="4305" spans="1:9" x14ac:dyDescent="0.25">
      <c r="A4305" s="29" t="str">
        <f>IF(PickedColonies!J4305=0, "NA",INDEX(Table5[Strain name],(MATCH(PickedColonies!C4305,Table6[Barcode of agar-filled omnitray plate],0)+PickedColonies!J4305-1)))</f>
        <v>NA</v>
      </c>
      <c r="B4305" s="29" t="str">
        <f>IF(PickedColonies!J4305=0, "NA", INDEX(Table1[Modifications],(MATCH(PickedColonies!C4305,Table6[Barcode of agar-filled omnitray plate],0)+PickedColonies!J4305-1)))</f>
        <v>NA</v>
      </c>
      <c r="D4305" s="29" t="str">
        <f>IF(PickedColonies!J4305=0, "NA", INDEX(Table4[],(MATCH(PickedColonies!C4305,Table6[Barcode of agar-filled omnitray plate],0)+PickedColonies!J4305-1)))</f>
        <v>NA</v>
      </c>
      <c r="F4305" s="42" t="str">
        <f>IF(ISNUMBER(SEARCH("96-well",Import!$B$10)),Sheet1!O4304,Sheet1!P4304)</f>
        <v>P5</v>
      </c>
      <c r="I4305" s="31"/>
    </row>
    <row r="4306" spans="1:9" x14ac:dyDescent="0.25">
      <c r="A4306" s="29" t="str">
        <f>IF(PickedColonies!J4306=0, "NA",INDEX(Table5[Strain name],(MATCH(PickedColonies!C4306,Table6[Barcode of agar-filled omnitray plate],0)+PickedColonies!J4306-1)))</f>
        <v>NA</v>
      </c>
      <c r="B4306" s="29" t="str">
        <f>IF(PickedColonies!J4306=0, "NA", INDEX(Table1[Modifications],(MATCH(PickedColonies!C4306,Table6[Barcode of agar-filled omnitray plate],0)+PickedColonies!J4306-1)))</f>
        <v>NA</v>
      </c>
      <c r="D4306" s="29" t="str">
        <f>IF(PickedColonies!J4306=0, "NA", INDEX(Table4[],(MATCH(PickedColonies!C4306,Table6[Barcode of agar-filled omnitray plate],0)+PickedColonies!J4306-1)))</f>
        <v>NA</v>
      </c>
      <c r="F4306" s="42" t="str">
        <f>IF(ISNUMBER(SEARCH("96-well",Import!$B$10)),Sheet1!O4305,Sheet1!P4305)</f>
        <v>A6</v>
      </c>
      <c r="I4306" s="31"/>
    </row>
    <row r="4307" spans="1:9" x14ac:dyDescent="0.25">
      <c r="A4307" s="29" t="str">
        <f>IF(PickedColonies!J4307=0, "NA",INDEX(Table5[Strain name],(MATCH(PickedColonies!C4307,Table6[Barcode of agar-filled omnitray plate],0)+PickedColonies!J4307-1)))</f>
        <v>NA</v>
      </c>
      <c r="B4307" s="29" t="str">
        <f>IF(PickedColonies!J4307=0, "NA", INDEX(Table1[Modifications],(MATCH(PickedColonies!C4307,Table6[Barcode of agar-filled omnitray plate],0)+PickedColonies!J4307-1)))</f>
        <v>NA</v>
      </c>
      <c r="D4307" s="29" t="str">
        <f>IF(PickedColonies!J4307=0, "NA", INDEX(Table4[],(MATCH(PickedColonies!C4307,Table6[Barcode of agar-filled omnitray plate],0)+PickedColonies!J4307-1)))</f>
        <v>NA</v>
      </c>
      <c r="F4307" s="42" t="str">
        <f>IF(ISNUMBER(SEARCH("96-well",Import!$B$10)),Sheet1!O4306,Sheet1!P4306)</f>
        <v>B6</v>
      </c>
      <c r="I4307" s="31"/>
    </row>
    <row r="4308" spans="1:9" x14ac:dyDescent="0.25">
      <c r="A4308" s="29" t="str">
        <f>IF(PickedColonies!J4308=0, "NA",INDEX(Table5[Strain name],(MATCH(PickedColonies!C4308,Table6[Barcode of agar-filled omnitray plate],0)+PickedColonies!J4308-1)))</f>
        <v>NA</v>
      </c>
      <c r="B4308" s="29" t="str">
        <f>IF(PickedColonies!J4308=0, "NA", INDEX(Table1[Modifications],(MATCH(PickedColonies!C4308,Table6[Barcode of agar-filled omnitray plate],0)+PickedColonies!J4308-1)))</f>
        <v>NA</v>
      </c>
      <c r="D4308" s="29" t="str">
        <f>IF(PickedColonies!J4308=0, "NA", INDEX(Table4[],(MATCH(PickedColonies!C4308,Table6[Barcode of agar-filled omnitray plate],0)+PickedColonies!J4308-1)))</f>
        <v>NA</v>
      </c>
      <c r="F4308" s="42" t="str">
        <f>IF(ISNUMBER(SEARCH("96-well",Import!$B$10)),Sheet1!O4307,Sheet1!P4307)</f>
        <v>C6</v>
      </c>
      <c r="I4308" s="31"/>
    </row>
    <row r="4309" spans="1:9" x14ac:dyDescent="0.25">
      <c r="A4309" s="29" t="str">
        <f>IF(PickedColonies!J4309=0, "NA",INDEX(Table5[Strain name],(MATCH(PickedColonies!C4309,Table6[Barcode of agar-filled omnitray plate],0)+PickedColonies!J4309-1)))</f>
        <v>NA</v>
      </c>
      <c r="B4309" s="29" t="str">
        <f>IF(PickedColonies!J4309=0, "NA", INDEX(Table1[Modifications],(MATCH(PickedColonies!C4309,Table6[Barcode of agar-filled omnitray plate],0)+PickedColonies!J4309-1)))</f>
        <v>NA</v>
      </c>
      <c r="D4309" s="29" t="str">
        <f>IF(PickedColonies!J4309=0, "NA", INDEX(Table4[],(MATCH(PickedColonies!C4309,Table6[Barcode of agar-filled omnitray plate],0)+PickedColonies!J4309-1)))</f>
        <v>NA</v>
      </c>
      <c r="F4309" s="42" t="str">
        <f>IF(ISNUMBER(SEARCH("96-well",Import!$B$10)),Sheet1!O4308,Sheet1!P4308)</f>
        <v>D6</v>
      </c>
      <c r="I4309" s="31"/>
    </row>
    <row r="4310" spans="1:9" x14ac:dyDescent="0.25">
      <c r="A4310" s="29" t="str">
        <f>IF(PickedColonies!J4310=0, "NA",INDEX(Table5[Strain name],(MATCH(PickedColonies!C4310,Table6[Barcode of agar-filled omnitray plate],0)+PickedColonies!J4310-1)))</f>
        <v>NA</v>
      </c>
      <c r="B4310" s="29" t="str">
        <f>IF(PickedColonies!J4310=0, "NA", INDEX(Table1[Modifications],(MATCH(PickedColonies!C4310,Table6[Barcode of agar-filled omnitray plate],0)+PickedColonies!J4310-1)))</f>
        <v>NA</v>
      </c>
      <c r="D4310" s="29" t="str">
        <f>IF(PickedColonies!J4310=0, "NA", INDEX(Table4[],(MATCH(PickedColonies!C4310,Table6[Barcode of agar-filled omnitray plate],0)+PickedColonies!J4310-1)))</f>
        <v>NA</v>
      </c>
      <c r="F4310" s="42" t="str">
        <f>IF(ISNUMBER(SEARCH("96-well",Import!$B$10)),Sheet1!O4309,Sheet1!P4309)</f>
        <v>E6</v>
      </c>
      <c r="I4310" s="31"/>
    </row>
    <row r="4311" spans="1:9" x14ac:dyDescent="0.25">
      <c r="A4311" s="29" t="str">
        <f>IF(PickedColonies!J4311=0, "NA",INDEX(Table5[Strain name],(MATCH(PickedColonies!C4311,Table6[Barcode of agar-filled omnitray plate],0)+PickedColonies!J4311-1)))</f>
        <v>NA</v>
      </c>
      <c r="B4311" s="29" t="str">
        <f>IF(PickedColonies!J4311=0, "NA", INDEX(Table1[Modifications],(MATCH(PickedColonies!C4311,Table6[Barcode of agar-filled omnitray plate],0)+PickedColonies!J4311-1)))</f>
        <v>NA</v>
      </c>
      <c r="D4311" s="29" t="str">
        <f>IF(PickedColonies!J4311=0, "NA", INDEX(Table4[],(MATCH(PickedColonies!C4311,Table6[Barcode of agar-filled omnitray plate],0)+PickedColonies!J4311-1)))</f>
        <v>NA</v>
      </c>
      <c r="F4311" s="42" t="str">
        <f>IF(ISNUMBER(SEARCH("96-well",Import!$B$10)),Sheet1!O4310,Sheet1!P4310)</f>
        <v>F6</v>
      </c>
      <c r="I4311" s="31"/>
    </row>
    <row r="4312" spans="1:9" x14ac:dyDescent="0.25">
      <c r="A4312" s="29" t="str">
        <f>IF(PickedColonies!J4312=0, "NA",INDEX(Table5[Strain name],(MATCH(PickedColonies!C4312,Table6[Barcode of agar-filled omnitray plate],0)+PickedColonies!J4312-1)))</f>
        <v>NA</v>
      </c>
      <c r="B4312" s="29" t="str">
        <f>IF(PickedColonies!J4312=0, "NA", INDEX(Table1[Modifications],(MATCH(PickedColonies!C4312,Table6[Barcode of agar-filled omnitray plate],0)+PickedColonies!J4312-1)))</f>
        <v>NA</v>
      </c>
      <c r="D4312" s="29" t="str">
        <f>IF(PickedColonies!J4312=0, "NA", INDEX(Table4[],(MATCH(PickedColonies!C4312,Table6[Barcode of agar-filled omnitray plate],0)+PickedColonies!J4312-1)))</f>
        <v>NA</v>
      </c>
      <c r="F4312" s="42" t="str">
        <f>IF(ISNUMBER(SEARCH("96-well",Import!$B$10)),Sheet1!O4311,Sheet1!P4311)</f>
        <v>G6</v>
      </c>
      <c r="I4312" s="31"/>
    </row>
    <row r="4313" spans="1:9" x14ac:dyDescent="0.25">
      <c r="A4313" s="29" t="str">
        <f>IF(PickedColonies!J4313=0, "NA",INDEX(Table5[Strain name],(MATCH(PickedColonies!C4313,Table6[Barcode of agar-filled omnitray plate],0)+PickedColonies!J4313-1)))</f>
        <v>NA</v>
      </c>
      <c r="B4313" s="29" t="str">
        <f>IF(PickedColonies!J4313=0, "NA", INDEX(Table1[Modifications],(MATCH(PickedColonies!C4313,Table6[Barcode of agar-filled omnitray plate],0)+PickedColonies!J4313-1)))</f>
        <v>NA</v>
      </c>
      <c r="D4313" s="29" t="str">
        <f>IF(PickedColonies!J4313=0, "NA", INDEX(Table4[],(MATCH(PickedColonies!C4313,Table6[Barcode of agar-filled omnitray plate],0)+PickedColonies!J4313-1)))</f>
        <v>NA</v>
      </c>
      <c r="F4313" s="42" t="str">
        <f>IF(ISNUMBER(SEARCH("96-well",Import!$B$10)),Sheet1!O4312,Sheet1!P4312)</f>
        <v>H6</v>
      </c>
      <c r="I4313" s="31"/>
    </row>
    <row r="4314" spans="1:9" x14ac:dyDescent="0.25">
      <c r="A4314" s="29" t="str">
        <f>IF(PickedColonies!J4314=0, "NA",INDEX(Table5[Strain name],(MATCH(PickedColonies!C4314,Table6[Barcode of agar-filled omnitray plate],0)+PickedColonies!J4314-1)))</f>
        <v>NA</v>
      </c>
      <c r="B4314" s="29" t="str">
        <f>IF(PickedColonies!J4314=0, "NA", INDEX(Table1[Modifications],(MATCH(PickedColonies!C4314,Table6[Barcode of agar-filled omnitray plate],0)+PickedColonies!J4314-1)))</f>
        <v>NA</v>
      </c>
      <c r="D4314" s="29" t="str">
        <f>IF(PickedColonies!J4314=0, "NA", INDEX(Table4[],(MATCH(PickedColonies!C4314,Table6[Barcode of agar-filled omnitray plate],0)+PickedColonies!J4314-1)))</f>
        <v>NA</v>
      </c>
      <c r="F4314" s="42" t="str">
        <f>IF(ISNUMBER(SEARCH("96-well",Import!$B$10)),Sheet1!O4313,Sheet1!P4313)</f>
        <v>I6</v>
      </c>
      <c r="I4314" s="31"/>
    </row>
    <row r="4315" spans="1:9" x14ac:dyDescent="0.25">
      <c r="A4315" s="29" t="str">
        <f>IF(PickedColonies!J4315=0, "NA",INDEX(Table5[Strain name],(MATCH(PickedColonies!C4315,Table6[Barcode of agar-filled omnitray plate],0)+PickedColonies!J4315-1)))</f>
        <v>NA</v>
      </c>
      <c r="B4315" s="29" t="str">
        <f>IF(PickedColonies!J4315=0, "NA", INDEX(Table1[Modifications],(MATCH(PickedColonies!C4315,Table6[Barcode of agar-filled omnitray plate],0)+PickedColonies!J4315-1)))</f>
        <v>NA</v>
      </c>
      <c r="D4315" s="29" t="str">
        <f>IF(PickedColonies!J4315=0, "NA", INDEX(Table4[],(MATCH(PickedColonies!C4315,Table6[Barcode of agar-filled omnitray plate],0)+PickedColonies!J4315-1)))</f>
        <v>NA</v>
      </c>
      <c r="F4315" s="42" t="str">
        <f>IF(ISNUMBER(SEARCH("96-well",Import!$B$10)),Sheet1!O4314,Sheet1!P4314)</f>
        <v>J6</v>
      </c>
      <c r="I4315" s="31"/>
    </row>
    <row r="4316" spans="1:9" x14ac:dyDescent="0.25">
      <c r="A4316" s="29" t="str">
        <f>IF(PickedColonies!J4316=0, "NA",INDEX(Table5[Strain name],(MATCH(PickedColonies!C4316,Table6[Barcode of agar-filled omnitray plate],0)+PickedColonies!J4316-1)))</f>
        <v>NA</v>
      </c>
      <c r="B4316" s="29" t="str">
        <f>IF(PickedColonies!J4316=0, "NA", INDEX(Table1[Modifications],(MATCH(PickedColonies!C4316,Table6[Barcode of agar-filled omnitray plate],0)+PickedColonies!J4316-1)))</f>
        <v>NA</v>
      </c>
      <c r="D4316" s="29" t="str">
        <f>IF(PickedColonies!J4316=0, "NA", INDEX(Table4[],(MATCH(PickedColonies!C4316,Table6[Barcode of agar-filled omnitray plate],0)+PickedColonies!J4316-1)))</f>
        <v>NA</v>
      </c>
      <c r="F4316" s="42" t="str">
        <f>IF(ISNUMBER(SEARCH("96-well",Import!$B$10)),Sheet1!O4315,Sheet1!P4315)</f>
        <v>K6</v>
      </c>
      <c r="I4316" s="31"/>
    </row>
    <row r="4317" spans="1:9" x14ac:dyDescent="0.25">
      <c r="A4317" s="29" t="str">
        <f>IF(PickedColonies!J4317=0, "NA",INDEX(Table5[Strain name],(MATCH(PickedColonies!C4317,Table6[Barcode of agar-filled omnitray plate],0)+PickedColonies!J4317-1)))</f>
        <v>NA</v>
      </c>
      <c r="B4317" s="29" t="str">
        <f>IF(PickedColonies!J4317=0, "NA", INDEX(Table1[Modifications],(MATCH(PickedColonies!C4317,Table6[Barcode of agar-filled omnitray plate],0)+PickedColonies!J4317-1)))</f>
        <v>NA</v>
      </c>
      <c r="D4317" s="29" t="str">
        <f>IF(PickedColonies!J4317=0, "NA", INDEX(Table4[],(MATCH(PickedColonies!C4317,Table6[Barcode of agar-filled omnitray plate],0)+PickedColonies!J4317-1)))</f>
        <v>NA</v>
      </c>
      <c r="F4317" s="42" t="str">
        <f>IF(ISNUMBER(SEARCH("96-well",Import!$B$10)),Sheet1!O4316,Sheet1!P4316)</f>
        <v>L6</v>
      </c>
      <c r="I4317" s="31"/>
    </row>
    <row r="4318" spans="1:9" x14ac:dyDescent="0.25">
      <c r="A4318" s="29" t="str">
        <f>IF(PickedColonies!J4318=0, "NA",INDEX(Table5[Strain name],(MATCH(PickedColonies!C4318,Table6[Barcode of agar-filled omnitray plate],0)+PickedColonies!J4318-1)))</f>
        <v>NA</v>
      </c>
      <c r="B4318" s="29" t="str">
        <f>IF(PickedColonies!J4318=0, "NA", INDEX(Table1[Modifications],(MATCH(PickedColonies!C4318,Table6[Barcode of agar-filled omnitray plate],0)+PickedColonies!J4318-1)))</f>
        <v>NA</v>
      </c>
      <c r="D4318" s="29" t="str">
        <f>IF(PickedColonies!J4318=0, "NA", INDEX(Table4[],(MATCH(PickedColonies!C4318,Table6[Barcode of agar-filled omnitray plate],0)+PickedColonies!J4318-1)))</f>
        <v>NA</v>
      </c>
      <c r="F4318" s="42" t="str">
        <f>IF(ISNUMBER(SEARCH("96-well",Import!$B$10)),Sheet1!O4317,Sheet1!P4317)</f>
        <v>M6</v>
      </c>
      <c r="I4318" s="31"/>
    </row>
    <row r="4319" spans="1:9" x14ac:dyDescent="0.25">
      <c r="A4319" s="29" t="str">
        <f>IF(PickedColonies!J4319=0, "NA",INDEX(Table5[Strain name],(MATCH(PickedColonies!C4319,Table6[Barcode of agar-filled omnitray plate],0)+PickedColonies!J4319-1)))</f>
        <v>NA</v>
      </c>
      <c r="B4319" s="29" t="str">
        <f>IF(PickedColonies!J4319=0, "NA", INDEX(Table1[Modifications],(MATCH(PickedColonies!C4319,Table6[Barcode of agar-filled omnitray plate],0)+PickedColonies!J4319-1)))</f>
        <v>NA</v>
      </c>
      <c r="D4319" s="29" t="str">
        <f>IF(PickedColonies!J4319=0, "NA", INDEX(Table4[],(MATCH(PickedColonies!C4319,Table6[Barcode of agar-filled omnitray plate],0)+PickedColonies!J4319-1)))</f>
        <v>NA</v>
      </c>
      <c r="F4319" s="42" t="str">
        <f>IF(ISNUMBER(SEARCH("96-well",Import!$B$10)),Sheet1!O4318,Sheet1!P4318)</f>
        <v>N6</v>
      </c>
      <c r="I4319" s="31"/>
    </row>
    <row r="4320" spans="1:9" x14ac:dyDescent="0.25">
      <c r="A4320" s="29" t="str">
        <f>IF(PickedColonies!J4320=0, "NA",INDEX(Table5[Strain name],(MATCH(PickedColonies!C4320,Table6[Barcode of agar-filled omnitray plate],0)+PickedColonies!J4320-1)))</f>
        <v>NA</v>
      </c>
      <c r="B4320" s="29" t="str">
        <f>IF(PickedColonies!J4320=0, "NA", INDEX(Table1[Modifications],(MATCH(PickedColonies!C4320,Table6[Barcode of agar-filled omnitray plate],0)+PickedColonies!J4320-1)))</f>
        <v>NA</v>
      </c>
      <c r="D4320" s="29" t="str">
        <f>IF(PickedColonies!J4320=0, "NA", INDEX(Table4[],(MATCH(PickedColonies!C4320,Table6[Barcode of agar-filled omnitray plate],0)+PickedColonies!J4320-1)))</f>
        <v>NA</v>
      </c>
      <c r="F4320" s="42" t="str">
        <f>IF(ISNUMBER(SEARCH("96-well",Import!$B$10)),Sheet1!O4319,Sheet1!P4319)</f>
        <v>O6</v>
      </c>
      <c r="I4320" s="31"/>
    </row>
    <row r="4321" spans="1:9" x14ac:dyDescent="0.25">
      <c r="A4321" s="29" t="str">
        <f>IF(PickedColonies!J4321=0, "NA",INDEX(Table5[Strain name],(MATCH(PickedColonies!C4321,Table6[Barcode of agar-filled omnitray plate],0)+PickedColonies!J4321-1)))</f>
        <v>NA</v>
      </c>
      <c r="B4321" s="29" t="str">
        <f>IF(PickedColonies!J4321=0, "NA", INDEX(Table1[Modifications],(MATCH(PickedColonies!C4321,Table6[Barcode of agar-filled omnitray plate],0)+PickedColonies!J4321-1)))</f>
        <v>NA</v>
      </c>
      <c r="D4321" s="29" t="str">
        <f>IF(PickedColonies!J4321=0, "NA", INDEX(Table4[],(MATCH(PickedColonies!C4321,Table6[Barcode of agar-filled omnitray plate],0)+PickedColonies!J4321-1)))</f>
        <v>NA</v>
      </c>
      <c r="F4321" s="42" t="str">
        <f>IF(ISNUMBER(SEARCH("96-well",Import!$B$10)),Sheet1!O4320,Sheet1!P4320)</f>
        <v>P6</v>
      </c>
      <c r="I4321" s="31"/>
    </row>
    <row r="4322" spans="1:9" x14ac:dyDescent="0.25">
      <c r="A4322" s="29" t="str">
        <f>IF(PickedColonies!J4322=0, "NA",INDEX(Table5[Strain name],(MATCH(PickedColonies!C4322,Table6[Barcode of agar-filled omnitray plate],0)+PickedColonies!J4322-1)))</f>
        <v>NA</v>
      </c>
      <c r="B4322" s="29" t="str">
        <f>IF(PickedColonies!J4322=0, "NA", INDEX(Table1[Modifications],(MATCH(PickedColonies!C4322,Table6[Barcode of agar-filled omnitray plate],0)+PickedColonies!J4322-1)))</f>
        <v>NA</v>
      </c>
      <c r="D4322" s="29" t="str">
        <f>IF(PickedColonies!J4322=0, "NA", INDEX(Table4[],(MATCH(PickedColonies!C4322,Table6[Barcode of agar-filled omnitray plate],0)+PickedColonies!J4322-1)))</f>
        <v>NA</v>
      </c>
      <c r="F4322" s="42" t="str">
        <f>IF(ISNUMBER(SEARCH("96-well",Import!$B$10)),Sheet1!O4321,Sheet1!P4321)</f>
        <v>A7</v>
      </c>
      <c r="I4322" s="31"/>
    </row>
    <row r="4323" spans="1:9" x14ac:dyDescent="0.25">
      <c r="A4323" s="29" t="str">
        <f>IF(PickedColonies!J4323=0, "NA",INDEX(Table5[Strain name],(MATCH(PickedColonies!C4323,Table6[Barcode of agar-filled omnitray plate],0)+PickedColonies!J4323-1)))</f>
        <v>NA</v>
      </c>
      <c r="B4323" s="29" t="str">
        <f>IF(PickedColonies!J4323=0, "NA", INDEX(Table1[Modifications],(MATCH(PickedColonies!C4323,Table6[Barcode of agar-filled omnitray plate],0)+PickedColonies!J4323-1)))</f>
        <v>NA</v>
      </c>
      <c r="D4323" s="29" t="str">
        <f>IF(PickedColonies!J4323=0, "NA", INDEX(Table4[],(MATCH(PickedColonies!C4323,Table6[Barcode of agar-filled omnitray plate],0)+PickedColonies!J4323-1)))</f>
        <v>NA</v>
      </c>
      <c r="F4323" s="42" t="str">
        <f>IF(ISNUMBER(SEARCH("96-well",Import!$B$10)),Sheet1!O4322,Sheet1!P4322)</f>
        <v>B7</v>
      </c>
      <c r="I4323" s="31"/>
    </row>
    <row r="4324" spans="1:9" x14ac:dyDescent="0.25">
      <c r="A4324" s="29" t="str">
        <f>IF(PickedColonies!J4324=0, "NA",INDEX(Table5[Strain name],(MATCH(PickedColonies!C4324,Table6[Barcode of agar-filled omnitray plate],0)+PickedColonies!J4324-1)))</f>
        <v>NA</v>
      </c>
      <c r="B4324" s="29" t="str">
        <f>IF(PickedColonies!J4324=0, "NA", INDEX(Table1[Modifications],(MATCH(PickedColonies!C4324,Table6[Barcode of agar-filled omnitray plate],0)+PickedColonies!J4324-1)))</f>
        <v>NA</v>
      </c>
      <c r="D4324" s="29" t="str">
        <f>IF(PickedColonies!J4324=0, "NA", INDEX(Table4[],(MATCH(PickedColonies!C4324,Table6[Barcode of agar-filled omnitray plate],0)+PickedColonies!J4324-1)))</f>
        <v>NA</v>
      </c>
      <c r="F4324" s="42" t="str">
        <f>IF(ISNUMBER(SEARCH("96-well",Import!$B$10)),Sheet1!O4323,Sheet1!P4323)</f>
        <v>C7</v>
      </c>
      <c r="I4324" s="31"/>
    </row>
    <row r="4325" spans="1:9" x14ac:dyDescent="0.25">
      <c r="A4325" s="29" t="str">
        <f>IF(PickedColonies!J4325=0, "NA",INDEX(Table5[Strain name],(MATCH(PickedColonies!C4325,Table6[Barcode of agar-filled omnitray plate],0)+PickedColonies!J4325-1)))</f>
        <v>NA</v>
      </c>
      <c r="B4325" s="29" t="str">
        <f>IF(PickedColonies!J4325=0, "NA", INDEX(Table1[Modifications],(MATCH(PickedColonies!C4325,Table6[Barcode of agar-filled omnitray plate],0)+PickedColonies!J4325-1)))</f>
        <v>NA</v>
      </c>
      <c r="D4325" s="29" t="str">
        <f>IF(PickedColonies!J4325=0, "NA", INDEX(Table4[],(MATCH(PickedColonies!C4325,Table6[Barcode of agar-filled omnitray plate],0)+PickedColonies!J4325-1)))</f>
        <v>NA</v>
      </c>
      <c r="F4325" s="42" t="str">
        <f>IF(ISNUMBER(SEARCH("96-well",Import!$B$10)),Sheet1!O4324,Sheet1!P4324)</f>
        <v>D7</v>
      </c>
      <c r="I4325" s="31"/>
    </row>
    <row r="4326" spans="1:9" x14ac:dyDescent="0.25">
      <c r="A4326" s="29" t="str">
        <f>IF(PickedColonies!J4326=0, "NA",INDEX(Table5[Strain name],(MATCH(PickedColonies!C4326,Table6[Barcode of agar-filled omnitray plate],0)+PickedColonies!J4326-1)))</f>
        <v>NA</v>
      </c>
      <c r="B4326" s="29" t="str">
        <f>IF(PickedColonies!J4326=0, "NA", INDEX(Table1[Modifications],(MATCH(PickedColonies!C4326,Table6[Barcode of agar-filled omnitray plate],0)+PickedColonies!J4326-1)))</f>
        <v>NA</v>
      </c>
      <c r="D4326" s="29" t="str">
        <f>IF(PickedColonies!J4326=0, "NA", INDEX(Table4[],(MATCH(PickedColonies!C4326,Table6[Barcode of agar-filled omnitray plate],0)+PickedColonies!J4326-1)))</f>
        <v>NA</v>
      </c>
      <c r="F4326" s="42" t="str">
        <f>IF(ISNUMBER(SEARCH("96-well",Import!$B$10)),Sheet1!O4325,Sheet1!P4325)</f>
        <v>E7</v>
      </c>
      <c r="I4326" s="31"/>
    </row>
    <row r="4327" spans="1:9" x14ac:dyDescent="0.25">
      <c r="A4327" s="29" t="str">
        <f>IF(PickedColonies!J4327=0, "NA",INDEX(Table5[Strain name],(MATCH(PickedColonies!C4327,Table6[Barcode of agar-filled omnitray plate],0)+PickedColonies!J4327-1)))</f>
        <v>NA</v>
      </c>
      <c r="B4327" s="29" t="str">
        <f>IF(PickedColonies!J4327=0, "NA", INDEX(Table1[Modifications],(MATCH(PickedColonies!C4327,Table6[Barcode of agar-filled omnitray plate],0)+PickedColonies!J4327-1)))</f>
        <v>NA</v>
      </c>
      <c r="D4327" s="29" t="str">
        <f>IF(PickedColonies!J4327=0, "NA", INDEX(Table4[],(MATCH(PickedColonies!C4327,Table6[Barcode of agar-filled omnitray plate],0)+PickedColonies!J4327-1)))</f>
        <v>NA</v>
      </c>
      <c r="F4327" s="42" t="str">
        <f>IF(ISNUMBER(SEARCH("96-well",Import!$B$10)),Sheet1!O4326,Sheet1!P4326)</f>
        <v>F7</v>
      </c>
      <c r="I4327" s="31"/>
    </row>
    <row r="4328" spans="1:9" x14ac:dyDescent="0.25">
      <c r="A4328" s="29" t="str">
        <f>IF(PickedColonies!J4328=0, "NA",INDEX(Table5[Strain name],(MATCH(PickedColonies!C4328,Table6[Barcode of agar-filled omnitray plate],0)+PickedColonies!J4328-1)))</f>
        <v>NA</v>
      </c>
      <c r="B4328" s="29" t="str">
        <f>IF(PickedColonies!J4328=0, "NA", INDEX(Table1[Modifications],(MATCH(PickedColonies!C4328,Table6[Barcode of agar-filled omnitray plate],0)+PickedColonies!J4328-1)))</f>
        <v>NA</v>
      </c>
      <c r="D4328" s="29" t="str">
        <f>IF(PickedColonies!J4328=0, "NA", INDEX(Table4[],(MATCH(PickedColonies!C4328,Table6[Barcode of agar-filled omnitray plate],0)+PickedColonies!J4328-1)))</f>
        <v>NA</v>
      </c>
      <c r="F4328" s="42" t="str">
        <f>IF(ISNUMBER(SEARCH("96-well",Import!$B$10)),Sheet1!O4327,Sheet1!P4327)</f>
        <v>G7</v>
      </c>
      <c r="I4328" s="31"/>
    </row>
    <row r="4329" spans="1:9" x14ac:dyDescent="0.25">
      <c r="A4329" s="29" t="str">
        <f>IF(PickedColonies!J4329=0, "NA",INDEX(Table5[Strain name],(MATCH(PickedColonies!C4329,Table6[Barcode of agar-filled omnitray plate],0)+PickedColonies!J4329-1)))</f>
        <v>NA</v>
      </c>
      <c r="B4329" s="29" t="str">
        <f>IF(PickedColonies!J4329=0, "NA", INDEX(Table1[Modifications],(MATCH(PickedColonies!C4329,Table6[Barcode of agar-filled omnitray plate],0)+PickedColonies!J4329-1)))</f>
        <v>NA</v>
      </c>
      <c r="D4329" s="29" t="str">
        <f>IF(PickedColonies!J4329=0, "NA", INDEX(Table4[],(MATCH(PickedColonies!C4329,Table6[Barcode of agar-filled omnitray plate],0)+PickedColonies!J4329-1)))</f>
        <v>NA</v>
      </c>
      <c r="F4329" s="42" t="str">
        <f>IF(ISNUMBER(SEARCH("96-well",Import!$B$10)),Sheet1!O4328,Sheet1!P4328)</f>
        <v>H7</v>
      </c>
      <c r="I4329" s="31"/>
    </row>
    <row r="4330" spans="1:9" x14ac:dyDescent="0.25">
      <c r="A4330" s="29" t="str">
        <f>IF(PickedColonies!J4330=0, "NA",INDEX(Table5[Strain name],(MATCH(PickedColonies!C4330,Table6[Barcode of agar-filled omnitray plate],0)+PickedColonies!J4330-1)))</f>
        <v>NA</v>
      </c>
      <c r="B4330" s="29" t="str">
        <f>IF(PickedColonies!J4330=0, "NA", INDEX(Table1[Modifications],(MATCH(PickedColonies!C4330,Table6[Barcode of agar-filled omnitray plate],0)+PickedColonies!J4330-1)))</f>
        <v>NA</v>
      </c>
      <c r="D4330" s="29" t="str">
        <f>IF(PickedColonies!J4330=0, "NA", INDEX(Table4[],(MATCH(PickedColonies!C4330,Table6[Barcode of agar-filled omnitray plate],0)+PickedColonies!J4330-1)))</f>
        <v>NA</v>
      </c>
      <c r="F4330" s="42" t="str">
        <f>IF(ISNUMBER(SEARCH("96-well",Import!$B$10)),Sheet1!O4329,Sheet1!P4329)</f>
        <v>I7</v>
      </c>
      <c r="I4330" s="31"/>
    </row>
    <row r="4331" spans="1:9" x14ac:dyDescent="0.25">
      <c r="A4331" s="29" t="str">
        <f>IF(PickedColonies!J4331=0, "NA",INDEX(Table5[Strain name],(MATCH(PickedColonies!C4331,Table6[Barcode of agar-filled omnitray plate],0)+PickedColonies!J4331-1)))</f>
        <v>NA</v>
      </c>
      <c r="B4331" s="29" t="str">
        <f>IF(PickedColonies!J4331=0, "NA", INDEX(Table1[Modifications],(MATCH(PickedColonies!C4331,Table6[Barcode of agar-filled omnitray plate],0)+PickedColonies!J4331-1)))</f>
        <v>NA</v>
      </c>
      <c r="D4331" s="29" t="str">
        <f>IF(PickedColonies!J4331=0, "NA", INDEX(Table4[],(MATCH(PickedColonies!C4331,Table6[Barcode of agar-filled omnitray plate],0)+PickedColonies!J4331-1)))</f>
        <v>NA</v>
      </c>
      <c r="F4331" s="42" t="str">
        <f>IF(ISNUMBER(SEARCH("96-well",Import!$B$10)),Sheet1!O4330,Sheet1!P4330)</f>
        <v>J7</v>
      </c>
      <c r="I4331" s="31"/>
    </row>
    <row r="4332" spans="1:9" x14ac:dyDescent="0.25">
      <c r="A4332" s="29" t="str">
        <f>IF(PickedColonies!J4332=0, "NA",INDEX(Table5[Strain name],(MATCH(PickedColonies!C4332,Table6[Barcode of agar-filled omnitray plate],0)+PickedColonies!J4332-1)))</f>
        <v>NA</v>
      </c>
      <c r="B4332" s="29" t="str">
        <f>IF(PickedColonies!J4332=0, "NA", INDEX(Table1[Modifications],(MATCH(PickedColonies!C4332,Table6[Barcode of agar-filled omnitray plate],0)+PickedColonies!J4332-1)))</f>
        <v>NA</v>
      </c>
      <c r="D4332" s="29" t="str">
        <f>IF(PickedColonies!J4332=0, "NA", INDEX(Table4[],(MATCH(PickedColonies!C4332,Table6[Barcode of agar-filled omnitray plate],0)+PickedColonies!J4332-1)))</f>
        <v>NA</v>
      </c>
      <c r="F4332" s="42" t="str">
        <f>IF(ISNUMBER(SEARCH("96-well",Import!$B$10)),Sheet1!O4331,Sheet1!P4331)</f>
        <v>K7</v>
      </c>
      <c r="I4332" s="31"/>
    </row>
    <row r="4333" spans="1:9" x14ac:dyDescent="0.25">
      <c r="A4333" s="29" t="str">
        <f>IF(PickedColonies!J4333=0, "NA",INDEX(Table5[Strain name],(MATCH(PickedColonies!C4333,Table6[Barcode of agar-filled omnitray plate],0)+PickedColonies!J4333-1)))</f>
        <v>NA</v>
      </c>
      <c r="B4333" s="29" t="str">
        <f>IF(PickedColonies!J4333=0, "NA", INDEX(Table1[Modifications],(MATCH(PickedColonies!C4333,Table6[Barcode of agar-filled omnitray plate],0)+PickedColonies!J4333-1)))</f>
        <v>NA</v>
      </c>
      <c r="D4333" s="29" t="str">
        <f>IF(PickedColonies!J4333=0, "NA", INDEX(Table4[],(MATCH(PickedColonies!C4333,Table6[Barcode of agar-filled omnitray plate],0)+PickedColonies!J4333-1)))</f>
        <v>NA</v>
      </c>
      <c r="F4333" s="42" t="str">
        <f>IF(ISNUMBER(SEARCH("96-well",Import!$B$10)),Sheet1!O4332,Sheet1!P4332)</f>
        <v>L7</v>
      </c>
      <c r="I4333" s="31"/>
    </row>
    <row r="4334" spans="1:9" x14ac:dyDescent="0.25">
      <c r="A4334" s="29" t="str">
        <f>IF(PickedColonies!J4334=0, "NA",INDEX(Table5[Strain name],(MATCH(PickedColonies!C4334,Table6[Barcode of agar-filled omnitray plate],0)+PickedColonies!J4334-1)))</f>
        <v>NA</v>
      </c>
      <c r="B4334" s="29" t="str">
        <f>IF(PickedColonies!J4334=0, "NA", INDEX(Table1[Modifications],(MATCH(PickedColonies!C4334,Table6[Barcode of agar-filled omnitray plate],0)+PickedColonies!J4334-1)))</f>
        <v>NA</v>
      </c>
      <c r="D4334" s="29" t="str">
        <f>IF(PickedColonies!J4334=0, "NA", INDEX(Table4[],(MATCH(PickedColonies!C4334,Table6[Barcode of agar-filled omnitray plate],0)+PickedColonies!J4334-1)))</f>
        <v>NA</v>
      </c>
      <c r="F4334" s="42" t="str">
        <f>IF(ISNUMBER(SEARCH("96-well",Import!$B$10)),Sheet1!O4333,Sheet1!P4333)</f>
        <v>M7</v>
      </c>
      <c r="I4334" s="31"/>
    </row>
    <row r="4335" spans="1:9" x14ac:dyDescent="0.25">
      <c r="A4335" s="29" t="str">
        <f>IF(PickedColonies!J4335=0, "NA",INDEX(Table5[Strain name],(MATCH(PickedColonies!C4335,Table6[Barcode of agar-filled omnitray plate],0)+PickedColonies!J4335-1)))</f>
        <v>NA</v>
      </c>
      <c r="B4335" s="29" t="str">
        <f>IF(PickedColonies!J4335=0, "NA", INDEX(Table1[Modifications],(MATCH(PickedColonies!C4335,Table6[Barcode of agar-filled omnitray plate],0)+PickedColonies!J4335-1)))</f>
        <v>NA</v>
      </c>
      <c r="D4335" s="29" t="str">
        <f>IF(PickedColonies!J4335=0, "NA", INDEX(Table4[],(MATCH(PickedColonies!C4335,Table6[Barcode of agar-filled omnitray plate],0)+PickedColonies!J4335-1)))</f>
        <v>NA</v>
      </c>
      <c r="F4335" s="42" t="str">
        <f>IF(ISNUMBER(SEARCH("96-well",Import!$B$10)),Sheet1!O4334,Sheet1!P4334)</f>
        <v>N7</v>
      </c>
      <c r="I4335" s="31"/>
    </row>
    <row r="4336" spans="1:9" x14ac:dyDescent="0.25">
      <c r="A4336" s="29" t="str">
        <f>IF(PickedColonies!J4336=0, "NA",INDEX(Table5[Strain name],(MATCH(PickedColonies!C4336,Table6[Barcode of agar-filled omnitray plate],0)+PickedColonies!J4336-1)))</f>
        <v>NA</v>
      </c>
      <c r="B4336" s="29" t="str">
        <f>IF(PickedColonies!J4336=0, "NA", INDEX(Table1[Modifications],(MATCH(PickedColonies!C4336,Table6[Barcode of agar-filled omnitray plate],0)+PickedColonies!J4336-1)))</f>
        <v>NA</v>
      </c>
      <c r="D4336" s="29" t="str">
        <f>IF(PickedColonies!J4336=0, "NA", INDEX(Table4[],(MATCH(PickedColonies!C4336,Table6[Barcode of agar-filled omnitray plate],0)+PickedColonies!J4336-1)))</f>
        <v>NA</v>
      </c>
      <c r="F4336" s="42" t="str">
        <f>IF(ISNUMBER(SEARCH("96-well",Import!$B$10)),Sheet1!O4335,Sheet1!P4335)</f>
        <v>O7</v>
      </c>
      <c r="I4336" s="31"/>
    </row>
    <row r="4337" spans="1:9" x14ac:dyDescent="0.25">
      <c r="A4337" s="29" t="str">
        <f>IF(PickedColonies!J4337=0, "NA",INDEX(Table5[Strain name],(MATCH(PickedColonies!C4337,Table6[Barcode of agar-filled omnitray plate],0)+PickedColonies!J4337-1)))</f>
        <v>NA</v>
      </c>
      <c r="B4337" s="29" t="str">
        <f>IF(PickedColonies!J4337=0, "NA", INDEX(Table1[Modifications],(MATCH(PickedColonies!C4337,Table6[Barcode of agar-filled omnitray plate],0)+PickedColonies!J4337-1)))</f>
        <v>NA</v>
      </c>
      <c r="D4337" s="29" t="str">
        <f>IF(PickedColonies!J4337=0, "NA", INDEX(Table4[],(MATCH(PickedColonies!C4337,Table6[Barcode of agar-filled omnitray plate],0)+PickedColonies!J4337-1)))</f>
        <v>NA</v>
      </c>
      <c r="F4337" s="42" t="str">
        <f>IF(ISNUMBER(SEARCH("96-well",Import!$B$10)),Sheet1!O4336,Sheet1!P4336)</f>
        <v>P7</v>
      </c>
      <c r="I4337" s="31"/>
    </row>
    <row r="4338" spans="1:9" x14ac:dyDescent="0.25">
      <c r="A4338" s="29" t="str">
        <f>IF(PickedColonies!J4338=0, "NA",INDEX(Table5[Strain name],(MATCH(PickedColonies!C4338,Table6[Barcode of agar-filled omnitray plate],0)+PickedColonies!J4338-1)))</f>
        <v>NA</v>
      </c>
      <c r="B4338" s="29" t="str">
        <f>IF(PickedColonies!J4338=0, "NA", INDEX(Table1[Modifications],(MATCH(PickedColonies!C4338,Table6[Barcode of agar-filled omnitray plate],0)+PickedColonies!J4338-1)))</f>
        <v>NA</v>
      </c>
      <c r="D4338" s="29" t="str">
        <f>IF(PickedColonies!J4338=0, "NA", INDEX(Table4[],(MATCH(PickedColonies!C4338,Table6[Barcode of agar-filled omnitray plate],0)+PickedColonies!J4338-1)))</f>
        <v>NA</v>
      </c>
      <c r="F4338" s="42" t="str">
        <f>IF(ISNUMBER(SEARCH("96-well",Import!$B$10)),Sheet1!O4337,Sheet1!P4337)</f>
        <v>A8</v>
      </c>
      <c r="I4338" s="31"/>
    </row>
    <row r="4339" spans="1:9" x14ac:dyDescent="0.25">
      <c r="A4339" s="29" t="str">
        <f>IF(PickedColonies!J4339=0, "NA",INDEX(Table5[Strain name],(MATCH(PickedColonies!C4339,Table6[Barcode of agar-filled omnitray plate],0)+PickedColonies!J4339-1)))</f>
        <v>NA</v>
      </c>
      <c r="B4339" s="29" t="str">
        <f>IF(PickedColonies!J4339=0, "NA", INDEX(Table1[Modifications],(MATCH(PickedColonies!C4339,Table6[Barcode of agar-filled omnitray plate],0)+PickedColonies!J4339-1)))</f>
        <v>NA</v>
      </c>
      <c r="D4339" s="29" t="str">
        <f>IF(PickedColonies!J4339=0, "NA", INDEX(Table4[],(MATCH(PickedColonies!C4339,Table6[Barcode of agar-filled omnitray plate],0)+PickedColonies!J4339-1)))</f>
        <v>NA</v>
      </c>
      <c r="F4339" s="42" t="str">
        <f>IF(ISNUMBER(SEARCH("96-well",Import!$B$10)),Sheet1!O4338,Sheet1!P4338)</f>
        <v>B8</v>
      </c>
      <c r="I4339" s="31"/>
    </row>
    <row r="4340" spans="1:9" x14ac:dyDescent="0.25">
      <c r="A4340" s="29" t="str">
        <f>IF(PickedColonies!J4340=0, "NA",INDEX(Table5[Strain name],(MATCH(PickedColonies!C4340,Table6[Barcode of agar-filled omnitray plate],0)+PickedColonies!J4340-1)))</f>
        <v>NA</v>
      </c>
      <c r="B4340" s="29" t="str">
        <f>IF(PickedColonies!J4340=0, "NA", INDEX(Table1[Modifications],(MATCH(PickedColonies!C4340,Table6[Barcode of agar-filled omnitray plate],0)+PickedColonies!J4340-1)))</f>
        <v>NA</v>
      </c>
      <c r="D4340" s="29" t="str">
        <f>IF(PickedColonies!J4340=0, "NA", INDEX(Table4[],(MATCH(PickedColonies!C4340,Table6[Barcode of agar-filled omnitray plate],0)+PickedColonies!J4340-1)))</f>
        <v>NA</v>
      </c>
      <c r="F4340" s="42" t="str">
        <f>IF(ISNUMBER(SEARCH("96-well",Import!$B$10)),Sheet1!O4339,Sheet1!P4339)</f>
        <v>C8</v>
      </c>
      <c r="I4340" s="31"/>
    </row>
    <row r="4341" spans="1:9" x14ac:dyDescent="0.25">
      <c r="A4341" s="29" t="str">
        <f>IF(PickedColonies!J4341=0, "NA",INDEX(Table5[Strain name],(MATCH(PickedColonies!C4341,Table6[Barcode of agar-filled omnitray plate],0)+PickedColonies!J4341-1)))</f>
        <v>NA</v>
      </c>
      <c r="B4341" s="29" t="str">
        <f>IF(PickedColonies!J4341=0, "NA", INDEX(Table1[Modifications],(MATCH(PickedColonies!C4341,Table6[Barcode of agar-filled omnitray plate],0)+PickedColonies!J4341-1)))</f>
        <v>NA</v>
      </c>
      <c r="D4341" s="29" t="str">
        <f>IF(PickedColonies!J4341=0, "NA", INDEX(Table4[],(MATCH(PickedColonies!C4341,Table6[Barcode of agar-filled omnitray plate],0)+PickedColonies!J4341-1)))</f>
        <v>NA</v>
      </c>
      <c r="F4341" s="42" t="str">
        <f>IF(ISNUMBER(SEARCH("96-well",Import!$B$10)),Sheet1!O4340,Sheet1!P4340)</f>
        <v>D8</v>
      </c>
      <c r="I4341" s="31"/>
    </row>
    <row r="4342" spans="1:9" x14ac:dyDescent="0.25">
      <c r="A4342" s="29" t="str">
        <f>IF(PickedColonies!J4342=0, "NA",INDEX(Table5[Strain name],(MATCH(PickedColonies!C4342,Table6[Barcode of agar-filled omnitray plate],0)+PickedColonies!J4342-1)))</f>
        <v>NA</v>
      </c>
      <c r="B4342" s="29" t="str">
        <f>IF(PickedColonies!J4342=0, "NA", INDEX(Table1[Modifications],(MATCH(PickedColonies!C4342,Table6[Barcode of agar-filled omnitray plate],0)+PickedColonies!J4342-1)))</f>
        <v>NA</v>
      </c>
      <c r="D4342" s="29" t="str">
        <f>IF(PickedColonies!J4342=0, "NA", INDEX(Table4[],(MATCH(PickedColonies!C4342,Table6[Barcode of agar-filled omnitray plate],0)+PickedColonies!J4342-1)))</f>
        <v>NA</v>
      </c>
      <c r="F4342" s="42" t="str">
        <f>IF(ISNUMBER(SEARCH("96-well",Import!$B$10)),Sheet1!O4341,Sheet1!P4341)</f>
        <v>E8</v>
      </c>
      <c r="I4342" s="31"/>
    </row>
    <row r="4343" spans="1:9" x14ac:dyDescent="0.25">
      <c r="A4343" s="29" t="str">
        <f>IF(PickedColonies!J4343=0, "NA",INDEX(Table5[Strain name],(MATCH(PickedColonies!C4343,Table6[Barcode of agar-filled omnitray plate],0)+PickedColonies!J4343-1)))</f>
        <v>NA</v>
      </c>
      <c r="B4343" s="29" t="str">
        <f>IF(PickedColonies!J4343=0, "NA", INDEX(Table1[Modifications],(MATCH(PickedColonies!C4343,Table6[Barcode of agar-filled omnitray plate],0)+PickedColonies!J4343-1)))</f>
        <v>NA</v>
      </c>
      <c r="D4343" s="29" t="str">
        <f>IF(PickedColonies!J4343=0, "NA", INDEX(Table4[],(MATCH(PickedColonies!C4343,Table6[Barcode of agar-filled omnitray plate],0)+PickedColonies!J4343-1)))</f>
        <v>NA</v>
      </c>
      <c r="F4343" s="42" t="str">
        <f>IF(ISNUMBER(SEARCH("96-well",Import!$B$10)),Sheet1!O4342,Sheet1!P4342)</f>
        <v>F8</v>
      </c>
      <c r="I4343" s="31"/>
    </row>
    <row r="4344" spans="1:9" x14ac:dyDescent="0.25">
      <c r="A4344" s="29" t="str">
        <f>IF(PickedColonies!J4344=0, "NA",INDEX(Table5[Strain name],(MATCH(PickedColonies!C4344,Table6[Barcode of agar-filled omnitray plate],0)+PickedColonies!J4344-1)))</f>
        <v>NA</v>
      </c>
      <c r="B4344" s="29" t="str">
        <f>IF(PickedColonies!J4344=0, "NA", INDEX(Table1[Modifications],(MATCH(PickedColonies!C4344,Table6[Barcode of agar-filled omnitray plate],0)+PickedColonies!J4344-1)))</f>
        <v>NA</v>
      </c>
      <c r="D4344" s="29" t="str">
        <f>IF(PickedColonies!J4344=0, "NA", INDEX(Table4[],(MATCH(PickedColonies!C4344,Table6[Barcode of agar-filled omnitray plate],0)+PickedColonies!J4344-1)))</f>
        <v>NA</v>
      </c>
      <c r="F4344" s="42" t="str">
        <f>IF(ISNUMBER(SEARCH("96-well",Import!$B$10)),Sheet1!O4343,Sheet1!P4343)</f>
        <v>G8</v>
      </c>
      <c r="I4344" s="31"/>
    </row>
    <row r="4345" spans="1:9" x14ac:dyDescent="0.25">
      <c r="A4345" s="29" t="str">
        <f>IF(PickedColonies!J4345=0, "NA",INDEX(Table5[Strain name],(MATCH(PickedColonies!C4345,Table6[Barcode of agar-filled omnitray plate],0)+PickedColonies!J4345-1)))</f>
        <v>NA</v>
      </c>
      <c r="B4345" s="29" t="str">
        <f>IF(PickedColonies!J4345=0, "NA", INDEX(Table1[Modifications],(MATCH(PickedColonies!C4345,Table6[Barcode of agar-filled omnitray plate],0)+PickedColonies!J4345-1)))</f>
        <v>NA</v>
      </c>
      <c r="D4345" s="29" t="str">
        <f>IF(PickedColonies!J4345=0, "NA", INDEX(Table4[],(MATCH(PickedColonies!C4345,Table6[Barcode of agar-filled omnitray plate],0)+PickedColonies!J4345-1)))</f>
        <v>NA</v>
      </c>
      <c r="F4345" s="42" t="str">
        <f>IF(ISNUMBER(SEARCH("96-well",Import!$B$10)),Sheet1!O4344,Sheet1!P4344)</f>
        <v>H8</v>
      </c>
      <c r="I4345" s="31"/>
    </row>
    <row r="4346" spans="1:9" x14ac:dyDescent="0.25">
      <c r="A4346" s="29" t="str">
        <f>IF(PickedColonies!J4346=0, "NA",INDEX(Table5[Strain name],(MATCH(PickedColonies!C4346,Table6[Barcode of agar-filled omnitray plate],0)+PickedColonies!J4346-1)))</f>
        <v>NA</v>
      </c>
      <c r="B4346" s="29" t="str">
        <f>IF(PickedColonies!J4346=0, "NA", INDEX(Table1[Modifications],(MATCH(PickedColonies!C4346,Table6[Barcode of agar-filled omnitray plate],0)+PickedColonies!J4346-1)))</f>
        <v>NA</v>
      </c>
      <c r="D4346" s="29" t="str">
        <f>IF(PickedColonies!J4346=0, "NA", INDEX(Table4[],(MATCH(PickedColonies!C4346,Table6[Barcode of agar-filled omnitray plate],0)+PickedColonies!J4346-1)))</f>
        <v>NA</v>
      </c>
      <c r="F4346" s="42" t="str">
        <f>IF(ISNUMBER(SEARCH("96-well",Import!$B$10)),Sheet1!O4345,Sheet1!P4345)</f>
        <v>I8</v>
      </c>
      <c r="I4346" s="31"/>
    </row>
    <row r="4347" spans="1:9" x14ac:dyDescent="0.25">
      <c r="A4347" s="29" t="str">
        <f>IF(PickedColonies!J4347=0, "NA",INDEX(Table5[Strain name],(MATCH(PickedColonies!C4347,Table6[Barcode of agar-filled omnitray plate],0)+PickedColonies!J4347-1)))</f>
        <v>NA</v>
      </c>
      <c r="B4347" s="29" t="str">
        <f>IF(PickedColonies!J4347=0, "NA", INDEX(Table1[Modifications],(MATCH(PickedColonies!C4347,Table6[Barcode of agar-filled omnitray plate],0)+PickedColonies!J4347-1)))</f>
        <v>NA</v>
      </c>
      <c r="D4347" s="29" t="str">
        <f>IF(PickedColonies!J4347=0, "NA", INDEX(Table4[],(MATCH(PickedColonies!C4347,Table6[Barcode of agar-filled omnitray plate],0)+PickedColonies!J4347-1)))</f>
        <v>NA</v>
      </c>
      <c r="F4347" s="42" t="str">
        <f>IF(ISNUMBER(SEARCH("96-well",Import!$B$10)),Sheet1!O4346,Sheet1!P4346)</f>
        <v>J8</v>
      </c>
      <c r="I4347" s="31"/>
    </row>
    <row r="4348" spans="1:9" x14ac:dyDescent="0.25">
      <c r="A4348" s="29" t="str">
        <f>IF(PickedColonies!J4348=0, "NA",INDEX(Table5[Strain name],(MATCH(PickedColonies!C4348,Table6[Barcode of agar-filled omnitray plate],0)+PickedColonies!J4348-1)))</f>
        <v>NA</v>
      </c>
      <c r="B4348" s="29" t="str">
        <f>IF(PickedColonies!J4348=0, "NA", INDEX(Table1[Modifications],(MATCH(PickedColonies!C4348,Table6[Barcode of agar-filled omnitray plate],0)+PickedColonies!J4348-1)))</f>
        <v>NA</v>
      </c>
      <c r="D4348" s="29" t="str">
        <f>IF(PickedColonies!J4348=0, "NA", INDEX(Table4[],(MATCH(PickedColonies!C4348,Table6[Barcode of agar-filled omnitray plate],0)+PickedColonies!J4348-1)))</f>
        <v>NA</v>
      </c>
      <c r="F4348" s="42" t="str">
        <f>IF(ISNUMBER(SEARCH("96-well",Import!$B$10)),Sheet1!O4347,Sheet1!P4347)</f>
        <v>K8</v>
      </c>
      <c r="I4348" s="31"/>
    </row>
    <row r="4349" spans="1:9" ht="30" x14ac:dyDescent="0.25">
      <c r="A4349" s="29" t="s">
        <v>131</v>
      </c>
      <c r="B4349" s="5" t="s">
        <v>145</v>
      </c>
      <c r="C4349" s="30" t="s">
        <v>143</v>
      </c>
      <c r="D4349" s="43" t="s">
        <v>156</v>
      </c>
      <c r="E4349" s="30" t="s">
        <v>134</v>
      </c>
      <c r="F4349" s="5" t="s">
        <v>130</v>
      </c>
      <c r="G4349" s="30" t="s">
        <v>144</v>
      </c>
      <c r="H4349" s="30" t="s">
        <v>133</v>
      </c>
      <c r="I4349" s="32" t="s">
        <v>132</v>
      </c>
    </row>
    <row r="4350" spans="1:9" x14ac:dyDescent="0.25">
      <c r="A4350" s="29" t="str">
        <f>IF(PickedColonies!J4350=0, "NA",INDEX(Table5[Strain name],(MATCH(PickedColonies!C4350,Table6[Barcode of agar-filled omnitray plate],0)+PickedColonies!J4350-1)))</f>
        <v>NA</v>
      </c>
      <c r="B4350" s="29" t="str">
        <f>IF(PickedColonies!J4350=0, "NA", INDEX(Table1[Modifications],(MATCH(PickedColonies!C4350,Table6[Barcode of agar-filled omnitray plate],0)+PickedColonies!J4350-1)))</f>
        <v>NA</v>
      </c>
      <c r="D4350" s="29" t="str">
        <f>IF(PickedColonies!J4350=0, "NA", INDEX(Table4[],(MATCH(PickedColonies!C4350,Table6[Barcode of agar-filled omnitray plate],0)+PickedColonies!J4350-1)))</f>
        <v>NA</v>
      </c>
      <c r="F4350" s="29" t="str">
        <f>IF(ISNUMBER(SEARCH("96-well",Import!$B$10)),Sheet1!O4349,Sheet1!P4349)</f>
        <v>M8</v>
      </c>
      <c r="I4350" s="31"/>
    </row>
    <row r="4351" spans="1:9" x14ac:dyDescent="0.25">
      <c r="A4351" s="29" t="str">
        <f>IF(PickedColonies!J4351=0, "NA",INDEX(Table5[Strain name],(MATCH(PickedColonies!C4351,Table6[Barcode of agar-filled omnitray plate],0)+PickedColonies!J4351-1)))</f>
        <v>NA</v>
      </c>
      <c r="B4351" s="29" t="str">
        <f>IF(PickedColonies!J4351=0, "NA", INDEX(Table1[Modifications],(MATCH(PickedColonies!C4351,Table6[Barcode of agar-filled omnitray plate],0)+PickedColonies!J4351-1)))</f>
        <v>NA</v>
      </c>
      <c r="D4351" s="29" t="str">
        <f>IF(PickedColonies!J4351=0, "NA", INDEX(Table4[],(MATCH(PickedColonies!C4351,Table6[Barcode of agar-filled omnitray plate],0)+PickedColonies!J4351-1)))</f>
        <v>NA</v>
      </c>
      <c r="F4351" s="29" t="str">
        <f>IF(ISNUMBER(SEARCH("96-well",Import!$B$10)),Sheet1!O4350,Sheet1!P4350)</f>
        <v>N8</v>
      </c>
      <c r="I4351" s="31"/>
    </row>
    <row r="4352" spans="1:9" x14ac:dyDescent="0.25">
      <c r="A4352" s="29" t="str">
        <f>IF(PickedColonies!J4352=0, "NA",INDEX(Table5[Strain name],(MATCH(PickedColonies!C4352,Table6[Barcode of agar-filled omnitray plate],0)+PickedColonies!J4352-1)))</f>
        <v>NA</v>
      </c>
      <c r="B4352" s="29" t="str">
        <f>IF(PickedColonies!J4352=0, "NA", INDEX(Table1[Modifications],(MATCH(PickedColonies!C4352,Table6[Barcode of agar-filled omnitray plate],0)+PickedColonies!J4352-1)))</f>
        <v>NA</v>
      </c>
      <c r="D4352" s="29" t="str">
        <f>IF(PickedColonies!J4352=0, "NA", INDEX(Table4[],(MATCH(PickedColonies!C4352,Table6[Barcode of agar-filled omnitray plate],0)+PickedColonies!J4352-1)))</f>
        <v>NA</v>
      </c>
      <c r="F4352" s="29" t="str">
        <f>IF(ISNUMBER(SEARCH("96-well",Import!$B$10)),Sheet1!O4351,Sheet1!P4351)</f>
        <v>O8</v>
      </c>
      <c r="I4352" s="31"/>
    </row>
    <row r="4353" spans="1:9" x14ac:dyDescent="0.25">
      <c r="A4353" s="29" t="str">
        <f>IF(PickedColonies!J4353=0, "NA",INDEX(Table5[Strain name],(MATCH(PickedColonies!C4353,Table6[Barcode of agar-filled omnitray plate],0)+PickedColonies!J4353-1)))</f>
        <v>NA</v>
      </c>
      <c r="B4353" s="29" t="str">
        <f>IF(PickedColonies!J4353=0, "NA", INDEX(Table1[Modifications],(MATCH(PickedColonies!C4353,Table6[Barcode of agar-filled omnitray plate],0)+PickedColonies!J4353-1)))</f>
        <v>NA</v>
      </c>
      <c r="D4353" s="29" t="str">
        <f>IF(PickedColonies!J4353=0, "NA", INDEX(Table4[],(MATCH(PickedColonies!C4353,Table6[Barcode of agar-filled omnitray plate],0)+PickedColonies!J4353-1)))</f>
        <v>NA</v>
      </c>
      <c r="F4353" s="29" t="str">
        <f>IF(ISNUMBER(SEARCH("96-well",Import!$B$10)),Sheet1!O4352,Sheet1!P4352)</f>
        <v>P8</v>
      </c>
      <c r="I4353" s="31"/>
    </row>
    <row r="4354" spans="1:9" x14ac:dyDescent="0.25">
      <c r="A4354" s="29" t="str">
        <f>IF(PickedColonies!J4354=0, "NA",INDEX(Table5[Strain name],(MATCH(PickedColonies!C4354,Table6[Barcode of agar-filled omnitray plate],0)+PickedColonies!J4354-1)))</f>
        <v>NA</v>
      </c>
      <c r="B4354" s="29" t="str">
        <f>IF(PickedColonies!J4354=0, "NA", INDEX(Table1[Modifications],(MATCH(PickedColonies!C4354,Table6[Barcode of agar-filled omnitray plate],0)+PickedColonies!J4354-1)))</f>
        <v>NA</v>
      </c>
      <c r="D4354" s="29" t="str">
        <f>IF(PickedColonies!J4354=0, "NA", INDEX(Table4[],(MATCH(PickedColonies!C4354,Table6[Barcode of agar-filled omnitray plate],0)+PickedColonies!J4354-1)))</f>
        <v>NA</v>
      </c>
      <c r="F4354" s="29" t="str">
        <f>IF(ISNUMBER(SEARCH("96-well",Import!$B$10)),Sheet1!O4353,Sheet1!P4353)</f>
        <v>A9</v>
      </c>
      <c r="I4354" s="31"/>
    </row>
    <row r="4355" spans="1:9" x14ac:dyDescent="0.25">
      <c r="A4355" s="29" t="str">
        <f>IF(PickedColonies!J4355=0, "NA",INDEX(Table5[Strain name],(MATCH(PickedColonies!C4355,Table6[Barcode of agar-filled omnitray plate],0)+PickedColonies!J4355-1)))</f>
        <v>NA</v>
      </c>
      <c r="B4355" s="29" t="str">
        <f>IF(PickedColonies!J4355=0, "NA", INDEX(Table1[Modifications],(MATCH(PickedColonies!C4355,Table6[Barcode of agar-filled omnitray plate],0)+PickedColonies!J4355-1)))</f>
        <v>NA</v>
      </c>
      <c r="D4355" s="29" t="str">
        <f>IF(PickedColonies!J4355=0, "NA", INDEX(Table4[],(MATCH(PickedColonies!C4355,Table6[Barcode of agar-filled omnitray plate],0)+PickedColonies!J4355-1)))</f>
        <v>NA</v>
      </c>
      <c r="F4355" s="29" t="str">
        <f>IF(ISNUMBER(SEARCH("96-well",Import!$B$10)),Sheet1!O4354,Sheet1!P4354)</f>
        <v>B9</v>
      </c>
      <c r="I4355" s="31"/>
    </row>
    <row r="4356" spans="1:9" x14ac:dyDescent="0.25">
      <c r="A4356" s="29" t="str">
        <f>IF(PickedColonies!J4356=0, "NA",INDEX(Table5[Strain name],(MATCH(PickedColonies!C4356,Table6[Barcode of agar-filled omnitray plate],0)+PickedColonies!J4356-1)))</f>
        <v>NA</v>
      </c>
      <c r="B4356" s="29" t="str">
        <f>IF(PickedColonies!J4356=0, "NA", INDEX(Table1[Modifications],(MATCH(PickedColonies!C4356,Table6[Barcode of agar-filled omnitray plate],0)+PickedColonies!J4356-1)))</f>
        <v>NA</v>
      </c>
      <c r="D4356" s="29" t="str">
        <f>IF(PickedColonies!J4356=0, "NA", INDEX(Table4[],(MATCH(PickedColonies!C4356,Table6[Barcode of agar-filled omnitray plate],0)+PickedColonies!J4356-1)))</f>
        <v>NA</v>
      </c>
      <c r="F4356" s="29" t="str">
        <f>IF(ISNUMBER(SEARCH("96-well",Import!$B$10)),Sheet1!O4355,Sheet1!P4355)</f>
        <v>C9</v>
      </c>
      <c r="I4356" s="31"/>
    </row>
    <row r="4357" spans="1:9" x14ac:dyDescent="0.25">
      <c r="A4357" s="29" t="str">
        <f>IF(PickedColonies!J4357=0, "NA",INDEX(Table5[Strain name],(MATCH(PickedColonies!C4357,Table6[Barcode of agar-filled omnitray plate],0)+PickedColonies!J4357-1)))</f>
        <v>NA</v>
      </c>
      <c r="B4357" s="29" t="str">
        <f>IF(PickedColonies!J4357=0, "NA", INDEX(Table1[Modifications],(MATCH(PickedColonies!C4357,Table6[Barcode of agar-filled omnitray plate],0)+PickedColonies!J4357-1)))</f>
        <v>NA</v>
      </c>
      <c r="D4357" s="29" t="str">
        <f>IF(PickedColonies!J4357=0, "NA", INDEX(Table4[],(MATCH(PickedColonies!C4357,Table6[Barcode of agar-filled omnitray plate],0)+PickedColonies!J4357-1)))</f>
        <v>NA</v>
      </c>
      <c r="F4357" s="29" t="str">
        <f>IF(ISNUMBER(SEARCH("96-well",Import!$B$10)),Sheet1!O4356,Sheet1!P4356)</f>
        <v>D9</v>
      </c>
      <c r="I4357" s="31"/>
    </row>
    <row r="4358" spans="1:9" x14ac:dyDescent="0.25">
      <c r="A4358" s="29" t="str">
        <f>IF(PickedColonies!J4358=0, "NA",INDEX(Table5[Strain name],(MATCH(PickedColonies!C4358,Table6[Barcode of agar-filled omnitray plate],0)+PickedColonies!J4358-1)))</f>
        <v>NA</v>
      </c>
      <c r="B4358" s="29" t="str">
        <f>IF(PickedColonies!J4358=0, "NA", INDEX(Table1[Modifications],(MATCH(PickedColonies!C4358,Table6[Barcode of agar-filled omnitray plate],0)+PickedColonies!J4358-1)))</f>
        <v>NA</v>
      </c>
      <c r="D4358" s="29" t="str">
        <f>IF(PickedColonies!J4358=0, "NA", INDEX(Table4[],(MATCH(PickedColonies!C4358,Table6[Barcode of agar-filled omnitray plate],0)+PickedColonies!J4358-1)))</f>
        <v>NA</v>
      </c>
      <c r="F4358" s="29" t="str">
        <f>IF(ISNUMBER(SEARCH("96-well",Import!$B$10)),Sheet1!O4357,Sheet1!P4357)</f>
        <v>E9</v>
      </c>
      <c r="I4358" s="31"/>
    </row>
    <row r="4359" spans="1:9" x14ac:dyDescent="0.25">
      <c r="A4359" s="29" t="str">
        <f>IF(PickedColonies!J4359=0, "NA",INDEX(Table5[Strain name],(MATCH(PickedColonies!C4359,Table6[Barcode of agar-filled omnitray plate],0)+PickedColonies!J4359-1)))</f>
        <v>NA</v>
      </c>
      <c r="B4359" s="29" t="str">
        <f>IF(PickedColonies!J4359=0, "NA", INDEX(Table1[Modifications],(MATCH(PickedColonies!C4359,Table6[Barcode of agar-filled omnitray plate],0)+PickedColonies!J4359-1)))</f>
        <v>NA</v>
      </c>
      <c r="D4359" s="29" t="str">
        <f>IF(PickedColonies!J4359=0, "NA", INDEX(Table4[],(MATCH(PickedColonies!C4359,Table6[Barcode of agar-filled omnitray plate],0)+PickedColonies!J4359-1)))</f>
        <v>NA</v>
      </c>
      <c r="F4359" s="29" t="str">
        <f>IF(ISNUMBER(SEARCH("96-well",Import!$B$10)),Sheet1!O4358,Sheet1!P4358)</f>
        <v>F9</v>
      </c>
      <c r="I4359" s="31"/>
    </row>
    <row r="4360" spans="1:9" x14ac:dyDescent="0.25">
      <c r="A4360" s="29" t="str">
        <f>IF(PickedColonies!J4360=0, "NA",INDEX(Table5[Strain name],(MATCH(PickedColonies!C4360,Table6[Barcode of agar-filled omnitray plate],0)+PickedColonies!J4360-1)))</f>
        <v>NA</v>
      </c>
      <c r="B4360" s="29" t="str">
        <f>IF(PickedColonies!J4360=0, "NA", INDEX(Table1[Modifications],(MATCH(PickedColonies!C4360,Table6[Barcode of agar-filled omnitray plate],0)+PickedColonies!J4360-1)))</f>
        <v>NA</v>
      </c>
      <c r="D4360" s="29" t="str">
        <f>IF(PickedColonies!J4360=0, "NA", INDEX(Table4[],(MATCH(PickedColonies!C4360,Table6[Barcode of agar-filled omnitray plate],0)+PickedColonies!J4360-1)))</f>
        <v>NA</v>
      </c>
      <c r="F4360" s="29" t="str">
        <f>IF(ISNUMBER(SEARCH("96-well",Import!$B$10)),Sheet1!O4359,Sheet1!P4359)</f>
        <v>G9</v>
      </c>
      <c r="I4360" s="31"/>
    </row>
    <row r="4361" spans="1:9" x14ac:dyDescent="0.25">
      <c r="A4361" s="29" t="str">
        <f>IF(PickedColonies!J4361=0, "NA",INDEX(Table5[Strain name],(MATCH(PickedColonies!C4361,Table6[Barcode of agar-filled omnitray plate],0)+PickedColonies!J4361-1)))</f>
        <v>NA</v>
      </c>
      <c r="B4361" s="29" t="str">
        <f>IF(PickedColonies!J4361=0, "NA", INDEX(Table1[Modifications],(MATCH(PickedColonies!C4361,Table6[Barcode of agar-filled omnitray plate],0)+PickedColonies!J4361-1)))</f>
        <v>NA</v>
      </c>
      <c r="D4361" s="29" t="str">
        <f>IF(PickedColonies!J4361=0, "NA", INDEX(Table4[],(MATCH(PickedColonies!C4361,Table6[Barcode of agar-filled omnitray plate],0)+PickedColonies!J4361-1)))</f>
        <v>NA</v>
      </c>
      <c r="F4361" s="29" t="str">
        <f>IF(ISNUMBER(SEARCH("96-well",Import!$B$10)),Sheet1!O4360,Sheet1!P4360)</f>
        <v>H9</v>
      </c>
      <c r="I4361" s="31"/>
    </row>
    <row r="4362" spans="1:9" x14ac:dyDescent="0.25">
      <c r="A4362" s="29" t="str">
        <f>IF(PickedColonies!J4362=0, "NA",INDEX(Table5[Strain name],(MATCH(PickedColonies!C4362,Table6[Barcode of agar-filled omnitray plate],0)+PickedColonies!J4362-1)))</f>
        <v>NA</v>
      </c>
      <c r="B4362" s="29" t="str">
        <f>IF(PickedColonies!J4362=0, "NA", INDEX(Table1[Modifications],(MATCH(PickedColonies!C4362,Table6[Barcode of agar-filled omnitray plate],0)+PickedColonies!J4362-1)))</f>
        <v>NA</v>
      </c>
      <c r="D4362" s="29" t="str">
        <f>IF(PickedColonies!J4362=0, "NA", INDEX(Table4[],(MATCH(PickedColonies!C4362,Table6[Barcode of agar-filled omnitray plate],0)+PickedColonies!J4362-1)))</f>
        <v>NA</v>
      </c>
      <c r="F4362" s="29" t="str">
        <f>IF(ISNUMBER(SEARCH("96-well",Import!$B$10)),Sheet1!O4361,Sheet1!P4361)</f>
        <v>I9</v>
      </c>
      <c r="I4362" s="31"/>
    </row>
    <row r="4363" spans="1:9" x14ac:dyDescent="0.25">
      <c r="A4363" s="29" t="str">
        <f>IF(PickedColonies!J4363=0, "NA",INDEX(Table5[Strain name],(MATCH(PickedColonies!C4363,Table6[Barcode of agar-filled omnitray plate],0)+PickedColonies!J4363-1)))</f>
        <v>NA</v>
      </c>
      <c r="B4363" s="29" t="str">
        <f>IF(PickedColonies!J4363=0, "NA", INDEX(Table1[Modifications],(MATCH(PickedColonies!C4363,Table6[Barcode of agar-filled omnitray plate],0)+PickedColonies!J4363-1)))</f>
        <v>NA</v>
      </c>
      <c r="D4363" s="29" t="str">
        <f>IF(PickedColonies!J4363=0, "NA", INDEX(Table4[],(MATCH(PickedColonies!C4363,Table6[Barcode of agar-filled omnitray plate],0)+PickedColonies!J4363-1)))</f>
        <v>NA</v>
      </c>
      <c r="F4363" s="29" t="str">
        <f>IF(ISNUMBER(SEARCH("96-well",Import!$B$10)),Sheet1!O4362,Sheet1!P4362)</f>
        <v>J9</v>
      </c>
      <c r="I4363" s="31"/>
    </row>
    <row r="4364" spans="1:9" x14ac:dyDescent="0.25">
      <c r="A4364" s="29" t="str">
        <f>IF(PickedColonies!J4364=0, "NA",INDEX(Table5[Strain name],(MATCH(PickedColonies!C4364,Table6[Barcode of agar-filled omnitray plate],0)+PickedColonies!J4364-1)))</f>
        <v>NA</v>
      </c>
      <c r="B4364" s="29" t="str">
        <f>IF(PickedColonies!J4364=0, "NA", INDEX(Table1[Modifications],(MATCH(PickedColonies!C4364,Table6[Barcode of agar-filled omnitray plate],0)+PickedColonies!J4364-1)))</f>
        <v>NA</v>
      </c>
      <c r="D4364" s="29" t="str">
        <f>IF(PickedColonies!J4364=0, "NA", INDEX(Table4[],(MATCH(PickedColonies!C4364,Table6[Barcode of agar-filled omnitray plate],0)+PickedColonies!J4364-1)))</f>
        <v>NA</v>
      </c>
      <c r="F4364" s="29" t="str">
        <f>IF(ISNUMBER(SEARCH("96-well",Import!$B$10)),Sheet1!O4363,Sheet1!P4363)</f>
        <v>K9</v>
      </c>
      <c r="I4364" s="31"/>
    </row>
    <row r="4365" spans="1:9" x14ac:dyDescent="0.25">
      <c r="A4365" s="29" t="str">
        <f>IF(PickedColonies!J4365=0, "NA",INDEX(Table5[Strain name],(MATCH(PickedColonies!C4365,Table6[Barcode of agar-filled omnitray plate],0)+PickedColonies!J4365-1)))</f>
        <v>NA</v>
      </c>
      <c r="B4365" s="29" t="str">
        <f>IF(PickedColonies!J4365=0, "NA", INDEX(Table1[Modifications],(MATCH(PickedColonies!C4365,Table6[Barcode of agar-filled omnitray plate],0)+PickedColonies!J4365-1)))</f>
        <v>NA</v>
      </c>
      <c r="D4365" s="29" t="str">
        <f>IF(PickedColonies!J4365=0, "NA", INDEX(Table4[],(MATCH(PickedColonies!C4365,Table6[Barcode of agar-filled omnitray plate],0)+PickedColonies!J4365-1)))</f>
        <v>NA</v>
      </c>
      <c r="F4365" s="29" t="str">
        <f>IF(ISNUMBER(SEARCH("96-well",Import!$B$10)),Sheet1!O4364,Sheet1!P4364)</f>
        <v>L9</v>
      </c>
      <c r="I4365" s="31"/>
    </row>
    <row r="4366" spans="1:9" x14ac:dyDescent="0.25">
      <c r="A4366" s="29" t="str">
        <f>IF(PickedColonies!J4366=0, "NA",INDEX(Table5[Strain name],(MATCH(PickedColonies!C4366,Table6[Barcode of agar-filled omnitray plate],0)+PickedColonies!J4366-1)))</f>
        <v>NA</v>
      </c>
      <c r="B4366" s="29" t="str">
        <f>IF(PickedColonies!J4366=0, "NA", INDEX(Table1[Modifications],(MATCH(PickedColonies!C4366,Table6[Barcode of agar-filled omnitray plate],0)+PickedColonies!J4366-1)))</f>
        <v>NA</v>
      </c>
      <c r="D4366" s="29" t="str">
        <f>IF(PickedColonies!J4366=0, "NA", INDEX(Table4[],(MATCH(PickedColonies!C4366,Table6[Barcode of agar-filled omnitray plate],0)+PickedColonies!J4366-1)))</f>
        <v>NA</v>
      </c>
      <c r="F4366" s="29" t="str">
        <f>IF(ISNUMBER(SEARCH("96-well",Import!$B$10)),Sheet1!O4365,Sheet1!P4365)</f>
        <v>M9</v>
      </c>
      <c r="I4366" s="31"/>
    </row>
    <row r="4367" spans="1:9" x14ac:dyDescent="0.25">
      <c r="A4367" s="29" t="str">
        <f>IF(PickedColonies!J4367=0, "NA",INDEX(Table5[Strain name],(MATCH(PickedColonies!C4367,Table6[Barcode of agar-filled omnitray plate],0)+PickedColonies!J4367-1)))</f>
        <v>NA</v>
      </c>
      <c r="B4367" s="29" t="str">
        <f>IF(PickedColonies!J4367=0, "NA", INDEX(Table1[Modifications],(MATCH(PickedColonies!C4367,Table6[Barcode of agar-filled omnitray plate],0)+PickedColonies!J4367-1)))</f>
        <v>NA</v>
      </c>
      <c r="D4367" s="29" t="str">
        <f>IF(PickedColonies!J4367=0, "NA", INDEX(Table4[],(MATCH(PickedColonies!C4367,Table6[Barcode of agar-filled omnitray plate],0)+PickedColonies!J4367-1)))</f>
        <v>NA</v>
      </c>
      <c r="F4367" s="29" t="str">
        <f>IF(ISNUMBER(SEARCH("96-well",Import!$B$10)),Sheet1!O4366,Sheet1!P4366)</f>
        <v>N9</v>
      </c>
      <c r="I4367" s="31"/>
    </row>
    <row r="4368" spans="1:9" x14ac:dyDescent="0.25">
      <c r="A4368" s="29" t="str">
        <f>IF(PickedColonies!J4368=0, "NA",INDEX(Table5[Strain name],(MATCH(PickedColonies!C4368,Table6[Barcode of agar-filled omnitray plate],0)+PickedColonies!J4368-1)))</f>
        <v>NA</v>
      </c>
      <c r="B4368" s="29" t="str">
        <f>IF(PickedColonies!J4368=0, "NA", INDEX(Table1[Modifications],(MATCH(PickedColonies!C4368,Table6[Barcode of agar-filled omnitray plate],0)+PickedColonies!J4368-1)))</f>
        <v>NA</v>
      </c>
      <c r="D4368" s="29" t="str">
        <f>IF(PickedColonies!J4368=0, "NA", INDEX(Table4[],(MATCH(PickedColonies!C4368,Table6[Barcode of agar-filled omnitray plate],0)+PickedColonies!J4368-1)))</f>
        <v>NA</v>
      </c>
      <c r="F4368" s="29" t="str">
        <f>IF(ISNUMBER(SEARCH("96-well",Import!$B$10)),Sheet1!O4367,Sheet1!P4367)</f>
        <v>O9</v>
      </c>
      <c r="I4368" s="31"/>
    </row>
    <row r="4369" spans="1:9" x14ac:dyDescent="0.25">
      <c r="A4369" s="29" t="str">
        <f>IF(PickedColonies!J4369=0, "NA",INDEX(Table5[Strain name],(MATCH(PickedColonies!C4369,Table6[Barcode of agar-filled omnitray plate],0)+PickedColonies!J4369-1)))</f>
        <v>NA</v>
      </c>
      <c r="B4369" s="29" t="str">
        <f>IF(PickedColonies!J4369=0, "NA", INDEX(Table1[Modifications],(MATCH(PickedColonies!C4369,Table6[Barcode of agar-filled omnitray plate],0)+PickedColonies!J4369-1)))</f>
        <v>NA</v>
      </c>
      <c r="D4369" s="29" t="str">
        <f>IF(PickedColonies!J4369=0, "NA", INDEX(Table4[],(MATCH(PickedColonies!C4369,Table6[Barcode of agar-filled omnitray plate],0)+PickedColonies!J4369-1)))</f>
        <v>NA</v>
      </c>
      <c r="F4369" s="29" t="str">
        <f>IF(ISNUMBER(SEARCH("96-well",Import!$B$10)),Sheet1!O4368,Sheet1!P4368)</f>
        <v>P9</v>
      </c>
      <c r="I4369" s="31"/>
    </row>
    <row r="4370" spans="1:9" x14ac:dyDescent="0.25">
      <c r="A4370" s="29" t="str">
        <f>IF(PickedColonies!J4370=0, "NA",INDEX(Table5[Strain name],(MATCH(PickedColonies!C4370,Table6[Barcode of agar-filled omnitray plate],0)+PickedColonies!J4370-1)))</f>
        <v>NA</v>
      </c>
      <c r="B4370" s="29" t="str">
        <f>IF(PickedColonies!J4370=0, "NA", INDEX(Table1[Modifications],(MATCH(PickedColonies!C4370,Table6[Barcode of agar-filled omnitray plate],0)+PickedColonies!J4370-1)))</f>
        <v>NA</v>
      </c>
      <c r="D4370" s="29" t="str">
        <f>IF(PickedColonies!J4370=0, "NA", INDEX(Table4[],(MATCH(PickedColonies!C4370,Table6[Barcode of agar-filled omnitray plate],0)+PickedColonies!J4370-1)))</f>
        <v>NA</v>
      </c>
      <c r="F4370" s="29" t="str">
        <f>IF(ISNUMBER(SEARCH("96-well",Import!$B$10)),Sheet1!O4369,Sheet1!P4369)</f>
        <v>A10</v>
      </c>
      <c r="I4370" s="31"/>
    </row>
    <row r="4371" spans="1:9" x14ac:dyDescent="0.25">
      <c r="A4371" s="29" t="str">
        <f>IF(PickedColonies!J4371=0, "NA",INDEX(Table5[Strain name],(MATCH(PickedColonies!C4371,Table6[Barcode of agar-filled omnitray plate],0)+PickedColonies!J4371-1)))</f>
        <v>NA</v>
      </c>
      <c r="B4371" s="29" t="str">
        <f>IF(PickedColonies!J4371=0, "NA", INDEX(Table1[Modifications],(MATCH(PickedColonies!C4371,Table6[Barcode of agar-filled omnitray plate],0)+PickedColonies!J4371-1)))</f>
        <v>NA</v>
      </c>
      <c r="D4371" s="29" t="str">
        <f>IF(PickedColonies!J4371=0, "NA", INDEX(Table4[],(MATCH(PickedColonies!C4371,Table6[Barcode of agar-filled omnitray plate],0)+PickedColonies!J4371-1)))</f>
        <v>NA</v>
      </c>
      <c r="F4371" s="29" t="str">
        <f>IF(ISNUMBER(SEARCH("96-well",Import!$B$10)),Sheet1!O4370,Sheet1!P4370)</f>
        <v>B10</v>
      </c>
      <c r="I4371" s="31"/>
    </row>
    <row r="4372" spans="1:9" x14ac:dyDescent="0.25">
      <c r="A4372" s="29" t="str">
        <f>IF(PickedColonies!J4372=0, "NA",INDEX(Table5[Strain name],(MATCH(PickedColonies!C4372,Table6[Barcode of agar-filled omnitray plate],0)+PickedColonies!J4372-1)))</f>
        <v>NA</v>
      </c>
      <c r="B4372" s="29" t="str">
        <f>IF(PickedColonies!J4372=0, "NA", INDEX(Table1[Modifications],(MATCH(PickedColonies!C4372,Table6[Barcode of agar-filled omnitray plate],0)+PickedColonies!J4372-1)))</f>
        <v>NA</v>
      </c>
      <c r="D4372" s="29" t="str">
        <f>IF(PickedColonies!J4372=0, "NA", INDEX(Table4[],(MATCH(PickedColonies!C4372,Table6[Barcode of agar-filled omnitray plate],0)+PickedColonies!J4372-1)))</f>
        <v>NA</v>
      </c>
      <c r="F4372" s="29" t="str">
        <f>IF(ISNUMBER(SEARCH("96-well",Import!$B$10)),Sheet1!O4371,Sheet1!P4371)</f>
        <v>C10</v>
      </c>
      <c r="I4372" s="31"/>
    </row>
    <row r="4373" spans="1:9" x14ac:dyDescent="0.25">
      <c r="A4373" s="29" t="str">
        <f>IF(PickedColonies!J4373=0, "NA",INDEX(Table5[Strain name],(MATCH(PickedColonies!C4373,Table6[Barcode of agar-filled omnitray plate],0)+PickedColonies!J4373-1)))</f>
        <v>NA</v>
      </c>
      <c r="B4373" s="29" t="str">
        <f>IF(PickedColonies!J4373=0, "NA", INDEX(Table1[Modifications],(MATCH(PickedColonies!C4373,Table6[Barcode of agar-filled omnitray plate],0)+PickedColonies!J4373-1)))</f>
        <v>NA</v>
      </c>
      <c r="D4373" s="29" t="str">
        <f>IF(PickedColonies!J4373=0, "NA", INDEX(Table4[],(MATCH(PickedColonies!C4373,Table6[Barcode of agar-filled omnitray plate],0)+PickedColonies!J4373-1)))</f>
        <v>NA</v>
      </c>
      <c r="F4373" s="29" t="str">
        <f>IF(ISNUMBER(SEARCH("96-well",Import!$B$10)),Sheet1!O4372,Sheet1!P4372)</f>
        <v>D10</v>
      </c>
      <c r="I4373" s="31"/>
    </row>
    <row r="4374" spans="1:9" x14ac:dyDescent="0.25">
      <c r="A4374" s="29" t="str">
        <f>IF(PickedColonies!J4374=0, "NA",INDEX(Table5[Strain name],(MATCH(PickedColonies!C4374,Table6[Barcode of agar-filled omnitray plate],0)+PickedColonies!J4374-1)))</f>
        <v>NA</v>
      </c>
      <c r="B4374" s="29" t="str">
        <f>IF(PickedColonies!J4374=0, "NA", INDEX(Table1[Modifications],(MATCH(PickedColonies!C4374,Table6[Barcode of agar-filled omnitray plate],0)+PickedColonies!J4374-1)))</f>
        <v>NA</v>
      </c>
      <c r="D4374" s="29" t="str">
        <f>IF(PickedColonies!J4374=0, "NA", INDEX(Table4[],(MATCH(PickedColonies!C4374,Table6[Barcode of agar-filled omnitray plate],0)+PickedColonies!J4374-1)))</f>
        <v>NA</v>
      </c>
      <c r="F4374" s="29" t="str">
        <f>IF(ISNUMBER(SEARCH("96-well",Import!$B$10)),Sheet1!O4373,Sheet1!P4373)</f>
        <v>E10</v>
      </c>
      <c r="I4374" s="31"/>
    </row>
    <row r="4375" spans="1:9" x14ac:dyDescent="0.25">
      <c r="A4375" s="29" t="str">
        <f>IF(PickedColonies!J4375=0, "NA",INDEX(Table5[Strain name],(MATCH(PickedColonies!C4375,Table6[Barcode of agar-filled omnitray plate],0)+PickedColonies!J4375-1)))</f>
        <v>NA</v>
      </c>
      <c r="B4375" s="29" t="str">
        <f>IF(PickedColonies!J4375=0, "NA", INDEX(Table1[Modifications],(MATCH(PickedColonies!C4375,Table6[Barcode of agar-filled omnitray plate],0)+PickedColonies!J4375-1)))</f>
        <v>NA</v>
      </c>
      <c r="D4375" s="29" t="str">
        <f>IF(PickedColonies!J4375=0, "NA", INDEX(Table4[],(MATCH(PickedColonies!C4375,Table6[Barcode of agar-filled omnitray plate],0)+PickedColonies!J4375-1)))</f>
        <v>NA</v>
      </c>
      <c r="F4375" s="29" t="str">
        <f>IF(ISNUMBER(SEARCH("96-well",Import!$B$10)),Sheet1!O4374,Sheet1!P4374)</f>
        <v>F10</v>
      </c>
      <c r="I4375" s="31"/>
    </row>
    <row r="4376" spans="1:9" x14ac:dyDescent="0.25">
      <c r="A4376" s="29" t="str">
        <f>IF(PickedColonies!J4376=0, "NA",INDEX(Table5[Strain name],(MATCH(PickedColonies!C4376,Table6[Barcode of agar-filled omnitray plate],0)+PickedColonies!J4376-1)))</f>
        <v>NA</v>
      </c>
      <c r="B4376" s="29" t="str">
        <f>IF(PickedColonies!J4376=0, "NA", INDEX(Table1[Modifications],(MATCH(PickedColonies!C4376,Table6[Barcode of agar-filled omnitray plate],0)+PickedColonies!J4376-1)))</f>
        <v>NA</v>
      </c>
      <c r="D4376" s="29" t="str">
        <f>IF(PickedColonies!J4376=0, "NA", INDEX(Table4[],(MATCH(PickedColonies!C4376,Table6[Barcode of agar-filled omnitray plate],0)+PickedColonies!J4376-1)))</f>
        <v>NA</v>
      </c>
      <c r="F4376" s="29" t="str">
        <f>IF(ISNUMBER(SEARCH("96-well",Import!$B$10)),Sheet1!O4375,Sheet1!P4375)</f>
        <v>G10</v>
      </c>
      <c r="I4376" s="31"/>
    </row>
    <row r="4377" spans="1:9" x14ac:dyDescent="0.25">
      <c r="A4377" s="29" t="str">
        <f>IF(PickedColonies!J4377=0, "NA",INDEX(Table5[Strain name],(MATCH(PickedColonies!C4377,Table6[Barcode of agar-filled omnitray plate],0)+PickedColonies!J4377-1)))</f>
        <v>NA</v>
      </c>
      <c r="B4377" s="29" t="str">
        <f>IF(PickedColonies!J4377=0, "NA", INDEX(Table1[Modifications],(MATCH(PickedColonies!C4377,Table6[Barcode of agar-filled omnitray plate],0)+PickedColonies!J4377-1)))</f>
        <v>NA</v>
      </c>
      <c r="D4377" s="29" t="str">
        <f>IF(PickedColonies!J4377=0, "NA", INDEX(Table4[],(MATCH(PickedColonies!C4377,Table6[Barcode of agar-filled omnitray plate],0)+PickedColonies!J4377-1)))</f>
        <v>NA</v>
      </c>
      <c r="F4377" s="29" t="str">
        <f>IF(ISNUMBER(SEARCH("96-well",Import!$B$10)),Sheet1!O4376,Sheet1!P4376)</f>
        <v>H10</v>
      </c>
      <c r="I4377" s="31"/>
    </row>
    <row r="4378" spans="1:9" x14ac:dyDescent="0.25">
      <c r="A4378" s="29" t="str">
        <f>IF(PickedColonies!J4378=0, "NA",INDEX(Table5[Strain name],(MATCH(PickedColonies!C4378,Table6[Barcode of agar-filled omnitray plate],0)+PickedColonies!J4378-1)))</f>
        <v>NA</v>
      </c>
      <c r="B4378" s="29" t="str">
        <f>IF(PickedColonies!J4378=0, "NA", INDEX(Table1[Modifications],(MATCH(PickedColonies!C4378,Table6[Barcode of agar-filled omnitray plate],0)+PickedColonies!J4378-1)))</f>
        <v>NA</v>
      </c>
      <c r="D4378" s="29" t="str">
        <f>IF(PickedColonies!J4378=0, "NA", INDEX(Table4[],(MATCH(PickedColonies!C4378,Table6[Barcode of agar-filled omnitray plate],0)+PickedColonies!J4378-1)))</f>
        <v>NA</v>
      </c>
      <c r="F4378" s="29" t="str">
        <f>IF(ISNUMBER(SEARCH("96-well",Import!$B$10)),Sheet1!O4377,Sheet1!P4377)</f>
        <v>I10</v>
      </c>
      <c r="I4378" s="31"/>
    </row>
    <row r="4379" spans="1:9" x14ac:dyDescent="0.25">
      <c r="A4379" s="29" t="str">
        <f>IF(PickedColonies!J4379=0, "NA",INDEX(Table5[Strain name],(MATCH(PickedColonies!C4379,Table6[Barcode of agar-filled omnitray plate],0)+PickedColonies!J4379-1)))</f>
        <v>NA</v>
      </c>
      <c r="B4379" s="29" t="str">
        <f>IF(PickedColonies!J4379=0, "NA", INDEX(Table1[Modifications],(MATCH(PickedColonies!C4379,Table6[Barcode of agar-filled omnitray plate],0)+PickedColonies!J4379-1)))</f>
        <v>NA</v>
      </c>
      <c r="D4379" s="29" t="str">
        <f>IF(PickedColonies!J4379=0, "NA", INDEX(Table4[],(MATCH(PickedColonies!C4379,Table6[Barcode of agar-filled omnitray plate],0)+PickedColonies!J4379-1)))</f>
        <v>NA</v>
      </c>
      <c r="F4379" s="29" t="str">
        <f>IF(ISNUMBER(SEARCH("96-well",Import!$B$10)),Sheet1!O4378,Sheet1!P4378)</f>
        <v>J10</v>
      </c>
      <c r="I4379" s="31"/>
    </row>
    <row r="4380" spans="1:9" x14ac:dyDescent="0.25">
      <c r="A4380" s="29" t="str">
        <f>IF(PickedColonies!J4380=0, "NA",INDEX(Table5[Strain name],(MATCH(PickedColonies!C4380,Table6[Barcode of agar-filled omnitray plate],0)+PickedColonies!J4380-1)))</f>
        <v>NA</v>
      </c>
      <c r="B4380" s="29" t="str">
        <f>IF(PickedColonies!J4380=0, "NA", INDEX(Table1[Modifications],(MATCH(PickedColonies!C4380,Table6[Barcode of agar-filled omnitray plate],0)+PickedColonies!J4380-1)))</f>
        <v>NA</v>
      </c>
      <c r="D4380" s="29" t="str">
        <f>IF(PickedColonies!J4380=0, "NA", INDEX(Table4[],(MATCH(PickedColonies!C4380,Table6[Barcode of agar-filled omnitray plate],0)+PickedColonies!J4380-1)))</f>
        <v>NA</v>
      </c>
      <c r="F4380" s="29" t="str">
        <f>IF(ISNUMBER(SEARCH("96-well",Import!$B$10)),Sheet1!O4379,Sheet1!P4379)</f>
        <v>K10</v>
      </c>
      <c r="I4380" s="31"/>
    </row>
    <row r="4381" spans="1:9" x14ac:dyDescent="0.25">
      <c r="A4381" s="29" t="str">
        <f>IF(PickedColonies!J4381=0, "NA",INDEX(Table5[Strain name],(MATCH(PickedColonies!C4381,Table6[Barcode of agar-filled omnitray plate],0)+PickedColonies!J4381-1)))</f>
        <v>NA</v>
      </c>
      <c r="B4381" s="29" t="str">
        <f>IF(PickedColonies!J4381=0, "NA", INDEX(Table1[Modifications],(MATCH(PickedColonies!C4381,Table6[Barcode of agar-filled omnitray plate],0)+PickedColonies!J4381-1)))</f>
        <v>NA</v>
      </c>
      <c r="D4381" s="29" t="str">
        <f>IF(PickedColonies!J4381=0, "NA", INDEX(Table4[],(MATCH(PickedColonies!C4381,Table6[Barcode of agar-filled omnitray plate],0)+PickedColonies!J4381-1)))</f>
        <v>NA</v>
      </c>
      <c r="F4381" s="29" t="str">
        <f>IF(ISNUMBER(SEARCH("96-well",Import!$B$10)),Sheet1!O4380,Sheet1!P4380)</f>
        <v>L10</v>
      </c>
      <c r="I4381" s="31"/>
    </row>
    <row r="4382" spans="1:9" x14ac:dyDescent="0.25">
      <c r="A4382" s="29" t="str">
        <f>IF(PickedColonies!J4382=0, "NA",INDEX(Table5[Strain name],(MATCH(PickedColonies!C4382,Table6[Barcode of agar-filled omnitray plate],0)+PickedColonies!J4382-1)))</f>
        <v>NA</v>
      </c>
      <c r="B4382" s="29" t="str">
        <f>IF(PickedColonies!J4382=0, "NA", INDEX(Table1[Modifications],(MATCH(PickedColonies!C4382,Table6[Barcode of agar-filled omnitray plate],0)+PickedColonies!J4382-1)))</f>
        <v>NA</v>
      </c>
      <c r="D4382" s="29" t="str">
        <f>IF(PickedColonies!J4382=0, "NA", INDEX(Table4[],(MATCH(PickedColonies!C4382,Table6[Barcode of agar-filled omnitray plate],0)+PickedColonies!J4382-1)))</f>
        <v>NA</v>
      </c>
      <c r="F4382" s="29" t="str">
        <f>IF(ISNUMBER(SEARCH("96-well",Import!$B$10)),Sheet1!O4381,Sheet1!P4381)</f>
        <v>M10</v>
      </c>
      <c r="I4382" s="31"/>
    </row>
    <row r="4383" spans="1:9" x14ac:dyDescent="0.25">
      <c r="A4383" s="29" t="str">
        <f>IF(PickedColonies!J4383=0, "NA",INDEX(Table5[Strain name],(MATCH(PickedColonies!C4383,Table6[Barcode of agar-filled omnitray plate],0)+PickedColonies!J4383-1)))</f>
        <v>NA</v>
      </c>
      <c r="B4383" s="29" t="str">
        <f>IF(PickedColonies!J4383=0, "NA", INDEX(Table1[Modifications],(MATCH(PickedColonies!C4383,Table6[Barcode of agar-filled omnitray plate],0)+PickedColonies!J4383-1)))</f>
        <v>NA</v>
      </c>
      <c r="D4383" s="29" t="str">
        <f>IF(PickedColonies!J4383=0, "NA", INDEX(Table4[],(MATCH(PickedColonies!C4383,Table6[Barcode of agar-filled omnitray plate],0)+PickedColonies!J4383-1)))</f>
        <v>NA</v>
      </c>
      <c r="F4383" s="29" t="str">
        <f>IF(ISNUMBER(SEARCH("96-well",Import!$B$10)),Sheet1!O4382,Sheet1!P4382)</f>
        <v>N10</v>
      </c>
      <c r="I4383" s="31"/>
    </row>
    <row r="4384" spans="1:9" x14ac:dyDescent="0.25">
      <c r="A4384" s="29" t="str">
        <f>IF(PickedColonies!J4384=0, "NA",INDEX(Table5[Strain name],(MATCH(PickedColonies!C4384,Table6[Barcode of agar-filled omnitray plate],0)+PickedColonies!J4384-1)))</f>
        <v>NA</v>
      </c>
      <c r="B4384" s="29" t="str">
        <f>IF(PickedColonies!J4384=0, "NA", INDEX(Table1[Modifications],(MATCH(PickedColonies!C4384,Table6[Barcode of agar-filled omnitray plate],0)+PickedColonies!J4384-1)))</f>
        <v>NA</v>
      </c>
      <c r="D4384" s="29" t="str">
        <f>IF(PickedColonies!J4384=0, "NA", INDEX(Table4[],(MATCH(PickedColonies!C4384,Table6[Barcode of agar-filled omnitray plate],0)+PickedColonies!J4384-1)))</f>
        <v>NA</v>
      </c>
      <c r="F4384" s="29" t="str">
        <f>IF(ISNUMBER(SEARCH("96-well",Import!$B$10)),Sheet1!O4383,Sheet1!P4383)</f>
        <v>O10</v>
      </c>
      <c r="I4384" s="31"/>
    </row>
    <row r="4385" spans="1:9" x14ac:dyDescent="0.25">
      <c r="A4385" s="29" t="str">
        <f>IF(PickedColonies!J4385=0, "NA",INDEX(Table5[Strain name],(MATCH(PickedColonies!C4385,Table6[Barcode of agar-filled omnitray plate],0)+PickedColonies!J4385-1)))</f>
        <v>NA</v>
      </c>
      <c r="B4385" s="29" t="str">
        <f>IF(PickedColonies!J4385=0, "NA", INDEX(Table1[Modifications],(MATCH(PickedColonies!C4385,Table6[Barcode of agar-filled omnitray plate],0)+PickedColonies!J4385-1)))</f>
        <v>NA</v>
      </c>
      <c r="D4385" s="29" t="str">
        <f>IF(PickedColonies!J4385=0, "NA", INDEX(Table4[],(MATCH(PickedColonies!C4385,Table6[Barcode of agar-filled omnitray plate],0)+PickedColonies!J4385-1)))</f>
        <v>NA</v>
      </c>
      <c r="F4385" s="29" t="str">
        <f>IF(ISNUMBER(SEARCH("96-well",Import!$B$10)),Sheet1!O4384,Sheet1!P4384)</f>
        <v>P10</v>
      </c>
      <c r="I4385" s="31"/>
    </row>
    <row r="4386" spans="1:9" x14ac:dyDescent="0.25">
      <c r="A4386" s="29" t="str">
        <f>IF(PickedColonies!J4386=0, "NA",INDEX(Table5[Strain name],(MATCH(PickedColonies!C4386,Table6[Barcode of agar-filled omnitray plate],0)+PickedColonies!J4386-1)))</f>
        <v>NA</v>
      </c>
      <c r="B4386" s="29" t="str">
        <f>IF(PickedColonies!J4386=0, "NA", INDEX(Table1[Modifications],(MATCH(PickedColonies!C4386,Table6[Barcode of agar-filled omnitray plate],0)+PickedColonies!J4386-1)))</f>
        <v>NA</v>
      </c>
      <c r="D4386" s="29" t="str">
        <f>IF(PickedColonies!J4386=0, "NA", INDEX(Table4[],(MATCH(PickedColonies!C4386,Table6[Barcode of agar-filled omnitray plate],0)+PickedColonies!J4386-1)))</f>
        <v>NA</v>
      </c>
      <c r="F4386" s="29" t="str">
        <f>IF(ISNUMBER(SEARCH("96-well",Import!$B$10)),Sheet1!O4385,Sheet1!P4385)</f>
        <v>A11</v>
      </c>
      <c r="I4386" s="31"/>
    </row>
    <row r="4387" spans="1:9" x14ac:dyDescent="0.25">
      <c r="A4387" s="29" t="str">
        <f>IF(PickedColonies!J4387=0, "NA",INDEX(Table5[Strain name],(MATCH(PickedColonies!C4387,Table6[Barcode of agar-filled omnitray plate],0)+PickedColonies!J4387-1)))</f>
        <v>NA</v>
      </c>
      <c r="B4387" s="29" t="str">
        <f>IF(PickedColonies!J4387=0, "NA", INDEX(Table1[Modifications],(MATCH(PickedColonies!C4387,Table6[Barcode of agar-filled omnitray plate],0)+PickedColonies!J4387-1)))</f>
        <v>NA</v>
      </c>
      <c r="D4387" s="29" t="str">
        <f>IF(PickedColonies!J4387=0, "NA", INDEX(Table4[],(MATCH(PickedColonies!C4387,Table6[Barcode of agar-filled omnitray plate],0)+PickedColonies!J4387-1)))</f>
        <v>NA</v>
      </c>
      <c r="F4387" s="29" t="str">
        <f>IF(ISNUMBER(SEARCH("96-well",Import!$B$10)),Sheet1!O4386,Sheet1!P4386)</f>
        <v>B11</v>
      </c>
      <c r="I4387" s="31"/>
    </row>
    <row r="4388" spans="1:9" x14ac:dyDescent="0.25">
      <c r="A4388" s="29" t="str">
        <f>IF(PickedColonies!J4388=0, "NA",INDEX(Table5[Strain name],(MATCH(PickedColonies!C4388,Table6[Barcode of agar-filled omnitray plate],0)+PickedColonies!J4388-1)))</f>
        <v>NA</v>
      </c>
      <c r="B4388" s="29" t="str">
        <f>IF(PickedColonies!J4388=0, "NA", INDEX(Table1[Modifications],(MATCH(PickedColonies!C4388,Table6[Barcode of agar-filled omnitray plate],0)+PickedColonies!J4388-1)))</f>
        <v>NA</v>
      </c>
      <c r="D4388" s="29" t="str">
        <f>IF(PickedColonies!J4388=0, "NA", INDEX(Table4[],(MATCH(PickedColonies!C4388,Table6[Barcode of agar-filled omnitray plate],0)+PickedColonies!J4388-1)))</f>
        <v>NA</v>
      </c>
      <c r="F4388" s="29" t="str">
        <f>IF(ISNUMBER(SEARCH("96-well",Import!$B$10)),Sheet1!O4387,Sheet1!P4387)</f>
        <v>C11</v>
      </c>
      <c r="I4388" s="31"/>
    </row>
    <row r="4389" spans="1:9" x14ac:dyDescent="0.25">
      <c r="A4389" s="29" t="str">
        <f>IF(PickedColonies!J4389=0, "NA",INDEX(Table5[Strain name],(MATCH(PickedColonies!C4389,Table6[Barcode of agar-filled omnitray plate],0)+PickedColonies!J4389-1)))</f>
        <v>NA</v>
      </c>
      <c r="B4389" s="29" t="str">
        <f>IF(PickedColonies!J4389=0, "NA", INDEX(Table1[Modifications],(MATCH(PickedColonies!C4389,Table6[Barcode of agar-filled omnitray plate],0)+PickedColonies!J4389-1)))</f>
        <v>NA</v>
      </c>
      <c r="D4389" s="29" t="str">
        <f>IF(PickedColonies!J4389=0, "NA", INDEX(Table4[],(MATCH(PickedColonies!C4389,Table6[Barcode of agar-filled omnitray plate],0)+PickedColonies!J4389-1)))</f>
        <v>NA</v>
      </c>
      <c r="F4389" s="29" t="str">
        <f>IF(ISNUMBER(SEARCH("96-well",Import!$B$10)),Sheet1!O4388,Sheet1!P4388)</f>
        <v>D11</v>
      </c>
      <c r="I4389" s="31"/>
    </row>
    <row r="4390" spans="1:9" x14ac:dyDescent="0.25">
      <c r="A4390" s="29" t="str">
        <f>IF(PickedColonies!J4390=0, "NA",INDEX(Table5[Strain name],(MATCH(PickedColonies!C4390,Table6[Barcode of agar-filled omnitray plate],0)+PickedColonies!J4390-1)))</f>
        <v>NA</v>
      </c>
      <c r="B4390" s="29" t="str">
        <f>IF(PickedColonies!J4390=0, "NA", INDEX(Table1[Modifications],(MATCH(PickedColonies!C4390,Table6[Barcode of agar-filled omnitray plate],0)+PickedColonies!J4390-1)))</f>
        <v>NA</v>
      </c>
      <c r="D4390" s="29" t="str">
        <f>IF(PickedColonies!J4390=0, "NA", INDEX(Table4[],(MATCH(PickedColonies!C4390,Table6[Barcode of agar-filled omnitray plate],0)+PickedColonies!J4390-1)))</f>
        <v>NA</v>
      </c>
      <c r="F4390" s="29" t="str">
        <f>IF(ISNUMBER(SEARCH("96-well",Import!$B$10)),Sheet1!O4389,Sheet1!P4389)</f>
        <v>E11</v>
      </c>
      <c r="I4390" s="31"/>
    </row>
    <row r="4391" spans="1:9" x14ac:dyDescent="0.25">
      <c r="A4391" s="29" t="str">
        <f>IF(PickedColonies!J4391=0, "NA",INDEX(Table5[Strain name],(MATCH(PickedColonies!C4391,Table6[Barcode of agar-filled omnitray plate],0)+PickedColonies!J4391-1)))</f>
        <v>NA</v>
      </c>
      <c r="B4391" s="29" t="str">
        <f>IF(PickedColonies!J4391=0, "NA", INDEX(Table1[Modifications],(MATCH(PickedColonies!C4391,Table6[Barcode of agar-filled omnitray plate],0)+PickedColonies!J4391-1)))</f>
        <v>NA</v>
      </c>
      <c r="D4391" s="29" t="str">
        <f>IF(PickedColonies!J4391=0, "NA", INDEX(Table4[],(MATCH(PickedColonies!C4391,Table6[Barcode of agar-filled omnitray plate],0)+PickedColonies!J4391-1)))</f>
        <v>NA</v>
      </c>
      <c r="F4391" s="29" t="str">
        <f>IF(ISNUMBER(SEARCH("96-well",Import!$B$10)),Sheet1!O4390,Sheet1!P4390)</f>
        <v>F11</v>
      </c>
      <c r="I4391" s="31"/>
    </row>
    <row r="4392" spans="1:9" x14ac:dyDescent="0.25">
      <c r="A4392" s="29" t="str">
        <f>IF(PickedColonies!J4392=0, "NA",INDEX(Table5[Strain name],(MATCH(PickedColonies!C4392,Table6[Barcode of agar-filled omnitray plate],0)+PickedColonies!J4392-1)))</f>
        <v>NA</v>
      </c>
      <c r="B4392" s="29" t="str">
        <f>IF(PickedColonies!J4392=0, "NA", INDEX(Table1[Modifications],(MATCH(PickedColonies!C4392,Table6[Barcode of agar-filled omnitray plate],0)+PickedColonies!J4392-1)))</f>
        <v>NA</v>
      </c>
      <c r="D4392" s="29" t="str">
        <f>IF(PickedColonies!J4392=0, "NA", INDEX(Table4[],(MATCH(PickedColonies!C4392,Table6[Barcode of agar-filled omnitray plate],0)+PickedColonies!J4392-1)))</f>
        <v>NA</v>
      </c>
      <c r="F4392" s="29" t="str">
        <f>IF(ISNUMBER(SEARCH("96-well",Import!$B$10)),Sheet1!O4391,Sheet1!P4391)</f>
        <v>G11</v>
      </c>
      <c r="I4392" s="31"/>
    </row>
    <row r="4393" spans="1:9" x14ac:dyDescent="0.25">
      <c r="A4393" s="29" t="str">
        <f>IF(PickedColonies!J4393=0, "NA",INDEX(Table5[Strain name],(MATCH(PickedColonies!C4393,Table6[Barcode of agar-filled omnitray plate],0)+PickedColonies!J4393-1)))</f>
        <v>NA</v>
      </c>
      <c r="B4393" s="29" t="str">
        <f>IF(PickedColonies!J4393=0, "NA", INDEX(Table1[Modifications],(MATCH(PickedColonies!C4393,Table6[Barcode of agar-filled omnitray plate],0)+PickedColonies!J4393-1)))</f>
        <v>NA</v>
      </c>
      <c r="D4393" s="29" t="str">
        <f>IF(PickedColonies!J4393=0, "NA", INDEX(Table4[],(MATCH(PickedColonies!C4393,Table6[Barcode of agar-filled omnitray plate],0)+PickedColonies!J4393-1)))</f>
        <v>NA</v>
      </c>
      <c r="F4393" s="29" t="str">
        <f>IF(ISNUMBER(SEARCH("96-well",Import!$B$10)),Sheet1!O4392,Sheet1!P4392)</f>
        <v>H11</v>
      </c>
      <c r="I4393" s="31"/>
    </row>
    <row r="4394" spans="1:9" x14ac:dyDescent="0.25">
      <c r="A4394" s="29" t="str">
        <f>IF(PickedColonies!J4394=0, "NA",INDEX(Table5[Strain name],(MATCH(PickedColonies!C4394,Table6[Barcode of agar-filled omnitray plate],0)+PickedColonies!J4394-1)))</f>
        <v>NA</v>
      </c>
      <c r="B4394" s="29" t="str">
        <f>IF(PickedColonies!J4394=0, "NA", INDEX(Table1[Modifications],(MATCH(PickedColonies!C4394,Table6[Barcode of agar-filled omnitray plate],0)+PickedColonies!J4394-1)))</f>
        <v>NA</v>
      </c>
      <c r="D4394" s="29" t="str">
        <f>IF(PickedColonies!J4394=0, "NA", INDEX(Table4[],(MATCH(PickedColonies!C4394,Table6[Barcode of agar-filled omnitray plate],0)+PickedColonies!J4394-1)))</f>
        <v>NA</v>
      </c>
      <c r="F4394" s="29" t="str">
        <f>IF(ISNUMBER(SEARCH("96-well",Import!$B$10)),Sheet1!O4393,Sheet1!P4393)</f>
        <v>I11</v>
      </c>
      <c r="I4394" s="31"/>
    </row>
    <row r="4395" spans="1:9" x14ac:dyDescent="0.25">
      <c r="A4395" s="29" t="str">
        <f>IF(PickedColonies!J4395=0, "NA",INDEX(Table5[Strain name],(MATCH(PickedColonies!C4395,Table6[Barcode of agar-filled omnitray plate],0)+PickedColonies!J4395-1)))</f>
        <v>NA</v>
      </c>
      <c r="B4395" s="29" t="str">
        <f>IF(PickedColonies!J4395=0, "NA", INDEX(Table1[Modifications],(MATCH(PickedColonies!C4395,Table6[Barcode of agar-filled omnitray plate],0)+PickedColonies!J4395-1)))</f>
        <v>NA</v>
      </c>
      <c r="D4395" s="29" t="str">
        <f>IF(PickedColonies!J4395=0, "NA", INDEX(Table4[],(MATCH(PickedColonies!C4395,Table6[Barcode of agar-filled omnitray plate],0)+PickedColonies!J4395-1)))</f>
        <v>NA</v>
      </c>
      <c r="F4395" s="29" t="str">
        <f>IF(ISNUMBER(SEARCH("96-well",Import!$B$10)),Sheet1!O4394,Sheet1!P4394)</f>
        <v>J11</v>
      </c>
      <c r="I4395" s="31"/>
    </row>
    <row r="4396" spans="1:9" x14ac:dyDescent="0.25">
      <c r="A4396" s="29" t="str">
        <f>IF(PickedColonies!J4396=0, "NA",INDEX(Table5[Strain name],(MATCH(PickedColonies!C4396,Table6[Barcode of agar-filled omnitray plate],0)+PickedColonies!J4396-1)))</f>
        <v>NA</v>
      </c>
      <c r="B4396" s="29" t="str">
        <f>IF(PickedColonies!J4396=0, "NA", INDEX(Table1[Modifications],(MATCH(PickedColonies!C4396,Table6[Barcode of agar-filled omnitray plate],0)+PickedColonies!J4396-1)))</f>
        <v>NA</v>
      </c>
      <c r="D4396" s="29" t="str">
        <f>IF(PickedColonies!J4396=0, "NA", INDEX(Table4[],(MATCH(PickedColonies!C4396,Table6[Barcode of agar-filled omnitray plate],0)+PickedColonies!J4396-1)))</f>
        <v>NA</v>
      </c>
      <c r="F4396" s="29" t="str">
        <f>IF(ISNUMBER(SEARCH("96-well",Import!$B$10)),Sheet1!O4395,Sheet1!P4395)</f>
        <v>K11</v>
      </c>
      <c r="I4396" s="31"/>
    </row>
    <row r="4397" spans="1:9" x14ac:dyDescent="0.25">
      <c r="A4397" s="29" t="str">
        <f>IF(PickedColonies!J4397=0, "NA",INDEX(Table5[Strain name],(MATCH(PickedColonies!C4397,Table6[Barcode of agar-filled omnitray plate],0)+PickedColonies!J4397-1)))</f>
        <v>NA</v>
      </c>
      <c r="B4397" s="29" t="str">
        <f>IF(PickedColonies!J4397=0, "NA", INDEX(Table1[Modifications],(MATCH(PickedColonies!C4397,Table6[Barcode of agar-filled omnitray plate],0)+PickedColonies!J4397-1)))</f>
        <v>NA</v>
      </c>
      <c r="D4397" s="29" t="str">
        <f>IF(PickedColonies!J4397=0, "NA", INDEX(Table4[],(MATCH(PickedColonies!C4397,Table6[Barcode of agar-filled omnitray plate],0)+PickedColonies!J4397-1)))</f>
        <v>NA</v>
      </c>
      <c r="F4397" s="29" t="str">
        <f>IF(ISNUMBER(SEARCH("96-well",Import!$B$10)),Sheet1!O4396,Sheet1!P4396)</f>
        <v>L11</v>
      </c>
      <c r="I4397" s="31"/>
    </row>
    <row r="4398" spans="1:9" x14ac:dyDescent="0.25">
      <c r="A4398" s="29" t="str">
        <f>IF(PickedColonies!J4398=0, "NA",INDEX(Table5[Strain name],(MATCH(PickedColonies!C4398,Table6[Barcode of agar-filled omnitray plate],0)+PickedColonies!J4398-1)))</f>
        <v>NA</v>
      </c>
      <c r="B4398" s="29" t="str">
        <f>IF(PickedColonies!J4398=0, "NA", INDEX(Table1[Modifications],(MATCH(PickedColonies!C4398,Table6[Barcode of agar-filled omnitray plate],0)+PickedColonies!J4398-1)))</f>
        <v>NA</v>
      </c>
      <c r="D4398" s="29" t="str">
        <f>IF(PickedColonies!J4398=0, "NA", INDEX(Table4[],(MATCH(PickedColonies!C4398,Table6[Barcode of agar-filled omnitray plate],0)+PickedColonies!J4398-1)))</f>
        <v>NA</v>
      </c>
      <c r="F4398" s="29" t="str">
        <f>IF(ISNUMBER(SEARCH("96-well",Import!$B$10)),Sheet1!O4397,Sheet1!P4397)</f>
        <v>M11</v>
      </c>
      <c r="I4398" s="31"/>
    </row>
    <row r="4399" spans="1:9" x14ac:dyDescent="0.25">
      <c r="A4399" s="29" t="str">
        <f>IF(PickedColonies!J4399=0, "NA",INDEX(Table5[Strain name],(MATCH(PickedColonies!C4399,Table6[Barcode of agar-filled omnitray plate],0)+PickedColonies!J4399-1)))</f>
        <v>NA</v>
      </c>
      <c r="B4399" s="29" t="str">
        <f>IF(PickedColonies!J4399=0, "NA", INDEX(Table1[Modifications],(MATCH(PickedColonies!C4399,Table6[Barcode of agar-filled omnitray plate],0)+PickedColonies!J4399-1)))</f>
        <v>NA</v>
      </c>
      <c r="D4399" s="29" t="str">
        <f>IF(PickedColonies!J4399=0, "NA", INDEX(Table4[],(MATCH(PickedColonies!C4399,Table6[Barcode of agar-filled omnitray plate],0)+PickedColonies!J4399-1)))</f>
        <v>NA</v>
      </c>
      <c r="F4399" s="29" t="str">
        <f>IF(ISNUMBER(SEARCH("96-well",Import!$B$10)),Sheet1!O4398,Sheet1!P4398)</f>
        <v>N11</v>
      </c>
      <c r="I4399" s="31"/>
    </row>
    <row r="4400" spans="1:9" x14ac:dyDescent="0.25">
      <c r="A4400" s="29" t="str">
        <f>IF(PickedColonies!J4400=0, "NA",INDEX(Table5[Strain name],(MATCH(PickedColonies!C4400,Table6[Barcode of agar-filled omnitray plate],0)+PickedColonies!J4400-1)))</f>
        <v>NA</v>
      </c>
      <c r="B4400" s="29" t="str">
        <f>IF(PickedColonies!J4400=0, "NA", INDEX(Table1[Modifications],(MATCH(PickedColonies!C4400,Table6[Barcode of agar-filled omnitray plate],0)+PickedColonies!J4400-1)))</f>
        <v>NA</v>
      </c>
      <c r="D4400" s="29" t="str">
        <f>IF(PickedColonies!J4400=0, "NA", INDEX(Table4[],(MATCH(PickedColonies!C4400,Table6[Barcode of agar-filled omnitray plate],0)+PickedColonies!J4400-1)))</f>
        <v>NA</v>
      </c>
      <c r="F4400" s="29" t="str">
        <f>IF(ISNUMBER(SEARCH("96-well",Import!$B$10)),Sheet1!O4399,Sheet1!P4399)</f>
        <v>O11</v>
      </c>
      <c r="I4400" s="31"/>
    </row>
    <row r="4401" spans="1:9" x14ac:dyDescent="0.25">
      <c r="A4401" s="29" t="str">
        <f>IF(PickedColonies!J4401=0, "NA",INDEX(Table5[Strain name],(MATCH(PickedColonies!C4401,Table6[Barcode of agar-filled omnitray plate],0)+PickedColonies!J4401-1)))</f>
        <v>NA</v>
      </c>
      <c r="B4401" s="29" t="str">
        <f>IF(PickedColonies!J4401=0, "NA", INDEX(Table1[Modifications],(MATCH(PickedColonies!C4401,Table6[Barcode of agar-filled omnitray plate],0)+PickedColonies!J4401-1)))</f>
        <v>NA</v>
      </c>
      <c r="D4401" s="29" t="str">
        <f>IF(PickedColonies!J4401=0, "NA", INDEX(Table4[],(MATCH(PickedColonies!C4401,Table6[Barcode of agar-filled omnitray plate],0)+PickedColonies!J4401-1)))</f>
        <v>NA</v>
      </c>
      <c r="F4401" s="29" t="str">
        <f>IF(ISNUMBER(SEARCH("96-well",Import!$B$10)),Sheet1!O4400,Sheet1!P4400)</f>
        <v>P11</v>
      </c>
      <c r="I4401" s="31"/>
    </row>
    <row r="4402" spans="1:9" x14ac:dyDescent="0.25">
      <c r="A4402" s="29" t="str">
        <f>IF(PickedColonies!J4402=0, "NA",INDEX(Table5[Strain name],(MATCH(PickedColonies!C4402,Table6[Barcode of agar-filled omnitray plate],0)+PickedColonies!J4402-1)))</f>
        <v>NA</v>
      </c>
      <c r="B4402" s="29" t="str">
        <f>IF(PickedColonies!J4402=0, "NA", INDEX(Table1[Modifications],(MATCH(PickedColonies!C4402,Table6[Barcode of agar-filled omnitray plate],0)+PickedColonies!J4402-1)))</f>
        <v>NA</v>
      </c>
      <c r="D4402" s="29" t="str">
        <f>IF(PickedColonies!J4402=0, "NA", INDEX(Table4[],(MATCH(PickedColonies!C4402,Table6[Barcode of agar-filled omnitray plate],0)+PickedColonies!J4402-1)))</f>
        <v>NA</v>
      </c>
      <c r="F4402" s="29" t="str">
        <f>IF(ISNUMBER(SEARCH("96-well",Import!$B$10)),Sheet1!O4401,Sheet1!P4401)</f>
        <v>A12</v>
      </c>
      <c r="I4402" s="31"/>
    </row>
    <row r="4403" spans="1:9" x14ac:dyDescent="0.25">
      <c r="A4403" s="29" t="str">
        <f>IF(PickedColonies!J4403=0, "NA",INDEX(Table5[Strain name],(MATCH(PickedColonies!C4403,Table6[Barcode of agar-filled omnitray plate],0)+PickedColonies!J4403-1)))</f>
        <v>NA</v>
      </c>
      <c r="B4403" s="29" t="str">
        <f>IF(PickedColonies!J4403=0, "NA", INDEX(Table1[Modifications],(MATCH(PickedColonies!C4403,Table6[Barcode of agar-filled omnitray plate],0)+PickedColonies!J4403-1)))</f>
        <v>NA</v>
      </c>
      <c r="D4403" s="29" t="str">
        <f>IF(PickedColonies!J4403=0, "NA", INDEX(Table4[],(MATCH(PickedColonies!C4403,Table6[Barcode of agar-filled omnitray plate],0)+PickedColonies!J4403-1)))</f>
        <v>NA</v>
      </c>
      <c r="F4403" s="29" t="str">
        <f>IF(ISNUMBER(SEARCH("96-well",Import!$B$10)),Sheet1!O4402,Sheet1!P4402)</f>
        <v>B12</v>
      </c>
      <c r="I4403" s="31"/>
    </row>
    <row r="4404" spans="1:9" x14ac:dyDescent="0.25">
      <c r="A4404" s="29" t="str">
        <f>IF(PickedColonies!J4404=0, "NA",INDEX(Table5[Strain name],(MATCH(PickedColonies!C4404,Table6[Barcode of agar-filled omnitray plate],0)+PickedColonies!J4404-1)))</f>
        <v>NA</v>
      </c>
      <c r="B4404" s="29" t="str">
        <f>IF(PickedColonies!J4404=0, "NA", INDEX(Table1[Modifications],(MATCH(PickedColonies!C4404,Table6[Barcode of agar-filled omnitray plate],0)+PickedColonies!J4404-1)))</f>
        <v>NA</v>
      </c>
      <c r="D4404" s="29" t="str">
        <f>IF(PickedColonies!J4404=0, "NA", INDEX(Table4[],(MATCH(PickedColonies!C4404,Table6[Barcode of agar-filled omnitray plate],0)+PickedColonies!J4404-1)))</f>
        <v>NA</v>
      </c>
      <c r="F4404" s="29" t="str">
        <f>IF(ISNUMBER(SEARCH("96-well",Import!$B$10)),Sheet1!O4403,Sheet1!P4403)</f>
        <v>C12</v>
      </c>
      <c r="I4404" s="31"/>
    </row>
    <row r="4405" spans="1:9" x14ac:dyDescent="0.25">
      <c r="A4405" s="29" t="str">
        <f>IF(PickedColonies!J4405=0, "NA",INDEX(Table5[Strain name],(MATCH(PickedColonies!C4405,Table6[Barcode of agar-filled omnitray plate],0)+PickedColonies!J4405-1)))</f>
        <v>NA</v>
      </c>
      <c r="B4405" s="29" t="str">
        <f>IF(PickedColonies!J4405=0, "NA", INDEX(Table1[Modifications],(MATCH(PickedColonies!C4405,Table6[Barcode of agar-filled omnitray plate],0)+PickedColonies!J4405-1)))</f>
        <v>NA</v>
      </c>
      <c r="D4405" s="29" t="str">
        <f>IF(PickedColonies!J4405=0, "NA", INDEX(Table4[],(MATCH(PickedColonies!C4405,Table6[Barcode of agar-filled omnitray plate],0)+PickedColonies!J4405-1)))</f>
        <v>NA</v>
      </c>
      <c r="F4405" s="29" t="str">
        <f>IF(ISNUMBER(SEARCH("96-well",Import!$B$10)),Sheet1!O4404,Sheet1!P4404)</f>
        <v>D12</v>
      </c>
      <c r="I4405" s="31"/>
    </row>
    <row r="4406" spans="1:9" x14ac:dyDescent="0.25">
      <c r="A4406" s="29" t="str">
        <f>IF(PickedColonies!J4406=0, "NA",INDEX(Table5[Strain name],(MATCH(PickedColonies!C4406,Table6[Barcode of agar-filled omnitray plate],0)+PickedColonies!J4406-1)))</f>
        <v>NA</v>
      </c>
      <c r="B4406" s="29" t="str">
        <f>IF(PickedColonies!J4406=0, "NA", INDEX(Table1[Modifications],(MATCH(PickedColonies!C4406,Table6[Barcode of agar-filled omnitray plate],0)+PickedColonies!J4406-1)))</f>
        <v>NA</v>
      </c>
      <c r="D4406" s="29" t="str">
        <f>IF(PickedColonies!J4406=0, "NA", INDEX(Table4[],(MATCH(PickedColonies!C4406,Table6[Barcode of agar-filled omnitray plate],0)+PickedColonies!J4406-1)))</f>
        <v>NA</v>
      </c>
      <c r="F4406" s="29" t="str">
        <f>IF(ISNUMBER(SEARCH("96-well",Import!$B$10)),Sheet1!O4405,Sheet1!P4405)</f>
        <v>E12</v>
      </c>
      <c r="I4406" s="31"/>
    </row>
    <row r="4407" spans="1:9" x14ac:dyDescent="0.25">
      <c r="A4407" s="29" t="str">
        <f>IF(PickedColonies!J4407=0, "NA",INDEX(Table5[Strain name],(MATCH(PickedColonies!C4407,Table6[Barcode of agar-filled omnitray plate],0)+PickedColonies!J4407-1)))</f>
        <v>NA</v>
      </c>
      <c r="B4407" s="29" t="str">
        <f>IF(PickedColonies!J4407=0, "NA", INDEX(Table1[Modifications],(MATCH(PickedColonies!C4407,Table6[Barcode of agar-filled omnitray plate],0)+PickedColonies!J4407-1)))</f>
        <v>NA</v>
      </c>
      <c r="D4407" s="29" t="str">
        <f>IF(PickedColonies!J4407=0, "NA", INDEX(Table4[],(MATCH(PickedColonies!C4407,Table6[Barcode of agar-filled omnitray plate],0)+PickedColonies!J4407-1)))</f>
        <v>NA</v>
      </c>
      <c r="F4407" s="29" t="str">
        <f>IF(ISNUMBER(SEARCH("96-well",Import!$B$10)),Sheet1!O4406,Sheet1!P4406)</f>
        <v>F12</v>
      </c>
      <c r="I4407" s="31"/>
    </row>
    <row r="4408" spans="1:9" x14ac:dyDescent="0.25">
      <c r="B4408" s="29" t="str">
        <f>IF(PickedColonies!J4408=0, "NA", INDEX(Table1[Modifications],(MATCH(PickedColonies!C4408,Table6[Barcode of agar-filled omnitray plate],0)+PickedColonies!J4408-1)))</f>
        <v>NA</v>
      </c>
      <c r="D4408" s="29" t="str">
        <f>IF(PickedColonies!J4408=0, "NA", INDEX(Table4[],(MATCH(PickedColonies!C4408,Table6[Barcode of agar-filled omnitray plate],0)+PickedColonies!J4408-1)))</f>
        <v>NA</v>
      </c>
      <c r="F4408" s="29" t="str">
        <f>IF(ISNUMBER(SEARCH("96-well",Import!$B$10)),Sheet1!O4407,Sheet1!P4407)</f>
        <v>G12</v>
      </c>
      <c r="I4408" s="31"/>
    </row>
    <row r="4409" spans="1:9" x14ac:dyDescent="0.25">
      <c r="A4409" s="29" t="str">
        <f>IF(PickedColonies!J4409=0, "NA",INDEX(Table5[Strain name],(MATCH(PickedColonies!C4409,Table6[Barcode of agar-filled omnitray plate],0)+PickedColonies!J4409-1)))</f>
        <v>NA</v>
      </c>
      <c r="B4409" s="29" t="str">
        <f>IF(PickedColonies!J4409=0, "NA", INDEX(Table1[Modifications],(MATCH(PickedColonies!C4409,Table6[Barcode of agar-filled omnitray plate],0)+PickedColonies!J4409-1)))</f>
        <v>NA</v>
      </c>
      <c r="D4409" s="29" t="str">
        <f>IF(PickedColonies!J4409=0, "NA", INDEX(Table4[],(MATCH(PickedColonies!C4409,Table6[Barcode of agar-filled omnitray plate],0)+PickedColonies!J4409-1)))</f>
        <v>NA</v>
      </c>
      <c r="F4409" s="29" t="str">
        <f>IF(ISNUMBER(SEARCH("96-well",Import!$B$10)),Sheet1!O4408,Sheet1!P4408)</f>
        <v>H12</v>
      </c>
      <c r="I4409" s="31"/>
    </row>
    <row r="4410" spans="1:9" x14ac:dyDescent="0.25">
      <c r="A4410" s="29" t="str">
        <f>IF(PickedColonies!J4410=0, "NA",INDEX(Table5[Strain name],(MATCH(PickedColonies!C4410,Table6[Barcode of agar-filled omnitray plate],0)+PickedColonies!J4410-1)))</f>
        <v>NA</v>
      </c>
      <c r="B4410" s="29" t="str">
        <f>IF(PickedColonies!J4410=0, "NA", INDEX(Table1[Modifications],(MATCH(PickedColonies!C4410,Table6[Barcode of agar-filled omnitray plate],0)+PickedColonies!J4410-1)))</f>
        <v>NA</v>
      </c>
      <c r="D4410" s="29" t="str">
        <f>IF(PickedColonies!J4410=0, "NA", INDEX(Table4[],(MATCH(PickedColonies!C4410,Table6[Barcode of agar-filled omnitray plate],0)+PickedColonies!J4410-1)))</f>
        <v>NA</v>
      </c>
      <c r="F4410" s="29" t="str">
        <f>IF(ISNUMBER(SEARCH("96-well",Import!$B$10)),Sheet1!O4409,Sheet1!P4409)</f>
        <v>I12</v>
      </c>
      <c r="I4410" s="31"/>
    </row>
    <row r="4411" spans="1:9" x14ac:dyDescent="0.25">
      <c r="A4411" s="29" t="str">
        <f>IF(PickedColonies!J4411=0, "NA",INDEX(Table5[Strain name],(MATCH(PickedColonies!C4411,Table6[Barcode of agar-filled omnitray plate],0)+PickedColonies!J4411-1)))</f>
        <v>NA</v>
      </c>
      <c r="B4411" s="29" t="str">
        <f>IF(PickedColonies!J4411=0, "NA", INDEX(Table1[Modifications],(MATCH(PickedColonies!C4411,Table6[Barcode of agar-filled omnitray plate],0)+PickedColonies!J4411-1)))</f>
        <v>NA</v>
      </c>
      <c r="D4411" s="29" t="str">
        <f>IF(PickedColonies!J4411=0, "NA", INDEX(Table4[],(MATCH(PickedColonies!C4411,Table6[Barcode of agar-filled omnitray plate],0)+PickedColonies!J4411-1)))</f>
        <v>NA</v>
      </c>
      <c r="F4411" s="29" t="str">
        <f>IF(ISNUMBER(SEARCH("96-well",Import!$B$10)),Sheet1!O4410,Sheet1!P4410)</f>
        <v>J12</v>
      </c>
      <c r="I4411" s="31"/>
    </row>
    <row r="4412" spans="1:9" x14ac:dyDescent="0.25">
      <c r="A4412" s="29" t="str">
        <f>IF(PickedColonies!J4412=0, "NA",INDEX(Table5[Strain name],(MATCH(PickedColonies!C4412,Table6[Barcode of agar-filled omnitray plate],0)+PickedColonies!J4412-1)))</f>
        <v>NA</v>
      </c>
      <c r="B4412" s="29" t="str">
        <f>IF(PickedColonies!J4412=0, "NA", INDEX(Table1[Modifications],(MATCH(PickedColonies!C4412,Table6[Barcode of agar-filled omnitray plate],0)+PickedColonies!J4412-1)))</f>
        <v>NA</v>
      </c>
      <c r="D4412" s="29" t="str">
        <f>IF(PickedColonies!J4412=0, "NA", INDEX(Table4[],(MATCH(PickedColonies!C4412,Table6[Barcode of agar-filled omnitray plate],0)+PickedColonies!J4412-1)))</f>
        <v>NA</v>
      </c>
      <c r="F4412" s="29" t="str">
        <f>IF(ISNUMBER(SEARCH("96-well",Import!$B$10)),Sheet1!O4411,Sheet1!P4411)</f>
        <v>K12</v>
      </c>
      <c r="I4412" s="31"/>
    </row>
    <row r="4413" spans="1:9" x14ac:dyDescent="0.25">
      <c r="A4413" s="29" t="str">
        <f>IF(PickedColonies!J4413=0, "NA",INDEX(Table5[Strain name],(MATCH(PickedColonies!C4413,Table6[Barcode of agar-filled omnitray plate],0)+PickedColonies!J4413-1)))</f>
        <v>NA</v>
      </c>
      <c r="B4413" s="29" t="str">
        <f>IF(PickedColonies!J4413=0, "NA", INDEX(Table1[Modifications],(MATCH(PickedColonies!C4413,Table6[Barcode of agar-filled omnitray plate],0)+PickedColonies!J4413-1)))</f>
        <v>NA</v>
      </c>
      <c r="D4413" s="29" t="str">
        <f>IF(PickedColonies!J4413=0, "NA", INDEX(Table4[],(MATCH(PickedColonies!C4413,Table6[Barcode of agar-filled omnitray plate],0)+PickedColonies!J4413-1)))</f>
        <v>NA</v>
      </c>
      <c r="F4413" s="29" t="str">
        <f>IF(ISNUMBER(SEARCH("96-well",Import!$B$10)),Sheet1!O4412,Sheet1!P4412)</f>
        <v>L12</v>
      </c>
      <c r="I4413" s="31"/>
    </row>
    <row r="4414" spans="1:9" x14ac:dyDescent="0.25">
      <c r="A4414" s="29" t="str">
        <f>IF(PickedColonies!J4414=0, "NA",INDEX(Table5[Strain name],(MATCH(PickedColonies!C4414,Table6[Barcode of agar-filled omnitray plate],0)+PickedColonies!J4414-1)))</f>
        <v>NA</v>
      </c>
      <c r="B4414" s="29" t="str">
        <f>IF(PickedColonies!J4414=0, "NA", INDEX(Table1[Modifications],(MATCH(PickedColonies!C4414,Table6[Barcode of agar-filled omnitray plate],0)+PickedColonies!J4414-1)))</f>
        <v>NA</v>
      </c>
      <c r="D4414" s="29" t="str">
        <f>IF(PickedColonies!J4414=0, "NA", INDEX(Table4[],(MATCH(PickedColonies!C4414,Table6[Barcode of agar-filled omnitray plate],0)+PickedColonies!J4414-1)))</f>
        <v>NA</v>
      </c>
      <c r="F4414" s="29" t="str">
        <f>IF(ISNUMBER(SEARCH("96-well",Import!$B$10)),Sheet1!O4413,Sheet1!P4413)</f>
        <v>M12</v>
      </c>
      <c r="I4414" s="31"/>
    </row>
    <row r="4415" spans="1:9" x14ac:dyDescent="0.25">
      <c r="A4415" s="29" t="str">
        <f>IF(PickedColonies!J4415=0, "NA",INDEX(Table5[Strain name],(MATCH(PickedColonies!C4415,Table6[Barcode of agar-filled omnitray plate],0)+PickedColonies!J4415-1)))</f>
        <v>NA</v>
      </c>
      <c r="B4415" s="29" t="str">
        <f>IF(PickedColonies!J4415=0, "NA", INDEX(Table1[Modifications],(MATCH(PickedColonies!C4415,Table6[Barcode of agar-filled omnitray plate],0)+PickedColonies!J4415-1)))</f>
        <v>NA</v>
      </c>
      <c r="D4415" s="29" t="str">
        <f>IF(PickedColonies!J4415=0, "NA", INDEX(Table4[],(MATCH(PickedColonies!C4415,Table6[Barcode of agar-filled omnitray plate],0)+PickedColonies!J4415-1)))</f>
        <v>NA</v>
      </c>
      <c r="F4415" s="29" t="str">
        <f>IF(ISNUMBER(SEARCH("96-well",Import!$B$10)),Sheet1!O4414,Sheet1!P4414)</f>
        <v>N12</v>
      </c>
      <c r="I4415" s="31"/>
    </row>
    <row r="4416" spans="1:9" x14ac:dyDescent="0.25">
      <c r="A4416" s="29" t="str">
        <f>IF(PickedColonies!J4416=0, "NA",INDEX(Table5[Strain name],(MATCH(PickedColonies!C4416,Table6[Barcode of agar-filled omnitray plate],0)+PickedColonies!J4416-1)))</f>
        <v>NA</v>
      </c>
      <c r="B4416" s="29" t="str">
        <f>IF(PickedColonies!J4416=0, "NA", INDEX(Table1[Modifications],(MATCH(PickedColonies!C4416,Table6[Barcode of agar-filled omnitray plate],0)+PickedColonies!J4416-1)))</f>
        <v>NA</v>
      </c>
      <c r="D4416" s="29" t="str">
        <f>IF(PickedColonies!J4416=0, "NA", INDEX(Table4[],(MATCH(PickedColonies!C4416,Table6[Barcode of agar-filled omnitray plate],0)+PickedColonies!J4416-1)))</f>
        <v>NA</v>
      </c>
      <c r="F4416" s="29" t="str">
        <f>IF(ISNUMBER(SEARCH("96-well",Import!$B$10)),Sheet1!O4415,Sheet1!P4415)</f>
        <v>O12</v>
      </c>
      <c r="I4416" s="31"/>
    </row>
    <row r="4417" spans="1:9" x14ac:dyDescent="0.25">
      <c r="A4417" s="29" t="str">
        <f>IF(PickedColonies!J4417=0, "NA",INDEX(Table5[Strain name],(MATCH(PickedColonies!C4417,Table6[Barcode of agar-filled omnitray plate],0)+PickedColonies!J4417-1)))</f>
        <v>NA</v>
      </c>
      <c r="B4417" s="29" t="str">
        <f>IF(PickedColonies!J4417=0, "NA", INDEX(Table1[Modifications],(MATCH(PickedColonies!C4417,Table6[Barcode of agar-filled omnitray plate],0)+PickedColonies!J4417-1)))</f>
        <v>NA</v>
      </c>
      <c r="D4417" s="29" t="str">
        <f>IF(PickedColonies!J4417=0, "NA", INDEX(Table4[],(MATCH(PickedColonies!C4417,Table6[Barcode of agar-filled omnitray plate],0)+PickedColonies!J4417-1)))</f>
        <v>NA</v>
      </c>
      <c r="F4417" s="29" t="str">
        <f>IF(ISNUMBER(SEARCH("96-well",Import!$B$10)),Sheet1!O4416,Sheet1!P4416)</f>
        <v>P12</v>
      </c>
      <c r="I4417" s="31"/>
    </row>
    <row r="4418" spans="1:9" x14ac:dyDescent="0.25">
      <c r="A4418" s="29" t="str">
        <f>IF(PickedColonies!J4418=0, "NA",INDEX(Table5[Strain name],(MATCH(PickedColonies!C4418,Table6[Barcode of agar-filled omnitray plate],0)+PickedColonies!J4418-1)))</f>
        <v>NA</v>
      </c>
      <c r="B4418" s="29" t="str">
        <f>IF(PickedColonies!J4418=0, "NA", INDEX(Table1[Modifications],(MATCH(PickedColonies!C4418,Table6[Barcode of agar-filled omnitray plate],0)+PickedColonies!J4418-1)))</f>
        <v>NA</v>
      </c>
      <c r="D4418" s="29" t="str">
        <f>IF(PickedColonies!J4418=0, "NA", INDEX(Table4[],(MATCH(PickedColonies!C4418,Table6[Barcode of agar-filled omnitray plate],0)+PickedColonies!J4418-1)))</f>
        <v>NA</v>
      </c>
      <c r="F4418" s="29" t="str">
        <f>IF(ISNUMBER(SEARCH("96-well",Import!$B$10)),Sheet1!O4417,Sheet1!P4417)</f>
        <v>A13</v>
      </c>
      <c r="I4418" s="31"/>
    </row>
    <row r="4419" spans="1:9" x14ac:dyDescent="0.25">
      <c r="A4419" s="29" t="str">
        <f>IF(PickedColonies!J4419=0, "NA",INDEX(Table5[Strain name],(MATCH(PickedColonies!C4419,Table6[Barcode of agar-filled omnitray plate],0)+PickedColonies!J4419-1)))</f>
        <v>NA</v>
      </c>
      <c r="B4419" s="29" t="str">
        <f>IF(PickedColonies!J4419=0, "NA", INDEX(Table1[Modifications],(MATCH(PickedColonies!C4419,Table6[Barcode of agar-filled omnitray plate],0)+PickedColonies!J4419-1)))</f>
        <v>NA</v>
      </c>
      <c r="D4419" s="29" t="str">
        <f>IF(PickedColonies!J4419=0, "NA", INDEX(Table4[],(MATCH(PickedColonies!C4419,Table6[Barcode of agar-filled omnitray plate],0)+PickedColonies!J4419-1)))</f>
        <v>NA</v>
      </c>
      <c r="F4419" s="29" t="str">
        <f>IF(ISNUMBER(SEARCH("96-well",Import!$B$10)),Sheet1!O4418,Sheet1!P4418)</f>
        <v>B13</v>
      </c>
      <c r="I4419" s="31"/>
    </row>
    <row r="4420" spans="1:9" x14ac:dyDescent="0.25">
      <c r="A4420" s="29" t="str">
        <f>IF(PickedColonies!J4420=0, "NA",INDEX(Table5[Strain name],(MATCH(PickedColonies!C4420,Table6[Barcode of agar-filled omnitray plate],0)+PickedColonies!J4420-1)))</f>
        <v>NA</v>
      </c>
      <c r="B4420" s="29" t="str">
        <f>IF(PickedColonies!J4420=0, "NA", INDEX(Table1[Modifications],(MATCH(PickedColonies!C4420,Table6[Barcode of agar-filled omnitray plate],0)+PickedColonies!J4420-1)))</f>
        <v>NA</v>
      </c>
      <c r="D4420" s="29" t="str">
        <f>IF(PickedColonies!J4420=0, "NA", INDEX(Table4[],(MATCH(PickedColonies!C4420,Table6[Barcode of agar-filled omnitray plate],0)+PickedColonies!J4420-1)))</f>
        <v>NA</v>
      </c>
      <c r="F4420" s="29" t="str">
        <f>IF(ISNUMBER(SEARCH("96-well",Import!$B$10)),Sheet1!O4419,Sheet1!P4419)</f>
        <v>C13</v>
      </c>
      <c r="I4420" s="31"/>
    </row>
    <row r="4421" spans="1:9" x14ac:dyDescent="0.25">
      <c r="A4421" s="29" t="str">
        <f>IF(PickedColonies!J4421=0, "NA",INDEX(Table5[Strain name],(MATCH(PickedColonies!C4421,Table6[Barcode of agar-filled omnitray plate],0)+PickedColonies!J4421-1)))</f>
        <v>NA</v>
      </c>
      <c r="B4421" s="29" t="str">
        <f>IF(PickedColonies!J4421=0, "NA", INDEX(Table1[Modifications],(MATCH(PickedColonies!C4421,Table6[Barcode of agar-filled omnitray plate],0)+PickedColonies!J4421-1)))</f>
        <v>NA</v>
      </c>
      <c r="D4421" s="29" t="str">
        <f>IF(PickedColonies!J4421=0, "NA", INDEX(Table4[],(MATCH(PickedColonies!C4421,Table6[Barcode of agar-filled omnitray plate],0)+PickedColonies!J4421-1)))</f>
        <v>NA</v>
      </c>
      <c r="F4421" s="29" t="str">
        <f>IF(ISNUMBER(SEARCH("96-well",Import!$B$10)),Sheet1!O4420,Sheet1!P4420)</f>
        <v>D13</v>
      </c>
      <c r="I4421" s="31"/>
    </row>
    <row r="4422" spans="1:9" x14ac:dyDescent="0.25">
      <c r="A4422" s="29" t="str">
        <f>IF(PickedColonies!J4422=0, "NA",INDEX(Table5[Strain name],(MATCH(PickedColonies!C4422,Table6[Barcode of agar-filled omnitray plate],0)+PickedColonies!J4422-1)))</f>
        <v>NA</v>
      </c>
      <c r="B4422" s="29" t="str">
        <f>IF(PickedColonies!J4422=0, "NA", INDEX(Table1[Modifications],(MATCH(PickedColonies!C4422,Table6[Barcode of agar-filled omnitray plate],0)+PickedColonies!J4422-1)))</f>
        <v>NA</v>
      </c>
      <c r="D4422" s="29" t="str">
        <f>IF(PickedColonies!J4422=0, "NA", INDEX(Table4[],(MATCH(PickedColonies!C4422,Table6[Barcode of agar-filled omnitray plate],0)+PickedColonies!J4422-1)))</f>
        <v>NA</v>
      </c>
      <c r="F4422" s="29" t="str">
        <f>IF(ISNUMBER(SEARCH("96-well",Import!$B$10)),Sheet1!O4421,Sheet1!P4421)</f>
        <v>E13</v>
      </c>
      <c r="I4422" s="31"/>
    </row>
    <row r="4423" spans="1:9" x14ac:dyDescent="0.25">
      <c r="A4423" s="29" t="str">
        <f>IF(PickedColonies!J4423=0, "NA",INDEX(Table5[Strain name],(MATCH(PickedColonies!C4423,Table6[Barcode of agar-filled omnitray plate],0)+PickedColonies!J4423-1)))</f>
        <v>NA</v>
      </c>
      <c r="B4423" s="29" t="str">
        <f>IF(PickedColonies!J4423=0, "NA", INDEX(Table1[Modifications],(MATCH(PickedColonies!C4423,Table6[Barcode of agar-filled omnitray plate],0)+PickedColonies!J4423-1)))</f>
        <v>NA</v>
      </c>
      <c r="D4423" s="29" t="str">
        <f>IF(PickedColonies!J4423=0, "NA", INDEX(Table4[],(MATCH(PickedColonies!C4423,Table6[Barcode of agar-filled omnitray plate],0)+PickedColonies!J4423-1)))</f>
        <v>NA</v>
      </c>
      <c r="F4423" s="29" t="str">
        <f>IF(ISNUMBER(SEARCH("96-well",Import!$B$10)),Sheet1!O4422,Sheet1!P4422)</f>
        <v>F13</v>
      </c>
      <c r="I4423" s="31"/>
    </row>
    <row r="4424" spans="1:9" x14ac:dyDescent="0.25">
      <c r="A4424" s="29" t="str">
        <f>IF(PickedColonies!J4424=0, "NA",INDEX(Table5[Strain name],(MATCH(PickedColonies!C4424,Table6[Barcode of agar-filled omnitray plate],0)+PickedColonies!J4424-1)))</f>
        <v>NA</v>
      </c>
      <c r="B4424" s="29" t="str">
        <f>IF(PickedColonies!J4424=0, "NA", INDEX(Table1[Modifications],(MATCH(PickedColonies!C4424,Table6[Barcode of agar-filled omnitray plate],0)+PickedColonies!J4424-1)))</f>
        <v>NA</v>
      </c>
      <c r="D4424" s="29" t="str">
        <f>IF(PickedColonies!J4424=0, "NA", INDEX(Table4[],(MATCH(PickedColonies!C4424,Table6[Barcode of agar-filled omnitray plate],0)+PickedColonies!J4424-1)))</f>
        <v>NA</v>
      </c>
      <c r="F4424" s="29" t="str">
        <f>IF(ISNUMBER(SEARCH("96-well",Import!$B$10)),Sheet1!O4423,Sheet1!P4423)</f>
        <v>G13</v>
      </c>
      <c r="I4424" s="31"/>
    </row>
    <row r="4425" spans="1:9" x14ac:dyDescent="0.25">
      <c r="A4425" s="29" t="str">
        <f>IF(PickedColonies!J4425=0, "NA",INDEX(Table5[Strain name],(MATCH(PickedColonies!C4425,Table6[Barcode of agar-filled omnitray plate],0)+PickedColonies!J4425-1)))</f>
        <v>NA</v>
      </c>
      <c r="B4425" s="29" t="str">
        <f>IF(PickedColonies!J4425=0, "NA", INDEX(Table1[Modifications],(MATCH(PickedColonies!C4425,Table6[Barcode of agar-filled omnitray plate],0)+PickedColonies!J4425-1)))</f>
        <v>NA</v>
      </c>
      <c r="D4425" s="29" t="str">
        <f>IF(PickedColonies!J4425=0, "NA", INDEX(Table4[],(MATCH(PickedColonies!C4425,Table6[Barcode of agar-filled omnitray plate],0)+PickedColonies!J4425-1)))</f>
        <v>NA</v>
      </c>
      <c r="F4425" s="29" t="str">
        <f>IF(ISNUMBER(SEARCH("96-well",Import!$B$10)),Sheet1!O4424,Sheet1!P4424)</f>
        <v>H13</v>
      </c>
      <c r="I4425" s="31"/>
    </row>
    <row r="4426" spans="1:9" x14ac:dyDescent="0.25">
      <c r="A4426" s="29" t="str">
        <f>IF(PickedColonies!J4426=0, "NA",INDEX(Table5[Strain name],(MATCH(PickedColonies!C4426,Table6[Barcode of agar-filled omnitray plate],0)+PickedColonies!J4426-1)))</f>
        <v>NA</v>
      </c>
      <c r="B4426" s="29" t="str">
        <f>IF(PickedColonies!J4426=0, "NA", INDEX(Table1[Modifications],(MATCH(PickedColonies!C4426,Table6[Barcode of agar-filled omnitray plate],0)+PickedColonies!J4426-1)))</f>
        <v>NA</v>
      </c>
      <c r="D4426" s="29" t="str">
        <f>IF(PickedColonies!J4426=0, "NA", INDEX(Table4[],(MATCH(PickedColonies!C4426,Table6[Barcode of agar-filled omnitray plate],0)+PickedColonies!J4426-1)))</f>
        <v>NA</v>
      </c>
      <c r="F4426" s="29" t="str">
        <f>IF(ISNUMBER(SEARCH("96-well",Import!$B$10)),Sheet1!O4425,Sheet1!P4425)</f>
        <v>I13</v>
      </c>
      <c r="I4426" s="31"/>
    </row>
    <row r="4427" spans="1:9" x14ac:dyDescent="0.25">
      <c r="A4427" s="29" t="str">
        <f>IF(PickedColonies!J4427=0, "NA",INDEX(Table5[Strain name],(MATCH(PickedColonies!C4427,Table6[Barcode of agar-filled omnitray plate],0)+PickedColonies!J4427-1)))</f>
        <v>NA</v>
      </c>
      <c r="B4427" s="29" t="str">
        <f>IF(PickedColonies!J4427=0, "NA", INDEX(Table1[Modifications],(MATCH(PickedColonies!C4427,Table6[Barcode of agar-filled omnitray plate],0)+PickedColonies!J4427-1)))</f>
        <v>NA</v>
      </c>
      <c r="D4427" s="29" t="str">
        <f>IF(PickedColonies!J4427=0, "NA", INDEX(Table4[],(MATCH(PickedColonies!C4427,Table6[Barcode of agar-filled omnitray plate],0)+PickedColonies!J4427-1)))</f>
        <v>NA</v>
      </c>
      <c r="F4427" s="29" t="str">
        <f>IF(ISNUMBER(SEARCH("96-well",Import!$B$10)),Sheet1!O4426,Sheet1!P4426)</f>
        <v>J13</v>
      </c>
      <c r="I4427" s="31"/>
    </row>
    <row r="4428" spans="1:9" x14ac:dyDescent="0.25">
      <c r="A4428" s="29" t="str">
        <f>IF(PickedColonies!J4428=0, "NA",INDEX(Table5[Strain name],(MATCH(PickedColonies!C4428,Table6[Barcode of agar-filled omnitray plate],0)+PickedColonies!J4428-1)))</f>
        <v>NA</v>
      </c>
      <c r="B4428" s="29" t="str">
        <f>IF(PickedColonies!J4428=0, "NA", INDEX(Table1[Modifications],(MATCH(PickedColonies!C4428,Table6[Barcode of agar-filled omnitray plate],0)+PickedColonies!J4428-1)))</f>
        <v>NA</v>
      </c>
      <c r="D4428" s="29" t="str">
        <f>IF(PickedColonies!J4428=0, "NA", INDEX(Table4[],(MATCH(PickedColonies!C4428,Table6[Barcode of agar-filled omnitray plate],0)+PickedColonies!J4428-1)))</f>
        <v>NA</v>
      </c>
      <c r="F4428" s="29" t="str">
        <f>IF(ISNUMBER(SEARCH("96-well",Import!$B$10)),Sheet1!O4427,Sheet1!P4427)</f>
        <v>K13</v>
      </c>
      <c r="I4428" s="31"/>
    </row>
    <row r="4429" spans="1:9" x14ac:dyDescent="0.25">
      <c r="A4429" s="29" t="str">
        <f>IF(PickedColonies!J4429=0, "NA",INDEX(Table5[Strain name],(MATCH(PickedColonies!C4429,Table6[Barcode of agar-filled omnitray plate],0)+PickedColonies!J4429-1)))</f>
        <v>NA</v>
      </c>
      <c r="B4429" s="29" t="str">
        <f>IF(PickedColonies!J4429=0, "NA", INDEX(Table1[Modifications],(MATCH(PickedColonies!C4429,Table6[Barcode of agar-filled omnitray plate],0)+PickedColonies!J4429-1)))</f>
        <v>NA</v>
      </c>
      <c r="D4429" s="29" t="str">
        <f>IF(PickedColonies!J4429=0, "NA", INDEX(Table4[],(MATCH(PickedColonies!C4429,Table6[Barcode of agar-filled omnitray plate],0)+PickedColonies!J4429-1)))</f>
        <v>NA</v>
      </c>
      <c r="F4429" s="29" t="str">
        <f>IF(ISNUMBER(SEARCH("96-well",Import!$B$10)),Sheet1!O4428,Sheet1!P4428)</f>
        <v>L13</v>
      </c>
      <c r="I4429" s="31"/>
    </row>
    <row r="4430" spans="1:9" x14ac:dyDescent="0.25">
      <c r="A4430" s="29" t="str">
        <f>IF(PickedColonies!J4430=0, "NA",INDEX(Table5[Strain name],(MATCH(PickedColonies!C4430,Table6[Barcode of agar-filled omnitray plate],0)+PickedColonies!J4430-1)))</f>
        <v>NA</v>
      </c>
      <c r="B4430" s="29" t="str">
        <f>IF(PickedColonies!J4430=0, "NA", INDEX(Table1[Modifications],(MATCH(PickedColonies!C4430,Table6[Barcode of agar-filled omnitray plate],0)+PickedColonies!J4430-1)))</f>
        <v>NA</v>
      </c>
      <c r="D4430" s="29" t="str">
        <f>IF(PickedColonies!J4430=0, "NA", INDEX(Table4[],(MATCH(PickedColonies!C4430,Table6[Barcode of agar-filled omnitray plate],0)+PickedColonies!J4430-1)))</f>
        <v>NA</v>
      </c>
      <c r="F4430" s="29" t="str">
        <f>IF(ISNUMBER(SEARCH("96-well",Import!$B$10)),Sheet1!O4429,Sheet1!P4429)</f>
        <v>M13</v>
      </c>
      <c r="I4430" s="31"/>
    </row>
    <row r="4431" spans="1:9" x14ac:dyDescent="0.25">
      <c r="A4431" s="29" t="str">
        <f>IF(PickedColonies!J4431=0, "NA",INDEX(Table5[Strain name],(MATCH(PickedColonies!C4431,Table6[Barcode of agar-filled omnitray plate],0)+PickedColonies!J4431-1)))</f>
        <v>NA</v>
      </c>
      <c r="B4431" s="29" t="str">
        <f>IF(PickedColonies!J4431=0, "NA", INDEX(Table1[Modifications],(MATCH(PickedColonies!C4431,Table6[Barcode of agar-filled omnitray plate],0)+PickedColonies!J4431-1)))</f>
        <v>NA</v>
      </c>
      <c r="D4431" s="29" t="str">
        <f>IF(PickedColonies!J4431=0, "NA", INDEX(Table4[],(MATCH(PickedColonies!C4431,Table6[Barcode of agar-filled omnitray plate],0)+PickedColonies!J4431-1)))</f>
        <v>NA</v>
      </c>
      <c r="F4431" s="29" t="str">
        <f>IF(ISNUMBER(SEARCH("96-well",Import!$B$10)),Sheet1!O4430,Sheet1!P4430)</f>
        <v>N13</v>
      </c>
      <c r="I4431" s="31"/>
    </row>
    <row r="4432" spans="1:9" x14ac:dyDescent="0.25">
      <c r="A4432" s="29" t="str">
        <f>IF(PickedColonies!J4432=0, "NA",INDEX(Table5[Strain name],(MATCH(PickedColonies!C4432,Table6[Barcode of agar-filled omnitray plate],0)+PickedColonies!J4432-1)))</f>
        <v>NA</v>
      </c>
      <c r="B4432" s="29" t="str">
        <f>IF(PickedColonies!J4432=0, "NA", INDEX(Table1[Modifications],(MATCH(PickedColonies!C4432,Table6[Barcode of agar-filled omnitray plate],0)+PickedColonies!J4432-1)))</f>
        <v>NA</v>
      </c>
      <c r="D4432" s="29" t="str">
        <f>IF(PickedColonies!J4432=0, "NA", INDEX(Table4[],(MATCH(PickedColonies!C4432,Table6[Barcode of agar-filled omnitray plate],0)+PickedColonies!J4432-1)))</f>
        <v>NA</v>
      </c>
      <c r="F4432" s="29" t="str">
        <f>IF(ISNUMBER(SEARCH("96-well",Import!$B$10)),Sheet1!O4431,Sheet1!P4431)</f>
        <v>O13</v>
      </c>
      <c r="I4432" s="31"/>
    </row>
    <row r="4433" spans="1:9" x14ac:dyDescent="0.25">
      <c r="A4433" s="29" t="str">
        <f>IF(PickedColonies!J4433=0, "NA",INDEX(Table5[Strain name],(MATCH(PickedColonies!C4433,Table6[Barcode of agar-filled omnitray plate],0)+PickedColonies!J4433-1)))</f>
        <v>NA</v>
      </c>
      <c r="B4433" s="29" t="str">
        <f>IF(PickedColonies!J4433=0, "NA", INDEX(Table1[Modifications],(MATCH(PickedColonies!C4433,Table6[Barcode of agar-filled omnitray plate],0)+PickedColonies!J4433-1)))</f>
        <v>NA</v>
      </c>
      <c r="D4433" s="29" t="str">
        <f>IF(PickedColonies!J4433=0, "NA", INDEX(Table4[],(MATCH(PickedColonies!C4433,Table6[Barcode of agar-filled omnitray plate],0)+PickedColonies!J4433-1)))</f>
        <v>NA</v>
      </c>
      <c r="F4433" s="29" t="str">
        <f>IF(ISNUMBER(SEARCH("96-well",Import!$B$10)),Sheet1!O4432,Sheet1!P4432)</f>
        <v>P13</v>
      </c>
      <c r="I4433" s="31"/>
    </row>
    <row r="4434" spans="1:9" x14ac:dyDescent="0.25">
      <c r="A4434" s="29" t="str">
        <f>IF(PickedColonies!J4434=0, "NA",INDEX(Table5[Strain name],(MATCH(PickedColonies!C4434,Table6[Barcode of agar-filled omnitray plate],0)+PickedColonies!J4434-1)))</f>
        <v>NA</v>
      </c>
      <c r="B4434" s="29" t="str">
        <f>IF(PickedColonies!J4434=0, "NA", INDEX(Table1[Modifications],(MATCH(PickedColonies!C4434,Table6[Barcode of agar-filled omnitray plate],0)+PickedColonies!J4434-1)))</f>
        <v>NA</v>
      </c>
      <c r="D4434" s="29" t="str">
        <f>IF(PickedColonies!J4434=0, "NA", INDEX(Table4[],(MATCH(PickedColonies!C4434,Table6[Barcode of agar-filled omnitray plate],0)+PickedColonies!J4434-1)))</f>
        <v>NA</v>
      </c>
      <c r="F4434" s="29" t="str">
        <f>IF(ISNUMBER(SEARCH("96-well",Import!$B$10)),Sheet1!O4433,Sheet1!P4433)</f>
        <v>A14</v>
      </c>
      <c r="I4434" s="31"/>
    </row>
    <row r="4435" spans="1:9" x14ac:dyDescent="0.25">
      <c r="A4435" s="29" t="str">
        <f>IF(PickedColonies!J4435=0, "NA",INDEX(Table5[Strain name],(MATCH(PickedColonies!C4435,Table6[Barcode of agar-filled omnitray plate],0)+PickedColonies!J4435-1)))</f>
        <v>NA</v>
      </c>
      <c r="B4435" s="29" t="str">
        <f>IF(PickedColonies!J4435=0, "NA", INDEX(Table1[Modifications],(MATCH(PickedColonies!C4435,Table6[Barcode of agar-filled omnitray plate],0)+PickedColonies!J4435-1)))</f>
        <v>NA</v>
      </c>
      <c r="D4435" s="29" t="str">
        <f>IF(PickedColonies!J4435=0, "NA", INDEX(Table4[],(MATCH(PickedColonies!C4435,Table6[Barcode of agar-filled omnitray plate],0)+PickedColonies!J4435-1)))</f>
        <v>NA</v>
      </c>
      <c r="F4435" s="29" t="str">
        <f>IF(ISNUMBER(SEARCH("96-well",Import!$B$10)),Sheet1!O4434,Sheet1!P4434)</f>
        <v>B14</v>
      </c>
      <c r="I4435" s="31"/>
    </row>
    <row r="4436" spans="1:9" x14ac:dyDescent="0.25">
      <c r="A4436" s="29" t="str">
        <f>IF(PickedColonies!J4436=0, "NA",INDEX(Table5[Strain name],(MATCH(PickedColonies!C4436,Table6[Barcode of agar-filled omnitray plate],0)+PickedColonies!J4436-1)))</f>
        <v>NA</v>
      </c>
      <c r="B4436" s="29" t="str">
        <f>IF(PickedColonies!J4436=0, "NA", INDEX(Table1[Modifications],(MATCH(PickedColonies!C4436,Table6[Barcode of agar-filled omnitray plate],0)+PickedColonies!J4436-1)))</f>
        <v>NA</v>
      </c>
      <c r="D4436" s="29" t="str">
        <f>IF(PickedColonies!J4436=0, "NA", INDEX(Table4[],(MATCH(PickedColonies!C4436,Table6[Barcode of agar-filled omnitray plate],0)+PickedColonies!J4436-1)))</f>
        <v>NA</v>
      </c>
      <c r="F4436" s="29" t="str">
        <f>IF(ISNUMBER(SEARCH("96-well",Import!$B$10)),Sheet1!O4435,Sheet1!P4435)</f>
        <v>C14</v>
      </c>
      <c r="I4436" s="31"/>
    </row>
    <row r="4437" spans="1:9" x14ac:dyDescent="0.25">
      <c r="A4437" s="29" t="str">
        <f>IF(PickedColonies!J4437=0, "NA",INDEX(Table5[Strain name],(MATCH(PickedColonies!C4437,Table6[Barcode of agar-filled omnitray plate],0)+PickedColonies!J4437-1)))</f>
        <v>NA</v>
      </c>
      <c r="B4437" s="29" t="str">
        <f>IF(PickedColonies!J4437=0, "NA", INDEX(Table1[Modifications],(MATCH(PickedColonies!C4437,Table6[Barcode of agar-filled omnitray plate],0)+PickedColonies!J4437-1)))</f>
        <v>NA</v>
      </c>
      <c r="D4437" s="29" t="str">
        <f>IF(PickedColonies!J4437=0, "NA", INDEX(Table4[],(MATCH(PickedColonies!C4437,Table6[Barcode of agar-filled omnitray plate],0)+PickedColonies!J4437-1)))</f>
        <v>NA</v>
      </c>
      <c r="F4437" s="29" t="str">
        <f>IF(ISNUMBER(SEARCH("96-well",Import!$B$10)),Sheet1!O4436,Sheet1!P4436)</f>
        <v>D14</v>
      </c>
      <c r="I4437" s="31"/>
    </row>
    <row r="4438" spans="1:9" x14ac:dyDescent="0.25">
      <c r="A4438" s="29" t="str">
        <f>IF(PickedColonies!J4438=0, "NA",INDEX(Table5[Strain name],(MATCH(PickedColonies!C4438,Table6[Barcode of agar-filled omnitray plate],0)+PickedColonies!J4438-1)))</f>
        <v>NA</v>
      </c>
      <c r="B4438" s="29" t="str">
        <f>IF(PickedColonies!J4438=0, "NA", INDEX(Table1[Modifications],(MATCH(PickedColonies!C4438,Table6[Barcode of agar-filled omnitray plate],0)+PickedColonies!J4438-1)))</f>
        <v>NA</v>
      </c>
      <c r="D4438" s="29" t="str">
        <f>IF(PickedColonies!J4438=0, "NA", INDEX(Table4[],(MATCH(PickedColonies!C4438,Table6[Barcode of agar-filled omnitray plate],0)+PickedColonies!J4438-1)))</f>
        <v>NA</v>
      </c>
      <c r="F4438" s="29" t="str">
        <f>IF(ISNUMBER(SEARCH("96-well",Import!$B$10)),Sheet1!O4437,Sheet1!P4437)</f>
        <v>E14</v>
      </c>
      <c r="I4438" s="31"/>
    </row>
    <row r="4439" spans="1:9" x14ac:dyDescent="0.25">
      <c r="A4439" s="29" t="str">
        <f>IF(PickedColonies!J4439=0, "NA",INDEX(Table5[Strain name],(MATCH(PickedColonies!C4439,Table6[Barcode of agar-filled omnitray plate],0)+PickedColonies!J4439-1)))</f>
        <v>NA</v>
      </c>
      <c r="B4439" s="29" t="str">
        <f>IF(PickedColonies!J4439=0, "NA", INDEX(Table1[Modifications],(MATCH(PickedColonies!C4439,Table6[Barcode of agar-filled omnitray plate],0)+PickedColonies!J4439-1)))</f>
        <v>NA</v>
      </c>
      <c r="D4439" s="29" t="str">
        <f>IF(PickedColonies!J4439=0, "NA", INDEX(Table4[],(MATCH(PickedColonies!C4439,Table6[Barcode of agar-filled omnitray plate],0)+PickedColonies!J4439-1)))</f>
        <v>NA</v>
      </c>
      <c r="F4439" s="29" t="str">
        <f>IF(ISNUMBER(SEARCH("96-well",Import!$B$10)),Sheet1!O4438,Sheet1!P4438)</f>
        <v>F14</v>
      </c>
      <c r="I4439" s="31"/>
    </row>
    <row r="4440" spans="1:9" x14ac:dyDescent="0.25">
      <c r="A4440" s="29" t="str">
        <f>IF(PickedColonies!J4440=0, "NA",INDEX(Table5[Strain name],(MATCH(PickedColonies!C4440,Table6[Barcode of agar-filled omnitray plate],0)+PickedColonies!J4440-1)))</f>
        <v>NA</v>
      </c>
      <c r="B4440" s="29" t="str">
        <f>IF(PickedColonies!J4440=0, "NA", INDEX(Table1[Modifications],(MATCH(PickedColonies!C4440,Table6[Barcode of agar-filled omnitray plate],0)+PickedColonies!J4440-1)))</f>
        <v>NA</v>
      </c>
      <c r="D4440" s="29" t="str">
        <f>IF(PickedColonies!J4440=0, "NA", INDEX(Table4[],(MATCH(PickedColonies!C4440,Table6[Barcode of agar-filled omnitray plate],0)+PickedColonies!J4440-1)))</f>
        <v>NA</v>
      </c>
      <c r="F4440" s="29" t="str">
        <f>IF(ISNUMBER(SEARCH("96-well",Import!$B$10)),Sheet1!O4439,Sheet1!P4439)</f>
        <v>G14</v>
      </c>
      <c r="I4440" s="31"/>
    </row>
    <row r="4441" spans="1:9" x14ac:dyDescent="0.25">
      <c r="A4441" s="29" t="str">
        <f>IF(PickedColonies!J4441=0, "NA",INDEX(Table5[Strain name],(MATCH(PickedColonies!C4441,Table6[Barcode of agar-filled omnitray plate],0)+PickedColonies!J4441-1)))</f>
        <v>NA</v>
      </c>
      <c r="B4441" s="29" t="str">
        <f>IF(PickedColonies!J4441=0, "NA", INDEX(Table1[Modifications],(MATCH(PickedColonies!C4441,Table6[Barcode of agar-filled omnitray plate],0)+PickedColonies!J4441-1)))</f>
        <v>NA</v>
      </c>
      <c r="D4441" s="29" t="str">
        <f>IF(PickedColonies!J4441=0, "NA", INDEX(Table4[],(MATCH(PickedColonies!C4441,Table6[Barcode of agar-filled omnitray plate],0)+PickedColonies!J4441-1)))</f>
        <v>NA</v>
      </c>
      <c r="F4441" s="29" t="str">
        <f>IF(ISNUMBER(SEARCH("96-well",Import!$B$10)),Sheet1!O4440,Sheet1!P4440)</f>
        <v>H14</v>
      </c>
      <c r="I4441" s="31"/>
    </row>
    <row r="4442" spans="1:9" x14ac:dyDescent="0.25">
      <c r="A4442" s="29" t="str">
        <f>IF(PickedColonies!J4442=0, "NA",INDEX(Table5[Strain name],(MATCH(PickedColonies!C4442,Table6[Barcode of agar-filled omnitray plate],0)+PickedColonies!J4442-1)))</f>
        <v>NA</v>
      </c>
      <c r="B4442" s="29" t="str">
        <f>IF(PickedColonies!J4442=0, "NA", INDEX(Table1[Modifications],(MATCH(PickedColonies!C4442,Table6[Barcode of agar-filled omnitray plate],0)+PickedColonies!J4442-1)))</f>
        <v>NA</v>
      </c>
      <c r="D4442" s="29" t="str">
        <f>IF(PickedColonies!J4442=0, "NA", INDEX(Table4[],(MATCH(PickedColonies!C4442,Table6[Barcode of agar-filled omnitray plate],0)+PickedColonies!J4442-1)))</f>
        <v>NA</v>
      </c>
      <c r="F4442" s="29" t="str">
        <f>IF(ISNUMBER(SEARCH("96-well",Import!$B$10)),Sheet1!O4441,Sheet1!P4441)</f>
        <v>I14</v>
      </c>
      <c r="I4442" s="31"/>
    </row>
    <row r="4443" spans="1:9" x14ac:dyDescent="0.25">
      <c r="A4443" s="29" t="str">
        <f>IF(PickedColonies!J4443=0, "NA",INDEX(Table5[Strain name],(MATCH(PickedColonies!C4443,Table6[Barcode of agar-filled omnitray plate],0)+PickedColonies!J4443-1)))</f>
        <v>NA</v>
      </c>
      <c r="B4443" s="29" t="str">
        <f>IF(PickedColonies!J4443=0, "NA", INDEX(Table1[Modifications],(MATCH(PickedColonies!C4443,Table6[Barcode of agar-filled omnitray plate],0)+PickedColonies!J4443-1)))</f>
        <v>NA</v>
      </c>
      <c r="D4443" s="29" t="str">
        <f>IF(PickedColonies!J4443=0, "NA", INDEX(Table4[],(MATCH(PickedColonies!C4443,Table6[Barcode of agar-filled omnitray plate],0)+PickedColonies!J4443-1)))</f>
        <v>NA</v>
      </c>
      <c r="F4443" s="29" t="str">
        <f>IF(ISNUMBER(SEARCH("96-well",Import!$B$10)),Sheet1!O4442,Sheet1!P4442)</f>
        <v>J14</v>
      </c>
      <c r="I4443" s="31"/>
    </row>
    <row r="4444" spans="1:9" x14ac:dyDescent="0.25">
      <c r="A4444" s="29" t="str">
        <f>IF(PickedColonies!J4444=0, "NA",INDEX(Table5[Strain name],(MATCH(PickedColonies!C4444,Table6[Barcode of agar-filled omnitray plate],0)+PickedColonies!J4444-1)))</f>
        <v>NA</v>
      </c>
      <c r="B4444" s="29" t="str">
        <f>IF(PickedColonies!J4444=0, "NA", INDEX(Table1[Modifications],(MATCH(PickedColonies!C4444,Table6[Barcode of agar-filled omnitray plate],0)+PickedColonies!J4444-1)))</f>
        <v>NA</v>
      </c>
      <c r="D4444" s="29" t="str">
        <f>IF(PickedColonies!J4444=0, "NA", INDEX(Table4[],(MATCH(PickedColonies!C4444,Table6[Barcode of agar-filled omnitray plate],0)+PickedColonies!J4444-1)))</f>
        <v>NA</v>
      </c>
      <c r="F4444" s="29" t="str">
        <f>IF(ISNUMBER(SEARCH("96-well",Import!$B$10)),Sheet1!O4443,Sheet1!P4443)</f>
        <v>K14</v>
      </c>
      <c r="I4444" s="31"/>
    </row>
    <row r="4445" spans="1:9" x14ac:dyDescent="0.25">
      <c r="A4445" s="29" t="str">
        <f>IF(PickedColonies!J4445=0, "NA",INDEX(Table5[Strain name],(MATCH(PickedColonies!C4445,Table6[Barcode of agar-filled omnitray plate],0)+PickedColonies!J4445-1)))</f>
        <v>NA</v>
      </c>
      <c r="B4445" s="29" t="str">
        <f>IF(PickedColonies!J4445=0, "NA", INDEX(Table1[Modifications],(MATCH(PickedColonies!C4445,Table6[Barcode of agar-filled omnitray plate],0)+PickedColonies!J4445-1)))</f>
        <v>NA</v>
      </c>
      <c r="D4445" s="29" t="str">
        <f>IF(PickedColonies!J4445=0, "NA", INDEX(Table4[],(MATCH(PickedColonies!C4445,Table6[Barcode of agar-filled omnitray plate],0)+PickedColonies!J4445-1)))</f>
        <v>NA</v>
      </c>
      <c r="F4445" s="29" t="str">
        <f>IF(ISNUMBER(SEARCH("96-well",Import!$B$10)),Sheet1!O4444,Sheet1!P4444)</f>
        <v>L14</v>
      </c>
      <c r="I4445" s="31"/>
    </row>
    <row r="4446" spans="1:9" x14ac:dyDescent="0.25">
      <c r="A4446" s="29" t="str">
        <f>IF(PickedColonies!J4446=0, "NA",INDEX(Table5[Strain name],(MATCH(PickedColonies!C4446,Table6[Barcode of agar-filled omnitray plate],0)+PickedColonies!J4446-1)))</f>
        <v>NA</v>
      </c>
      <c r="B4446" s="29" t="str">
        <f>IF(PickedColonies!J4446=0, "NA", INDEX(Table1[Modifications],(MATCH(PickedColonies!C4446,Table6[Barcode of agar-filled omnitray plate],0)+PickedColonies!J4446-1)))</f>
        <v>NA</v>
      </c>
      <c r="D4446" s="29" t="str">
        <f>IF(PickedColonies!J4446=0, "NA", INDEX(Table4[],(MATCH(PickedColonies!C4446,Table6[Barcode of agar-filled omnitray plate],0)+PickedColonies!J4446-1)))</f>
        <v>NA</v>
      </c>
      <c r="F4446" s="29" t="str">
        <f>IF(ISNUMBER(SEARCH("96-well",Import!$B$10)),Sheet1!O4445,Sheet1!P4445)</f>
        <v>M14</v>
      </c>
      <c r="I4446" s="31"/>
    </row>
    <row r="4447" spans="1:9" x14ac:dyDescent="0.25">
      <c r="A4447" s="29" t="str">
        <f>IF(PickedColonies!J4447=0, "NA",INDEX(Table5[Strain name],(MATCH(PickedColonies!C4447,Table6[Barcode of agar-filled omnitray plate],0)+PickedColonies!J4447-1)))</f>
        <v>NA</v>
      </c>
      <c r="B4447" s="29" t="str">
        <f>IF(PickedColonies!J4447=0, "NA", INDEX(Table1[Modifications],(MATCH(PickedColonies!C4447,Table6[Barcode of agar-filled omnitray plate],0)+PickedColonies!J4447-1)))</f>
        <v>NA</v>
      </c>
      <c r="D4447" s="29" t="str">
        <f>IF(PickedColonies!J4447=0, "NA", INDEX(Table4[],(MATCH(PickedColonies!C4447,Table6[Barcode of agar-filled omnitray plate],0)+PickedColonies!J4447-1)))</f>
        <v>NA</v>
      </c>
      <c r="F4447" s="29" t="str">
        <f>IF(ISNUMBER(SEARCH("96-well",Import!$B$10)),Sheet1!O4446,Sheet1!P4446)</f>
        <v>N14</v>
      </c>
      <c r="I4447" s="31"/>
    </row>
    <row r="4448" spans="1:9" x14ac:dyDescent="0.25">
      <c r="A4448" s="29" t="str">
        <f>IF(PickedColonies!J4448=0, "NA",INDEX(Table5[Strain name],(MATCH(PickedColonies!C4448,Table6[Barcode of agar-filled omnitray plate],0)+PickedColonies!J4448-1)))</f>
        <v>NA</v>
      </c>
      <c r="B4448" s="29" t="str">
        <f>IF(PickedColonies!J4448=0, "NA", INDEX(Table1[Modifications],(MATCH(PickedColonies!C4448,Table6[Barcode of agar-filled omnitray plate],0)+PickedColonies!J4448-1)))</f>
        <v>NA</v>
      </c>
      <c r="D4448" s="29" t="str">
        <f>IF(PickedColonies!J4448=0, "NA", INDEX(Table4[],(MATCH(PickedColonies!C4448,Table6[Barcode of agar-filled omnitray plate],0)+PickedColonies!J4448-1)))</f>
        <v>NA</v>
      </c>
      <c r="F4448" s="29" t="str">
        <f>IF(ISNUMBER(SEARCH("96-well",Import!$B$10)),Sheet1!O4447,Sheet1!P4447)</f>
        <v>O14</v>
      </c>
      <c r="I4448" s="31"/>
    </row>
    <row r="4449" spans="1:9" x14ac:dyDescent="0.25">
      <c r="A4449" s="29" t="str">
        <f>IF(PickedColonies!J4449=0, "NA",INDEX(Table5[Strain name],(MATCH(PickedColonies!C4449,Table6[Barcode of agar-filled omnitray plate],0)+PickedColonies!J4449-1)))</f>
        <v>NA</v>
      </c>
      <c r="B4449" s="29" t="str">
        <f>IF(PickedColonies!J4449=0, "NA", INDEX(Table1[Modifications],(MATCH(PickedColonies!C4449,Table6[Barcode of agar-filled omnitray plate],0)+PickedColonies!J4449-1)))</f>
        <v>NA</v>
      </c>
      <c r="D4449" s="29" t="str">
        <f>IF(PickedColonies!J4449=0, "NA", INDEX(Table4[],(MATCH(PickedColonies!C4449,Table6[Barcode of agar-filled omnitray plate],0)+PickedColonies!J4449-1)))</f>
        <v>NA</v>
      </c>
      <c r="F4449" s="29" t="str">
        <f>IF(ISNUMBER(SEARCH("96-well",Import!$B$10)),Sheet1!O4448,Sheet1!P4448)</f>
        <v>P14</v>
      </c>
      <c r="I4449" s="31"/>
    </row>
    <row r="4450" spans="1:9" x14ac:dyDescent="0.25">
      <c r="A4450" s="29" t="str">
        <f>IF(PickedColonies!J4450=0, "NA",INDEX(Table5[Strain name],(MATCH(PickedColonies!C4450,Table6[Barcode of agar-filled omnitray plate],0)+PickedColonies!J4450-1)))</f>
        <v>NA</v>
      </c>
      <c r="B4450" s="29" t="str">
        <f>IF(PickedColonies!J4450=0, "NA", INDEX(Table1[Modifications],(MATCH(PickedColonies!C4450,Table6[Barcode of agar-filled omnitray plate],0)+PickedColonies!J4450-1)))</f>
        <v>NA</v>
      </c>
      <c r="D4450" s="29" t="str">
        <f>IF(PickedColonies!J4450=0, "NA", INDEX(Table4[],(MATCH(PickedColonies!C4450,Table6[Barcode of agar-filled omnitray plate],0)+PickedColonies!J4450-1)))</f>
        <v>NA</v>
      </c>
      <c r="F4450" s="29" t="str">
        <f>IF(ISNUMBER(SEARCH("96-well",Import!$B$10)),Sheet1!O4449,Sheet1!P4449)</f>
        <v>A15</v>
      </c>
      <c r="I4450" s="31"/>
    </row>
    <row r="4451" spans="1:9" x14ac:dyDescent="0.25">
      <c r="A4451" s="29" t="str">
        <f>IF(PickedColonies!J4451=0, "NA",INDEX(Table5[Strain name],(MATCH(PickedColonies!C4451,Table6[Barcode of agar-filled omnitray plate],0)+PickedColonies!J4451-1)))</f>
        <v>NA</v>
      </c>
      <c r="B4451" s="29" t="str">
        <f>IF(PickedColonies!J4451=0, "NA", INDEX(Table1[Modifications],(MATCH(PickedColonies!C4451,Table6[Barcode of agar-filled omnitray plate],0)+PickedColonies!J4451-1)))</f>
        <v>NA</v>
      </c>
      <c r="D4451" s="29" t="str">
        <f>IF(PickedColonies!J4451=0, "NA", INDEX(Table4[],(MATCH(PickedColonies!C4451,Table6[Barcode of agar-filled omnitray plate],0)+PickedColonies!J4451-1)))</f>
        <v>NA</v>
      </c>
      <c r="F4451" s="29" t="str">
        <f>IF(ISNUMBER(SEARCH("96-well",Import!$B$10)),Sheet1!O4450,Sheet1!P4450)</f>
        <v>B15</v>
      </c>
      <c r="I4451" s="31"/>
    </row>
    <row r="4452" spans="1:9" x14ac:dyDescent="0.25">
      <c r="A4452" s="29" t="str">
        <f>IF(PickedColonies!J4452=0, "NA",INDEX(Table5[Strain name],(MATCH(PickedColonies!C4452,Table6[Barcode of agar-filled omnitray plate],0)+PickedColonies!J4452-1)))</f>
        <v>NA</v>
      </c>
      <c r="B4452" s="29" t="str">
        <f>IF(PickedColonies!J4452=0, "NA", INDEX(Table1[Modifications],(MATCH(PickedColonies!C4452,Table6[Barcode of agar-filled omnitray plate],0)+PickedColonies!J4452-1)))</f>
        <v>NA</v>
      </c>
      <c r="D4452" s="29" t="str">
        <f>IF(PickedColonies!J4452=0, "NA", INDEX(Table4[],(MATCH(PickedColonies!C4452,Table6[Barcode of agar-filled omnitray plate],0)+PickedColonies!J4452-1)))</f>
        <v>NA</v>
      </c>
      <c r="F4452" s="29" t="str">
        <f>IF(ISNUMBER(SEARCH("96-well",Import!$B$10)),Sheet1!O4451,Sheet1!P4451)</f>
        <v>C15</v>
      </c>
      <c r="I4452" s="31"/>
    </row>
    <row r="4453" spans="1:9" x14ac:dyDescent="0.25">
      <c r="A4453" s="29" t="str">
        <f>IF(PickedColonies!J4453=0, "NA",INDEX(Table5[Strain name],(MATCH(PickedColonies!C4453,Table6[Barcode of agar-filled omnitray plate],0)+PickedColonies!J4453-1)))</f>
        <v>NA</v>
      </c>
      <c r="B4453" s="29" t="str">
        <f>IF(PickedColonies!J4453=0, "NA", INDEX(Table1[Modifications],(MATCH(PickedColonies!C4453,Table6[Barcode of agar-filled omnitray plate],0)+PickedColonies!J4453-1)))</f>
        <v>NA</v>
      </c>
      <c r="D4453" s="29" t="str">
        <f>IF(PickedColonies!J4453=0, "NA", INDEX(Table4[],(MATCH(PickedColonies!C4453,Table6[Barcode of agar-filled omnitray plate],0)+PickedColonies!J4453-1)))</f>
        <v>NA</v>
      </c>
      <c r="F4453" s="29" t="str">
        <f>IF(ISNUMBER(SEARCH("96-well",Import!$B$10)),Sheet1!O4452,Sheet1!P4452)</f>
        <v>D15</v>
      </c>
      <c r="I4453" s="31"/>
    </row>
    <row r="4454" spans="1:9" x14ac:dyDescent="0.25">
      <c r="A4454" s="29" t="str">
        <f>IF(PickedColonies!J4454=0, "NA",INDEX(Table5[Strain name],(MATCH(PickedColonies!C4454,Table6[Barcode of agar-filled omnitray plate],0)+PickedColonies!J4454-1)))</f>
        <v>NA</v>
      </c>
      <c r="B4454" s="29" t="str">
        <f>IF(PickedColonies!J4454=0, "NA", INDEX(Table1[Modifications],(MATCH(PickedColonies!C4454,Table6[Barcode of agar-filled omnitray plate],0)+PickedColonies!J4454-1)))</f>
        <v>NA</v>
      </c>
      <c r="D4454" s="29" t="str">
        <f>IF(PickedColonies!J4454=0, "NA", INDEX(Table4[],(MATCH(PickedColonies!C4454,Table6[Barcode of agar-filled omnitray plate],0)+PickedColonies!J4454-1)))</f>
        <v>NA</v>
      </c>
      <c r="F4454" s="29" t="str">
        <f>IF(ISNUMBER(SEARCH("96-well",Import!$B$10)),Sheet1!O4453,Sheet1!P4453)</f>
        <v>E15</v>
      </c>
      <c r="I4454" s="31"/>
    </row>
    <row r="4455" spans="1:9" x14ac:dyDescent="0.25">
      <c r="A4455" s="29" t="str">
        <f>IF(PickedColonies!J4455=0, "NA",INDEX(Table5[Strain name],(MATCH(PickedColonies!C4455,Table6[Barcode of agar-filled omnitray plate],0)+PickedColonies!J4455-1)))</f>
        <v>NA</v>
      </c>
      <c r="B4455" s="29" t="str">
        <f>IF(PickedColonies!J4455=0, "NA", INDEX(Table1[Modifications],(MATCH(PickedColonies!C4455,Table6[Barcode of agar-filled omnitray plate],0)+PickedColonies!J4455-1)))</f>
        <v>NA</v>
      </c>
      <c r="D4455" s="29" t="str">
        <f>IF(PickedColonies!J4455=0, "NA", INDEX(Table4[],(MATCH(PickedColonies!C4455,Table6[Barcode of agar-filled omnitray plate],0)+PickedColonies!J4455-1)))</f>
        <v>NA</v>
      </c>
      <c r="F4455" s="29" t="str">
        <f>IF(ISNUMBER(SEARCH("96-well",Import!$B$10)),Sheet1!O4454,Sheet1!P4454)</f>
        <v>F15</v>
      </c>
      <c r="I4455" s="31"/>
    </row>
    <row r="4456" spans="1:9" x14ac:dyDescent="0.25">
      <c r="A4456" s="29" t="str">
        <f>IF(PickedColonies!J4456=0, "NA",INDEX(Table5[Strain name],(MATCH(PickedColonies!C4456,Table6[Barcode of agar-filled omnitray plate],0)+PickedColonies!J4456-1)))</f>
        <v>NA</v>
      </c>
      <c r="B4456" s="29" t="str">
        <f>IF(PickedColonies!J4456=0, "NA", INDEX(Table1[Modifications],(MATCH(PickedColonies!C4456,Table6[Barcode of agar-filled omnitray plate],0)+PickedColonies!J4456-1)))</f>
        <v>NA</v>
      </c>
      <c r="D4456" s="29" t="str">
        <f>IF(PickedColonies!J4456=0, "NA", INDEX(Table4[],(MATCH(PickedColonies!C4456,Table6[Barcode of agar-filled omnitray plate],0)+PickedColonies!J4456-1)))</f>
        <v>NA</v>
      </c>
      <c r="F4456" s="29" t="str">
        <f>IF(ISNUMBER(SEARCH("96-well",Import!$B$10)),Sheet1!O4455,Sheet1!P4455)</f>
        <v>G15</v>
      </c>
      <c r="I4456" s="31"/>
    </row>
    <row r="4457" spans="1:9" x14ac:dyDescent="0.25">
      <c r="A4457" s="29" t="str">
        <f>IF(PickedColonies!J4457=0, "NA",INDEX(Table5[Strain name],(MATCH(PickedColonies!C4457,Table6[Barcode of agar-filled omnitray plate],0)+PickedColonies!J4457-1)))</f>
        <v>NA</v>
      </c>
      <c r="B4457" s="29" t="str">
        <f>IF(PickedColonies!J4457=0, "NA", INDEX(Table1[Modifications],(MATCH(PickedColonies!C4457,Table6[Barcode of agar-filled omnitray plate],0)+PickedColonies!J4457-1)))</f>
        <v>NA</v>
      </c>
      <c r="D4457" s="29" t="str">
        <f>IF(PickedColonies!J4457=0, "NA", INDEX(Table4[],(MATCH(PickedColonies!C4457,Table6[Barcode of agar-filled omnitray plate],0)+PickedColonies!J4457-1)))</f>
        <v>NA</v>
      </c>
      <c r="F4457" s="29" t="str">
        <f>IF(ISNUMBER(SEARCH("96-well",Import!$B$10)),Sheet1!O4456,Sheet1!P4456)</f>
        <v>H15</v>
      </c>
      <c r="I4457" s="31"/>
    </row>
    <row r="4458" spans="1:9" x14ac:dyDescent="0.25">
      <c r="A4458" s="29" t="str">
        <f>IF(PickedColonies!J4458=0, "NA",INDEX(Table5[Strain name],(MATCH(PickedColonies!C4458,Table6[Barcode of agar-filled omnitray plate],0)+PickedColonies!J4458-1)))</f>
        <v>NA</v>
      </c>
      <c r="B4458" s="29" t="str">
        <f>IF(PickedColonies!J4458=0, "NA", INDEX(Table1[Modifications],(MATCH(PickedColonies!C4458,Table6[Barcode of agar-filled omnitray plate],0)+PickedColonies!J4458-1)))</f>
        <v>NA</v>
      </c>
      <c r="D4458" s="29" t="str">
        <f>IF(PickedColonies!J4458=0, "NA", INDEX(Table4[],(MATCH(PickedColonies!C4458,Table6[Barcode of agar-filled omnitray plate],0)+PickedColonies!J4458-1)))</f>
        <v>NA</v>
      </c>
      <c r="F4458" s="29" t="str">
        <f>IF(ISNUMBER(SEARCH("96-well",Import!$B$10)),Sheet1!O4457,Sheet1!P4457)</f>
        <v>I15</v>
      </c>
      <c r="I4458" s="31"/>
    </row>
    <row r="4459" spans="1:9" x14ac:dyDescent="0.25">
      <c r="A4459" s="29" t="str">
        <f>IF(PickedColonies!J4459=0, "NA",INDEX(Table5[Strain name],(MATCH(PickedColonies!C4459,Table6[Barcode of agar-filled omnitray plate],0)+PickedColonies!J4459-1)))</f>
        <v>NA</v>
      </c>
      <c r="B4459" s="29" t="str">
        <f>IF(PickedColonies!J4459=0, "NA", INDEX(Table1[Modifications],(MATCH(PickedColonies!C4459,Table6[Barcode of agar-filled omnitray plate],0)+PickedColonies!J4459-1)))</f>
        <v>NA</v>
      </c>
      <c r="D4459" s="29" t="str">
        <f>IF(PickedColonies!J4459=0, "NA", INDEX(Table4[],(MATCH(PickedColonies!C4459,Table6[Barcode of agar-filled omnitray plate],0)+PickedColonies!J4459-1)))</f>
        <v>NA</v>
      </c>
      <c r="F4459" s="29" t="str">
        <f>IF(ISNUMBER(SEARCH("96-well",Import!$B$10)),Sheet1!O4458,Sheet1!P4458)</f>
        <v>J15</v>
      </c>
      <c r="I4459" s="31"/>
    </row>
    <row r="4460" spans="1:9" x14ac:dyDescent="0.25">
      <c r="A4460" s="29" t="str">
        <f>IF(PickedColonies!J4460=0, "NA",INDEX(Table5[Strain name],(MATCH(PickedColonies!C4460,Table6[Barcode of agar-filled omnitray plate],0)+PickedColonies!J4460-1)))</f>
        <v>NA</v>
      </c>
      <c r="B4460" s="29" t="str">
        <f>IF(PickedColonies!J4460=0, "NA", INDEX(Table1[Modifications],(MATCH(PickedColonies!C4460,Table6[Barcode of agar-filled omnitray plate],0)+PickedColonies!J4460-1)))</f>
        <v>NA</v>
      </c>
      <c r="D4460" s="29" t="str">
        <f>IF(PickedColonies!J4460=0, "NA", INDEX(Table4[],(MATCH(PickedColonies!C4460,Table6[Barcode of agar-filled omnitray plate],0)+PickedColonies!J4460-1)))</f>
        <v>NA</v>
      </c>
      <c r="F4460" s="29" t="str">
        <f>IF(ISNUMBER(SEARCH("96-well",Import!$B$10)),Sheet1!O4459,Sheet1!P4459)</f>
        <v>K15</v>
      </c>
      <c r="I4460" s="31"/>
    </row>
    <row r="4461" spans="1:9" x14ac:dyDescent="0.25">
      <c r="A4461" s="29" t="str">
        <f>IF(PickedColonies!J4461=0, "NA",INDEX(Table5[Strain name],(MATCH(PickedColonies!C4461,Table6[Barcode of agar-filled omnitray plate],0)+PickedColonies!J4461-1)))</f>
        <v>NA</v>
      </c>
      <c r="B4461" s="29" t="str">
        <f>IF(PickedColonies!J4461=0, "NA", INDEX(Table1[Modifications],(MATCH(PickedColonies!C4461,Table6[Barcode of agar-filled omnitray plate],0)+PickedColonies!J4461-1)))</f>
        <v>NA</v>
      </c>
      <c r="D4461" s="29" t="str">
        <f>IF(PickedColonies!J4461=0, "NA", INDEX(Table4[],(MATCH(PickedColonies!C4461,Table6[Barcode of agar-filled omnitray plate],0)+PickedColonies!J4461-1)))</f>
        <v>NA</v>
      </c>
      <c r="F4461" s="29" t="str">
        <f>IF(ISNUMBER(SEARCH("96-well",Import!$B$10)),Sheet1!O4460,Sheet1!P4460)</f>
        <v>L15</v>
      </c>
      <c r="I4461" s="31"/>
    </row>
    <row r="4462" spans="1:9" x14ac:dyDescent="0.25">
      <c r="A4462" s="29" t="str">
        <f>IF(PickedColonies!J4462=0, "NA",INDEX(Table5[Strain name],(MATCH(PickedColonies!C4462,Table6[Barcode of agar-filled omnitray plate],0)+PickedColonies!J4462-1)))</f>
        <v>NA</v>
      </c>
      <c r="B4462" s="29" t="str">
        <f>IF(PickedColonies!J4462=0, "NA", INDEX(Table1[Modifications],(MATCH(PickedColonies!C4462,Table6[Barcode of agar-filled omnitray plate],0)+PickedColonies!J4462-1)))</f>
        <v>NA</v>
      </c>
      <c r="D4462" s="29" t="str">
        <f>IF(PickedColonies!J4462=0, "NA", INDEX(Table4[],(MATCH(PickedColonies!C4462,Table6[Barcode of agar-filled omnitray plate],0)+PickedColonies!J4462-1)))</f>
        <v>NA</v>
      </c>
      <c r="F4462" s="29" t="str">
        <f>IF(ISNUMBER(SEARCH("96-well",Import!$B$10)),Sheet1!O4461,Sheet1!P4461)</f>
        <v>M15</v>
      </c>
      <c r="I4462" s="31"/>
    </row>
    <row r="4463" spans="1:9" x14ac:dyDescent="0.25">
      <c r="A4463" s="29" t="str">
        <f>IF(PickedColonies!J4463=0, "NA",INDEX(Table5[Strain name],(MATCH(PickedColonies!C4463,Table6[Barcode of agar-filled omnitray plate],0)+PickedColonies!J4463-1)))</f>
        <v>NA</v>
      </c>
      <c r="B4463" s="29" t="str">
        <f>IF(PickedColonies!J4463=0, "NA", INDEX(Table1[Modifications],(MATCH(PickedColonies!C4463,Table6[Barcode of agar-filled omnitray plate],0)+PickedColonies!J4463-1)))</f>
        <v>NA</v>
      </c>
      <c r="D4463" s="29" t="str">
        <f>IF(PickedColonies!J4463=0, "NA", INDEX(Table4[],(MATCH(PickedColonies!C4463,Table6[Barcode of agar-filled omnitray plate],0)+PickedColonies!J4463-1)))</f>
        <v>NA</v>
      </c>
      <c r="F4463" s="29" t="str">
        <f>IF(ISNUMBER(SEARCH("96-well",Import!$B$10)),Sheet1!O4462,Sheet1!P4462)</f>
        <v>N15</v>
      </c>
      <c r="I4463" s="31"/>
    </row>
    <row r="4464" spans="1:9" x14ac:dyDescent="0.25">
      <c r="A4464" s="29" t="str">
        <f>IF(PickedColonies!J4464=0, "NA",INDEX(Table5[Strain name],(MATCH(PickedColonies!C4464,Table6[Barcode of agar-filled omnitray plate],0)+PickedColonies!J4464-1)))</f>
        <v>NA</v>
      </c>
      <c r="B4464" s="29" t="str">
        <f>IF(PickedColonies!J4464=0, "NA", INDEX(Table1[Modifications],(MATCH(PickedColonies!C4464,Table6[Barcode of agar-filled omnitray plate],0)+PickedColonies!J4464-1)))</f>
        <v>NA</v>
      </c>
      <c r="D4464" s="29" t="str">
        <f>IF(PickedColonies!J4464=0, "NA", INDEX(Table4[],(MATCH(PickedColonies!C4464,Table6[Barcode of agar-filled omnitray plate],0)+PickedColonies!J4464-1)))</f>
        <v>NA</v>
      </c>
      <c r="F4464" s="29" t="str">
        <f>IF(ISNUMBER(SEARCH("96-well",Import!$B$10)),Sheet1!O4463,Sheet1!P4463)</f>
        <v>O15</v>
      </c>
      <c r="I4464" s="31"/>
    </row>
    <row r="4465" spans="1:9" x14ac:dyDescent="0.25">
      <c r="A4465" s="29" t="str">
        <f>IF(PickedColonies!J4465=0, "NA",INDEX(Table5[Strain name],(MATCH(PickedColonies!C4465,Table6[Barcode of agar-filled omnitray plate],0)+PickedColonies!J4465-1)))</f>
        <v>NA</v>
      </c>
      <c r="B4465" s="29" t="str">
        <f>IF(PickedColonies!J4465=0, "NA", INDEX(Table1[Modifications],(MATCH(PickedColonies!C4465,Table6[Barcode of agar-filled omnitray plate],0)+PickedColonies!J4465-1)))</f>
        <v>NA</v>
      </c>
      <c r="D4465" s="29" t="str">
        <f>IF(PickedColonies!J4465=0, "NA", INDEX(Table4[],(MATCH(PickedColonies!C4465,Table6[Barcode of agar-filled omnitray plate],0)+PickedColonies!J4465-1)))</f>
        <v>NA</v>
      </c>
      <c r="F4465" s="29" t="str">
        <f>IF(ISNUMBER(SEARCH("96-well",Import!$B$10)),Sheet1!O4464,Sheet1!P4464)</f>
        <v>P15</v>
      </c>
      <c r="I4465" s="31"/>
    </row>
    <row r="4466" spans="1:9" x14ac:dyDescent="0.25">
      <c r="A4466" s="29" t="str">
        <f>IF(PickedColonies!J4466=0, "NA",INDEX(Table5[Strain name],(MATCH(PickedColonies!C4466,Table6[Barcode of agar-filled omnitray plate],0)+PickedColonies!J4466-1)))</f>
        <v>NA</v>
      </c>
      <c r="B4466" s="29" t="str">
        <f>IF(PickedColonies!J4466=0, "NA", INDEX(Table1[Modifications],(MATCH(PickedColonies!C4466,Table6[Barcode of agar-filled omnitray plate],0)+PickedColonies!J4466-1)))</f>
        <v>NA</v>
      </c>
      <c r="D4466" s="29" t="str">
        <f>IF(PickedColonies!J4466=0, "NA", INDEX(Table4[],(MATCH(PickedColonies!C4466,Table6[Barcode of agar-filled omnitray plate],0)+PickedColonies!J4466-1)))</f>
        <v>NA</v>
      </c>
      <c r="F4466" s="29" t="str">
        <f>IF(ISNUMBER(SEARCH("96-well",Import!$B$10)),Sheet1!O4465,Sheet1!P4465)</f>
        <v>A16</v>
      </c>
      <c r="I4466" s="31"/>
    </row>
    <row r="4467" spans="1:9" x14ac:dyDescent="0.25">
      <c r="A4467" s="29" t="str">
        <f>IF(PickedColonies!J4467=0, "NA",INDEX(Table5[Strain name],(MATCH(PickedColonies!C4467,Table6[Barcode of agar-filled omnitray plate],0)+PickedColonies!J4467-1)))</f>
        <v>NA</v>
      </c>
      <c r="B4467" s="29" t="str">
        <f>IF(PickedColonies!J4467=0, "NA", INDEX(Table1[Modifications],(MATCH(PickedColonies!C4467,Table6[Barcode of agar-filled omnitray plate],0)+PickedColonies!J4467-1)))</f>
        <v>NA</v>
      </c>
      <c r="D4467" s="29" t="str">
        <f>IF(PickedColonies!J4467=0, "NA", INDEX(Table4[],(MATCH(PickedColonies!C4467,Table6[Barcode of agar-filled omnitray plate],0)+PickedColonies!J4467-1)))</f>
        <v>NA</v>
      </c>
      <c r="F4467" s="29" t="str">
        <f>IF(ISNUMBER(SEARCH("96-well",Import!$B$10)),Sheet1!O4466,Sheet1!P4466)</f>
        <v>B16</v>
      </c>
      <c r="I4467" s="31"/>
    </row>
    <row r="4468" spans="1:9" x14ac:dyDescent="0.25">
      <c r="A4468" s="29" t="str">
        <f>IF(PickedColonies!J4468=0, "NA",INDEX(Table5[Strain name],(MATCH(PickedColonies!C4468,Table6[Barcode of agar-filled omnitray plate],0)+PickedColonies!J4468-1)))</f>
        <v>NA</v>
      </c>
      <c r="B4468" s="29" t="str">
        <f>IF(PickedColonies!J4468=0, "NA", INDEX(Table1[Modifications],(MATCH(PickedColonies!C4468,Table6[Barcode of agar-filled omnitray plate],0)+PickedColonies!J4468-1)))</f>
        <v>NA</v>
      </c>
      <c r="D4468" s="29" t="str">
        <f>IF(PickedColonies!J4468=0, "NA", INDEX(Table4[],(MATCH(PickedColonies!C4468,Table6[Barcode of agar-filled omnitray plate],0)+PickedColonies!J4468-1)))</f>
        <v>NA</v>
      </c>
      <c r="F4468" s="29" t="str">
        <f>IF(ISNUMBER(SEARCH("96-well",Import!$B$10)),Sheet1!O4467,Sheet1!P4467)</f>
        <v>C16</v>
      </c>
      <c r="I4468" s="31"/>
    </row>
    <row r="4469" spans="1:9" x14ac:dyDescent="0.25">
      <c r="A4469" s="29" t="str">
        <f>IF(PickedColonies!J4469=0, "NA",INDEX(Table5[Strain name],(MATCH(PickedColonies!C4469,Table6[Barcode of agar-filled omnitray plate],0)+PickedColonies!J4469-1)))</f>
        <v>NA</v>
      </c>
      <c r="B4469" s="29" t="str">
        <f>IF(PickedColonies!J4469=0, "NA", INDEX(Table1[Modifications],(MATCH(PickedColonies!C4469,Table6[Barcode of agar-filled omnitray plate],0)+PickedColonies!J4469-1)))</f>
        <v>NA</v>
      </c>
      <c r="D4469" s="29" t="str">
        <f>IF(PickedColonies!J4469=0, "NA", INDEX(Table4[],(MATCH(PickedColonies!C4469,Table6[Barcode of agar-filled omnitray plate],0)+PickedColonies!J4469-1)))</f>
        <v>NA</v>
      </c>
      <c r="F4469" s="29" t="str">
        <f>IF(ISNUMBER(SEARCH("96-well",Import!$B$10)),Sheet1!O4468,Sheet1!P4468)</f>
        <v>D16</v>
      </c>
      <c r="I4469" s="31"/>
    </row>
    <row r="4470" spans="1:9" x14ac:dyDescent="0.25">
      <c r="A4470" s="29" t="str">
        <f>IF(PickedColonies!J4470=0, "NA",INDEX(Table5[Strain name],(MATCH(PickedColonies!C4470,Table6[Barcode of agar-filled omnitray plate],0)+PickedColonies!J4470-1)))</f>
        <v>NA</v>
      </c>
      <c r="B4470" s="29" t="str">
        <f>IF(PickedColonies!J4470=0, "NA", INDEX(Table1[Modifications],(MATCH(PickedColonies!C4470,Table6[Barcode of agar-filled omnitray plate],0)+PickedColonies!J4470-1)))</f>
        <v>NA</v>
      </c>
      <c r="D4470" s="29" t="str">
        <f>IF(PickedColonies!J4470=0, "NA", INDEX(Table4[],(MATCH(PickedColonies!C4470,Table6[Barcode of agar-filled omnitray plate],0)+PickedColonies!J4470-1)))</f>
        <v>NA</v>
      </c>
      <c r="F4470" s="29" t="str">
        <f>IF(ISNUMBER(SEARCH("96-well",Import!$B$10)),Sheet1!O4469,Sheet1!P4469)</f>
        <v>E16</v>
      </c>
      <c r="I4470" s="31"/>
    </row>
    <row r="4471" spans="1:9" x14ac:dyDescent="0.25">
      <c r="A4471" s="29" t="str">
        <f>IF(PickedColonies!J4471=0, "NA",INDEX(Table5[Strain name],(MATCH(PickedColonies!C4471,Table6[Barcode of agar-filled omnitray plate],0)+PickedColonies!J4471-1)))</f>
        <v>NA</v>
      </c>
      <c r="B4471" s="29" t="str">
        <f>IF(PickedColonies!J4471=0, "NA", INDEX(Table1[Modifications],(MATCH(PickedColonies!C4471,Table6[Barcode of agar-filled omnitray plate],0)+PickedColonies!J4471-1)))</f>
        <v>NA</v>
      </c>
      <c r="D4471" s="29" t="str">
        <f>IF(PickedColonies!J4471=0, "NA", INDEX(Table4[],(MATCH(PickedColonies!C4471,Table6[Barcode of agar-filled omnitray plate],0)+PickedColonies!J4471-1)))</f>
        <v>NA</v>
      </c>
      <c r="F4471" s="29" t="str">
        <f>IF(ISNUMBER(SEARCH("96-well",Import!$B$10)),Sheet1!O4470,Sheet1!P4470)</f>
        <v>F16</v>
      </c>
      <c r="I4471" s="31"/>
    </row>
    <row r="4472" spans="1:9" x14ac:dyDescent="0.25">
      <c r="A4472" s="29" t="str">
        <f>IF(PickedColonies!J4472=0, "NA",INDEX(Table5[Strain name],(MATCH(PickedColonies!C4472,Table6[Barcode of agar-filled omnitray plate],0)+PickedColonies!J4472-1)))</f>
        <v>NA</v>
      </c>
      <c r="B4472" s="29" t="str">
        <f>IF(PickedColonies!J4472=0, "NA", INDEX(Table1[Modifications],(MATCH(PickedColonies!C4472,Table6[Barcode of agar-filled omnitray plate],0)+PickedColonies!J4472-1)))</f>
        <v>NA</v>
      </c>
      <c r="D4472" s="29" t="str">
        <f>IF(PickedColonies!J4472=0, "NA", INDEX(Table4[],(MATCH(PickedColonies!C4472,Table6[Barcode of agar-filled omnitray plate],0)+PickedColonies!J4472-1)))</f>
        <v>NA</v>
      </c>
      <c r="F4472" s="29" t="str">
        <f>IF(ISNUMBER(SEARCH("96-well",Import!$B$10)),Sheet1!O4471,Sheet1!P4471)</f>
        <v>G16</v>
      </c>
      <c r="I4472" s="31"/>
    </row>
    <row r="4473" spans="1:9" x14ac:dyDescent="0.25">
      <c r="A4473" s="29" t="str">
        <f>IF(PickedColonies!J4473=0, "NA",INDEX(Table5[Strain name],(MATCH(PickedColonies!C4473,Table6[Barcode of agar-filled omnitray plate],0)+PickedColonies!J4473-1)))</f>
        <v>NA</v>
      </c>
      <c r="B4473" s="29" t="str">
        <f>IF(PickedColonies!J4473=0, "NA", INDEX(Table1[Modifications],(MATCH(PickedColonies!C4473,Table6[Barcode of agar-filled omnitray plate],0)+PickedColonies!J4473-1)))</f>
        <v>NA</v>
      </c>
      <c r="D4473" s="29" t="str">
        <f>IF(PickedColonies!J4473=0, "NA", INDEX(Table4[],(MATCH(PickedColonies!C4473,Table6[Barcode of agar-filled omnitray plate],0)+PickedColonies!J4473-1)))</f>
        <v>NA</v>
      </c>
      <c r="F4473" s="29" t="str">
        <f>IF(ISNUMBER(SEARCH("96-well",Import!$B$10)),Sheet1!O4472,Sheet1!P4472)</f>
        <v>H16</v>
      </c>
      <c r="I4473" s="31"/>
    </row>
    <row r="4474" spans="1:9" x14ac:dyDescent="0.25">
      <c r="A4474" s="29" t="str">
        <f>IF(PickedColonies!J4474=0, "NA",INDEX(Table5[Strain name],(MATCH(PickedColonies!C4474,Table6[Barcode of agar-filled omnitray plate],0)+PickedColonies!J4474-1)))</f>
        <v>NA</v>
      </c>
      <c r="B4474" s="29" t="str">
        <f>IF(PickedColonies!J4474=0, "NA", INDEX(Table1[Modifications],(MATCH(PickedColonies!C4474,Table6[Barcode of agar-filled omnitray plate],0)+PickedColonies!J4474-1)))</f>
        <v>NA</v>
      </c>
      <c r="D4474" s="29" t="str">
        <f>IF(PickedColonies!J4474=0, "NA", INDEX(Table4[],(MATCH(PickedColonies!C4474,Table6[Barcode of agar-filled omnitray plate],0)+PickedColonies!J4474-1)))</f>
        <v>NA</v>
      </c>
      <c r="F4474" s="29" t="str">
        <f>IF(ISNUMBER(SEARCH("96-well",Import!$B$10)),Sheet1!O4473,Sheet1!P4473)</f>
        <v>I16</v>
      </c>
      <c r="I4474" s="31"/>
    </row>
    <row r="4475" spans="1:9" x14ac:dyDescent="0.25">
      <c r="A4475" s="29" t="str">
        <f>IF(PickedColonies!J4475=0, "NA",INDEX(Table5[Strain name],(MATCH(PickedColonies!C4475,Table6[Barcode of agar-filled omnitray plate],0)+PickedColonies!J4475-1)))</f>
        <v>NA</v>
      </c>
      <c r="B4475" s="29" t="str">
        <f>IF(PickedColonies!J4475=0, "NA", INDEX(Table1[Modifications],(MATCH(PickedColonies!C4475,Table6[Barcode of agar-filled omnitray plate],0)+PickedColonies!J4475-1)))</f>
        <v>NA</v>
      </c>
      <c r="D4475" s="29" t="str">
        <f>IF(PickedColonies!J4475=0, "NA", INDEX(Table4[],(MATCH(PickedColonies!C4475,Table6[Barcode of agar-filled omnitray plate],0)+PickedColonies!J4475-1)))</f>
        <v>NA</v>
      </c>
      <c r="F4475" s="29" t="str">
        <f>IF(ISNUMBER(SEARCH("96-well",Import!$B$10)),Sheet1!O4474,Sheet1!P4474)</f>
        <v>J16</v>
      </c>
      <c r="I4475" s="31"/>
    </row>
    <row r="4476" spans="1:9" x14ac:dyDescent="0.25">
      <c r="A4476" s="29" t="str">
        <f>IF(PickedColonies!J4476=0, "NA",INDEX(Table5[Strain name],(MATCH(PickedColonies!C4476,Table6[Barcode of agar-filled omnitray plate],0)+PickedColonies!J4476-1)))</f>
        <v>NA</v>
      </c>
      <c r="B4476" s="29" t="str">
        <f>IF(PickedColonies!J4476=0, "NA", INDEX(Table1[Modifications],(MATCH(PickedColonies!C4476,Table6[Barcode of agar-filled omnitray plate],0)+PickedColonies!J4476-1)))</f>
        <v>NA</v>
      </c>
      <c r="D4476" s="29" t="str">
        <f>IF(PickedColonies!J4476=0, "NA", INDEX(Table4[],(MATCH(PickedColonies!C4476,Table6[Barcode of agar-filled omnitray plate],0)+PickedColonies!J4476-1)))</f>
        <v>NA</v>
      </c>
      <c r="F4476" s="29" t="str">
        <f>IF(ISNUMBER(SEARCH("96-well",Import!$B$10)),Sheet1!O4475,Sheet1!P4475)</f>
        <v>K16</v>
      </c>
      <c r="I4476" s="31"/>
    </row>
    <row r="4477" spans="1:9" x14ac:dyDescent="0.25">
      <c r="A4477" s="29" t="str">
        <f>IF(PickedColonies!J4477=0, "NA",INDEX(Table5[Strain name],(MATCH(PickedColonies!C4477,Table6[Barcode of agar-filled omnitray plate],0)+PickedColonies!J4477-1)))</f>
        <v>NA</v>
      </c>
      <c r="B4477" s="29" t="str">
        <f>IF(PickedColonies!J4477=0, "NA", INDEX(Table1[Modifications],(MATCH(PickedColonies!C4477,Table6[Barcode of agar-filled omnitray plate],0)+PickedColonies!J4477-1)))</f>
        <v>NA</v>
      </c>
      <c r="D4477" s="29" t="str">
        <f>IF(PickedColonies!J4477=0, "NA", INDEX(Table4[],(MATCH(PickedColonies!C4477,Table6[Barcode of agar-filled omnitray plate],0)+PickedColonies!J4477-1)))</f>
        <v>NA</v>
      </c>
      <c r="F4477" s="29" t="str">
        <f>IF(ISNUMBER(SEARCH("96-well",Import!$B$10)),Sheet1!O4476,Sheet1!P4476)</f>
        <v>L16</v>
      </c>
      <c r="I4477" s="31"/>
    </row>
    <row r="4478" spans="1:9" x14ac:dyDescent="0.25">
      <c r="A4478" s="29" t="str">
        <f>IF(PickedColonies!J4478=0, "NA",INDEX(Table5[Strain name],(MATCH(PickedColonies!C4478,Table6[Barcode of agar-filled omnitray plate],0)+PickedColonies!J4478-1)))</f>
        <v>NA</v>
      </c>
      <c r="B4478" s="29" t="str">
        <f>IF(PickedColonies!J4478=0, "NA", INDEX(Table1[Modifications],(MATCH(PickedColonies!C4478,Table6[Barcode of agar-filled omnitray plate],0)+PickedColonies!J4478-1)))</f>
        <v>NA</v>
      </c>
      <c r="D4478" s="29" t="str">
        <f>IF(PickedColonies!J4478=0, "NA", INDEX(Table4[],(MATCH(PickedColonies!C4478,Table6[Barcode of agar-filled omnitray plate],0)+PickedColonies!J4478-1)))</f>
        <v>NA</v>
      </c>
      <c r="F4478" s="29" t="str">
        <f>IF(ISNUMBER(SEARCH("96-well",Import!$B$10)),Sheet1!O4477,Sheet1!P4477)</f>
        <v>M16</v>
      </c>
      <c r="I4478" s="31"/>
    </row>
    <row r="4479" spans="1:9" x14ac:dyDescent="0.25">
      <c r="A4479" s="29" t="str">
        <f>IF(PickedColonies!J4479=0, "NA",INDEX(Table5[Strain name],(MATCH(PickedColonies!C4479,Table6[Barcode of agar-filled omnitray plate],0)+PickedColonies!J4479-1)))</f>
        <v>NA</v>
      </c>
      <c r="B4479" s="29" t="str">
        <f>IF(PickedColonies!J4479=0, "NA", INDEX(Table1[Modifications],(MATCH(PickedColonies!C4479,Table6[Barcode of agar-filled omnitray plate],0)+PickedColonies!J4479-1)))</f>
        <v>NA</v>
      </c>
      <c r="D4479" s="29" t="str">
        <f>IF(PickedColonies!J4479=0, "NA", INDEX(Table4[],(MATCH(PickedColonies!C4479,Table6[Barcode of agar-filled omnitray plate],0)+PickedColonies!J4479-1)))</f>
        <v>NA</v>
      </c>
      <c r="F4479" s="29" t="str">
        <f>IF(ISNUMBER(SEARCH("96-well",Import!$B$10)),Sheet1!O4478,Sheet1!P4478)</f>
        <v>N16</v>
      </c>
      <c r="I4479" s="31"/>
    </row>
    <row r="4480" spans="1:9" x14ac:dyDescent="0.25">
      <c r="A4480" s="29" t="str">
        <f>IF(PickedColonies!J4480=0, "NA",INDEX(Table5[Strain name],(MATCH(PickedColonies!C4480,Table6[Barcode of agar-filled omnitray plate],0)+PickedColonies!J4480-1)))</f>
        <v>NA</v>
      </c>
      <c r="B4480" s="29" t="str">
        <f>IF(PickedColonies!J4480=0, "NA", INDEX(Table1[Modifications],(MATCH(PickedColonies!C4480,Table6[Barcode of agar-filled omnitray plate],0)+PickedColonies!J4480-1)))</f>
        <v>NA</v>
      </c>
      <c r="D4480" s="29" t="str">
        <f>IF(PickedColonies!J4480=0, "NA", INDEX(Table4[],(MATCH(PickedColonies!C4480,Table6[Barcode of agar-filled omnitray plate],0)+PickedColonies!J4480-1)))</f>
        <v>NA</v>
      </c>
      <c r="F4480" s="29" t="str">
        <f>IF(ISNUMBER(SEARCH("96-well",Import!$B$10)),Sheet1!O4479,Sheet1!P4479)</f>
        <v>O16</v>
      </c>
      <c r="I4480" s="31"/>
    </row>
    <row r="4481" spans="1:9" x14ac:dyDescent="0.25">
      <c r="A4481" s="29" t="str">
        <f>IF(PickedColonies!J4481=0, "NA",INDEX(Table5[Strain name],(MATCH(PickedColonies!C4481,Table6[Barcode of agar-filled omnitray plate],0)+PickedColonies!J4481-1)))</f>
        <v>NA</v>
      </c>
      <c r="B4481" s="29" t="str">
        <f>IF(PickedColonies!J4481=0, "NA", INDEX(Table1[Modifications],(MATCH(PickedColonies!C4481,Table6[Barcode of agar-filled omnitray plate],0)+PickedColonies!J4481-1)))</f>
        <v>NA</v>
      </c>
      <c r="D4481" s="29" t="str">
        <f>IF(PickedColonies!J4481=0, "NA", INDEX(Table4[],(MATCH(PickedColonies!C4481,Table6[Barcode of agar-filled omnitray plate],0)+PickedColonies!J4481-1)))</f>
        <v>NA</v>
      </c>
      <c r="F4481" s="29" t="str">
        <f>IF(ISNUMBER(SEARCH("96-well",Import!$B$10)),Sheet1!O4480,Sheet1!P4480)</f>
        <v>P16</v>
      </c>
      <c r="I4481" s="31"/>
    </row>
    <row r="4482" spans="1:9" x14ac:dyDescent="0.25">
      <c r="A4482" s="29" t="str">
        <f>IF(PickedColonies!J4482=0, "NA",INDEX(Table5[Strain name],(MATCH(PickedColonies!C4482,Table6[Barcode of agar-filled omnitray plate],0)+PickedColonies!J4482-1)))</f>
        <v>NA</v>
      </c>
      <c r="B4482" s="29" t="str">
        <f>IF(PickedColonies!J4482=0, "NA", INDEX(Table1[Modifications],(MATCH(PickedColonies!C4482,Table6[Barcode of agar-filled omnitray plate],0)+PickedColonies!J4482-1)))</f>
        <v>NA</v>
      </c>
      <c r="D4482" s="29" t="str">
        <f>IF(PickedColonies!J4482=0, "NA", INDEX(Table4[],(MATCH(PickedColonies!C4482,Table6[Barcode of agar-filled omnitray plate],0)+PickedColonies!J4482-1)))</f>
        <v>NA</v>
      </c>
      <c r="F4482" s="29" t="str">
        <f>IF(ISNUMBER(SEARCH("96-well",Import!$B$10)),Sheet1!O4481,Sheet1!P4481)</f>
        <v>A17</v>
      </c>
      <c r="I4482" s="31"/>
    </row>
    <row r="4483" spans="1:9" x14ac:dyDescent="0.25">
      <c r="A4483" s="29" t="str">
        <f>IF(PickedColonies!J4483=0, "NA",INDEX(Table5[Strain name],(MATCH(PickedColonies!C4483,Table6[Barcode of agar-filled omnitray plate],0)+PickedColonies!J4483-1)))</f>
        <v>NA</v>
      </c>
      <c r="B4483" s="29" t="str">
        <f>IF(PickedColonies!J4483=0, "NA", INDEX(Table1[Modifications],(MATCH(PickedColonies!C4483,Table6[Barcode of agar-filled omnitray plate],0)+PickedColonies!J4483-1)))</f>
        <v>NA</v>
      </c>
      <c r="D4483" s="29" t="str">
        <f>IF(PickedColonies!J4483=0, "NA", INDEX(Table4[],(MATCH(PickedColonies!C4483,Table6[Barcode of agar-filled omnitray plate],0)+PickedColonies!J4483-1)))</f>
        <v>NA</v>
      </c>
      <c r="F4483" s="29" t="str">
        <f>IF(ISNUMBER(SEARCH("96-well",Import!$B$10)),Sheet1!O4482,Sheet1!P4482)</f>
        <v>B17</v>
      </c>
      <c r="I4483" s="31"/>
    </row>
    <row r="4484" spans="1:9" x14ac:dyDescent="0.25">
      <c r="A4484" s="29" t="str">
        <f>IF(PickedColonies!J4484=0, "NA",INDEX(Table5[Strain name],(MATCH(PickedColonies!C4484,Table6[Barcode of agar-filled omnitray plate],0)+PickedColonies!J4484-1)))</f>
        <v>NA</v>
      </c>
      <c r="B4484" s="29" t="str">
        <f>IF(PickedColonies!J4484=0, "NA", INDEX(Table1[Modifications],(MATCH(PickedColonies!C4484,Table6[Barcode of agar-filled omnitray plate],0)+PickedColonies!J4484-1)))</f>
        <v>NA</v>
      </c>
      <c r="D4484" s="29" t="str">
        <f>IF(PickedColonies!J4484=0, "NA", INDEX(Table4[],(MATCH(PickedColonies!C4484,Table6[Barcode of agar-filled omnitray plate],0)+PickedColonies!J4484-1)))</f>
        <v>NA</v>
      </c>
      <c r="F4484" s="29" t="str">
        <f>IF(ISNUMBER(SEARCH("96-well",Import!$B$10)),Sheet1!O4483,Sheet1!P4483)</f>
        <v>C17</v>
      </c>
      <c r="I4484" s="31"/>
    </row>
    <row r="4485" spans="1:9" x14ac:dyDescent="0.25">
      <c r="A4485" s="29" t="str">
        <f>IF(PickedColonies!J4485=0, "NA",INDEX(Table5[Strain name],(MATCH(PickedColonies!C4485,Table6[Barcode of agar-filled omnitray plate],0)+PickedColonies!J4485-1)))</f>
        <v>NA</v>
      </c>
      <c r="B4485" s="29" t="str">
        <f>IF(PickedColonies!J4485=0, "NA", INDEX(Table1[Modifications],(MATCH(PickedColonies!C4485,Table6[Barcode of agar-filled omnitray plate],0)+PickedColonies!J4485-1)))</f>
        <v>NA</v>
      </c>
      <c r="D4485" s="29" t="str">
        <f>IF(PickedColonies!J4485=0, "NA", INDEX(Table4[],(MATCH(PickedColonies!C4485,Table6[Barcode of agar-filled omnitray plate],0)+PickedColonies!J4485-1)))</f>
        <v>NA</v>
      </c>
      <c r="F4485" s="29" t="str">
        <f>IF(ISNUMBER(SEARCH("96-well",Import!$B$10)),Sheet1!O4484,Sheet1!P4484)</f>
        <v>D17</v>
      </c>
      <c r="I4485" s="31"/>
    </row>
    <row r="4486" spans="1:9" x14ac:dyDescent="0.25">
      <c r="A4486" s="29" t="str">
        <f>IF(PickedColonies!J4486=0, "NA",INDEX(Table5[Strain name],(MATCH(PickedColonies!C4486,Table6[Barcode of agar-filled omnitray plate],0)+PickedColonies!J4486-1)))</f>
        <v>NA</v>
      </c>
      <c r="B4486" s="29" t="str">
        <f>IF(PickedColonies!J4486=0, "NA", INDEX(Table1[Modifications],(MATCH(PickedColonies!C4486,Table6[Barcode of agar-filled omnitray plate],0)+PickedColonies!J4486-1)))</f>
        <v>NA</v>
      </c>
      <c r="D4486" s="29" t="str">
        <f>IF(PickedColonies!J4486=0, "NA", INDEX(Table4[],(MATCH(PickedColonies!C4486,Table6[Barcode of agar-filled omnitray plate],0)+PickedColonies!J4486-1)))</f>
        <v>NA</v>
      </c>
      <c r="F4486" s="29" t="str">
        <f>IF(ISNUMBER(SEARCH("96-well",Import!$B$10)),Sheet1!O4485,Sheet1!P4485)</f>
        <v>E17</v>
      </c>
      <c r="I4486" s="31"/>
    </row>
    <row r="4487" spans="1:9" x14ac:dyDescent="0.25">
      <c r="A4487" s="29" t="str">
        <f>IF(PickedColonies!J4487=0, "NA",INDEX(Table5[Strain name],(MATCH(PickedColonies!C4487,Table6[Barcode of agar-filled omnitray plate],0)+PickedColonies!J4487-1)))</f>
        <v>NA</v>
      </c>
      <c r="B4487" s="29" t="str">
        <f>IF(PickedColonies!J4487=0, "NA", INDEX(Table1[Modifications],(MATCH(PickedColonies!C4487,Table6[Barcode of agar-filled omnitray plate],0)+PickedColonies!J4487-1)))</f>
        <v>NA</v>
      </c>
      <c r="D4487" s="29" t="str">
        <f>IF(PickedColonies!J4487=0, "NA", INDEX(Table4[],(MATCH(PickedColonies!C4487,Table6[Barcode of agar-filled omnitray plate],0)+PickedColonies!J4487-1)))</f>
        <v>NA</v>
      </c>
      <c r="F4487" s="29" t="str">
        <f>IF(ISNUMBER(SEARCH("96-well",Import!$B$10)),Sheet1!O4486,Sheet1!P4486)</f>
        <v>F17</v>
      </c>
      <c r="I4487" s="31"/>
    </row>
    <row r="4488" spans="1:9" x14ac:dyDescent="0.25">
      <c r="A4488" s="29" t="str">
        <f>IF(PickedColonies!J4488=0, "NA",INDEX(Table5[Strain name],(MATCH(PickedColonies!C4488,Table6[Barcode of agar-filled omnitray plate],0)+PickedColonies!J4488-1)))</f>
        <v>NA</v>
      </c>
      <c r="B4488" s="29" t="str">
        <f>IF(PickedColonies!J4488=0, "NA", INDEX(Table1[Modifications],(MATCH(PickedColonies!C4488,Table6[Barcode of agar-filled omnitray plate],0)+PickedColonies!J4488-1)))</f>
        <v>NA</v>
      </c>
      <c r="D4488" s="29" t="str">
        <f>IF(PickedColonies!J4488=0, "NA", INDEX(Table4[],(MATCH(PickedColonies!C4488,Table6[Barcode of agar-filled omnitray plate],0)+PickedColonies!J4488-1)))</f>
        <v>NA</v>
      </c>
      <c r="F4488" s="29" t="str">
        <f>IF(ISNUMBER(SEARCH("96-well",Import!$B$10)),Sheet1!O4487,Sheet1!P4487)</f>
        <v>G17</v>
      </c>
      <c r="I4488" s="31"/>
    </row>
    <row r="4489" spans="1:9" x14ac:dyDescent="0.25">
      <c r="A4489" s="29" t="str">
        <f>IF(PickedColonies!J4489=0, "NA",INDEX(Table5[Strain name],(MATCH(PickedColonies!C4489,Table6[Barcode of agar-filled omnitray plate],0)+PickedColonies!J4489-1)))</f>
        <v>NA</v>
      </c>
      <c r="B4489" s="29" t="str">
        <f>IF(PickedColonies!J4489=0, "NA", INDEX(Table1[Modifications],(MATCH(PickedColonies!C4489,Table6[Barcode of agar-filled omnitray plate],0)+PickedColonies!J4489-1)))</f>
        <v>NA</v>
      </c>
      <c r="D4489" s="29" t="str">
        <f>IF(PickedColonies!J4489=0, "NA", INDEX(Table4[],(MATCH(PickedColonies!C4489,Table6[Barcode of agar-filled omnitray plate],0)+PickedColonies!J4489-1)))</f>
        <v>NA</v>
      </c>
      <c r="F4489" s="29" t="str">
        <f>IF(ISNUMBER(SEARCH("96-well",Import!$B$10)),Sheet1!O4488,Sheet1!P4488)</f>
        <v>H17</v>
      </c>
      <c r="I4489" s="31"/>
    </row>
    <row r="4490" spans="1:9" x14ac:dyDescent="0.25">
      <c r="A4490" s="29" t="str">
        <f>IF(PickedColonies!J4490=0, "NA",INDEX(Table5[Strain name],(MATCH(PickedColonies!C4490,Table6[Barcode of agar-filled omnitray plate],0)+PickedColonies!J4490-1)))</f>
        <v>NA</v>
      </c>
      <c r="B4490" s="29" t="str">
        <f>IF(PickedColonies!J4490=0, "NA", INDEX(Table1[Modifications],(MATCH(PickedColonies!C4490,Table6[Barcode of agar-filled omnitray plate],0)+PickedColonies!J4490-1)))</f>
        <v>NA</v>
      </c>
      <c r="D4490" s="29" t="str">
        <f>IF(PickedColonies!J4490=0, "NA", INDEX(Table4[],(MATCH(PickedColonies!C4490,Table6[Barcode of agar-filled omnitray plate],0)+PickedColonies!J4490-1)))</f>
        <v>NA</v>
      </c>
      <c r="F4490" s="29" t="str">
        <f>IF(ISNUMBER(SEARCH("96-well",Import!$B$10)),Sheet1!O4489,Sheet1!P4489)</f>
        <v>I17</v>
      </c>
      <c r="I4490" s="31"/>
    </row>
    <row r="4491" spans="1:9" x14ac:dyDescent="0.25">
      <c r="A4491" s="29" t="str">
        <f>IF(PickedColonies!J4491=0, "NA",INDEX(Table5[Strain name],(MATCH(PickedColonies!C4491,Table6[Barcode of agar-filled omnitray plate],0)+PickedColonies!J4491-1)))</f>
        <v>NA</v>
      </c>
      <c r="B4491" s="29" t="str">
        <f>IF(PickedColonies!J4491=0, "NA", INDEX(Table1[Modifications],(MATCH(PickedColonies!C4491,Table6[Barcode of agar-filled omnitray plate],0)+PickedColonies!J4491-1)))</f>
        <v>NA</v>
      </c>
      <c r="D4491" s="29" t="str">
        <f>IF(PickedColonies!J4491=0, "NA", INDEX(Table4[],(MATCH(PickedColonies!C4491,Table6[Barcode of agar-filled omnitray plate],0)+PickedColonies!J4491-1)))</f>
        <v>NA</v>
      </c>
      <c r="F4491" s="29" t="str">
        <f>IF(ISNUMBER(SEARCH("96-well",Import!$B$10)),Sheet1!O4490,Sheet1!P4490)</f>
        <v>J17</v>
      </c>
      <c r="I4491" s="31"/>
    </row>
    <row r="4492" spans="1:9" x14ac:dyDescent="0.25">
      <c r="A4492" s="29" t="str">
        <f>IF(PickedColonies!J4492=0, "NA",INDEX(Table5[Strain name],(MATCH(PickedColonies!C4492,Table6[Barcode of agar-filled omnitray plate],0)+PickedColonies!J4492-1)))</f>
        <v>NA</v>
      </c>
      <c r="B4492" s="29" t="str">
        <f>IF(PickedColonies!J4492=0, "NA", INDEX(Table1[Modifications],(MATCH(PickedColonies!C4492,Table6[Barcode of agar-filled omnitray plate],0)+PickedColonies!J4492-1)))</f>
        <v>NA</v>
      </c>
      <c r="D4492" s="29" t="str">
        <f>IF(PickedColonies!J4492=0, "NA", INDEX(Table4[],(MATCH(PickedColonies!C4492,Table6[Barcode of agar-filled omnitray plate],0)+PickedColonies!J4492-1)))</f>
        <v>NA</v>
      </c>
      <c r="F4492" s="29" t="str">
        <f>IF(ISNUMBER(SEARCH("96-well",Import!$B$10)),Sheet1!O4491,Sheet1!P4491)</f>
        <v>K17</v>
      </c>
      <c r="I4492" s="31"/>
    </row>
    <row r="4493" spans="1:9" x14ac:dyDescent="0.25">
      <c r="A4493" s="29" t="str">
        <f>IF(PickedColonies!J4493=0, "NA",INDEX(Table5[Strain name],(MATCH(PickedColonies!C4493,Table6[Barcode of agar-filled omnitray plate],0)+PickedColonies!J4493-1)))</f>
        <v>NA</v>
      </c>
      <c r="B4493" s="29" t="str">
        <f>IF(PickedColonies!J4493=0, "NA", INDEX(Table1[Modifications],(MATCH(PickedColonies!C4493,Table6[Barcode of agar-filled omnitray plate],0)+PickedColonies!J4493-1)))</f>
        <v>NA</v>
      </c>
      <c r="D4493" s="29" t="str">
        <f>IF(PickedColonies!J4493=0, "NA", INDEX(Table4[],(MATCH(PickedColonies!C4493,Table6[Barcode of agar-filled omnitray plate],0)+PickedColonies!J4493-1)))</f>
        <v>NA</v>
      </c>
      <c r="F4493" s="29" t="str">
        <f>IF(ISNUMBER(SEARCH("96-well",Import!$B$10)),Sheet1!O4492,Sheet1!P4492)</f>
        <v>L17</v>
      </c>
      <c r="I4493" s="31"/>
    </row>
    <row r="4494" spans="1:9" x14ac:dyDescent="0.25">
      <c r="A4494" s="29" t="str">
        <f>IF(PickedColonies!J4494=0, "NA",INDEX(Table5[Strain name],(MATCH(PickedColonies!C4494,Table6[Barcode of agar-filled omnitray plate],0)+PickedColonies!J4494-1)))</f>
        <v>NA</v>
      </c>
      <c r="B4494" s="29" t="str">
        <f>IF(PickedColonies!J4494=0, "NA", INDEX(Table1[Modifications],(MATCH(PickedColonies!C4494,Table6[Barcode of agar-filled omnitray plate],0)+PickedColonies!J4494-1)))</f>
        <v>NA</v>
      </c>
      <c r="D4494" s="29" t="str">
        <f>IF(PickedColonies!J4494=0, "NA", INDEX(Table4[],(MATCH(PickedColonies!C4494,Table6[Barcode of agar-filled omnitray plate],0)+PickedColonies!J4494-1)))</f>
        <v>NA</v>
      </c>
      <c r="F4494" s="29" t="str">
        <f>IF(ISNUMBER(SEARCH("96-well",Import!$B$10)),Sheet1!O4493,Sheet1!P4493)</f>
        <v>M17</v>
      </c>
      <c r="I4494" s="31"/>
    </row>
    <row r="4495" spans="1:9" x14ac:dyDescent="0.25">
      <c r="A4495" s="29" t="str">
        <f>IF(PickedColonies!J4495=0, "NA",INDEX(Table5[Strain name],(MATCH(PickedColonies!C4495,Table6[Barcode of agar-filled omnitray plate],0)+PickedColonies!J4495-1)))</f>
        <v>NA</v>
      </c>
      <c r="B4495" s="29" t="str">
        <f>IF(PickedColonies!J4495=0, "NA", INDEX(Table1[Modifications],(MATCH(PickedColonies!C4495,Table6[Barcode of agar-filled omnitray plate],0)+PickedColonies!J4495-1)))</f>
        <v>NA</v>
      </c>
      <c r="D4495" s="29" t="str">
        <f>IF(PickedColonies!J4495=0, "NA", INDEX(Table4[],(MATCH(PickedColonies!C4495,Table6[Barcode of agar-filled omnitray plate],0)+PickedColonies!J4495-1)))</f>
        <v>NA</v>
      </c>
      <c r="F4495" s="29" t="str">
        <f>IF(ISNUMBER(SEARCH("96-well",Import!$B$10)),Sheet1!O4494,Sheet1!P4494)</f>
        <v>N17</v>
      </c>
      <c r="I4495" s="31"/>
    </row>
    <row r="4496" spans="1:9" x14ac:dyDescent="0.25">
      <c r="A4496" s="29" t="str">
        <f>IF(PickedColonies!J4496=0, "NA",INDEX(Table5[Strain name],(MATCH(PickedColonies!C4496,Table6[Barcode of agar-filled omnitray plate],0)+PickedColonies!J4496-1)))</f>
        <v>NA</v>
      </c>
      <c r="B4496" s="29" t="str">
        <f>IF(PickedColonies!J4496=0, "NA", INDEX(Table1[Modifications],(MATCH(PickedColonies!C4496,Table6[Barcode of agar-filled omnitray plate],0)+PickedColonies!J4496-1)))</f>
        <v>NA</v>
      </c>
      <c r="D4496" s="29" t="str">
        <f>IF(PickedColonies!J4496=0, "NA", INDEX(Table4[],(MATCH(PickedColonies!C4496,Table6[Barcode of agar-filled omnitray plate],0)+PickedColonies!J4496-1)))</f>
        <v>NA</v>
      </c>
      <c r="F4496" s="29" t="str">
        <f>IF(ISNUMBER(SEARCH("96-well",Import!$B$10)),Sheet1!O4495,Sheet1!P4495)</f>
        <v>O17</v>
      </c>
      <c r="I4496" s="31"/>
    </row>
    <row r="4497" spans="1:9" x14ac:dyDescent="0.25">
      <c r="A4497" s="29" t="str">
        <f>IF(PickedColonies!J4497=0, "NA",INDEX(Table5[Strain name],(MATCH(PickedColonies!C4497,Table6[Barcode of agar-filled omnitray plate],0)+PickedColonies!J4497-1)))</f>
        <v>NA</v>
      </c>
      <c r="B4497" s="29" t="str">
        <f>IF(PickedColonies!J4497=0, "NA", INDEX(Table1[Modifications],(MATCH(PickedColonies!C4497,Table6[Barcode of agar-filled omnitray plate],0)+PickedColonies!J4497-1)))</f>
        <v>NA</v>
      </c>
      <c r="D4497" s="29" t="str">
        <f>IF(PickedColonies!J4497=0, "NA", INDEX(Table4[],(MATCH(PickedColonies!C4497,Table6[Barcode of agar-filled omnitray plate],0)+PickedColonies!J4497-1)))</f>
        <v>NA</v>
      </c>
      <c r="F4497" s="29" t="str">
        <f>IF(ISNUMBER(SEARCH("96-well",Import!$B$10)),Sheet1!O4496,Sheet1!P4496)</f>
        <v>P17</v>
      </c>
      <c r="I4497" s="31"/>
    </row>
    <row r="4498" spans="1:9" x14ac:dyDescent="0.25">
      <c r="A4498" s="29" t="str">
        <f>IF(PickedColonies!J4498=0, "NA",INDEX(Table5[Strain name],(MATCH(PickedColonies!C4498,Table6[Barcode of agar-filled omnitray plate],0)+PickedColonies!J4498-1)))</f>
        <v>NA</v>
      </c>
      <c r="B4498" s="29" t="str">
        <f>IF(PickedColonies!J4498=0, "NA", INDEX(Table1[Modifications],(MATCH(PickedColonies!C4498,Table6[Barcode of agar-filled omnitray plate],0)+PickedColonies!J4498-1)))</f>
        <v>NA</v>
      </c>
      <c r="D4498" s="29" t="str">
        <f>IF(PickedColonies!J4498=0, "NA", INDEX(Table4[],(MATCH(PickedColonies!C4498,Table6[Barcode of agar-filled omnitray plate],0)+PickedColonies!J4498-1)))</f>
        <v>NA</v>
      </c>
      <c r="F4498" s="29" t="str">
        <f>IF(ISNUMBER(SEARCH("96-well",Import!$B$10)),Sheet1!O4497,Sheet1!P4497)</f>
        <v>A18</v>
      </c>
      <c r="I4498" s="31"/>
    </row>
    <row r="4499" spans="1:9" x14ac:dyDescent="0.25">
      <c r="A4499" s="29" t="str">
        <f>IF(PickedColonies!J4499=0, "NA",INDEX(Table5[Strain name],(MATCH(PickedColonies!C4499,Table6[Barcode of agar-filled omnitray plate],0)+PickedColonies!J4499-1)))</f>
        <v>NA</v>
      </c>
      <c r="B4499" s="29" t="str">
        <f>IF(PickedColonies!J4499=0, "NA", INDEX(Table1[Modifications],(MATCH(PickedColonies!C4499,Table6[Barcode of agar-filled omnitray plate],0)+PickedColonies!J4499-1)))</f>
        <v>NA</v>
      </c>
      <c r="D4499" s="29" t="str">
        <f>IF(PickedColonies!J4499=0, "NA", INDEX(Table4[],(MATCH(PickedColonies!C4499,Table6[Barcode of agar-filled omnitray plate],0)+PickedColonies!J4499-1)))</f>
        <v>NA</v>
      </c>
      <c r="F4499" s="29" t="str">
        <f>IF(ISNUMBER(SEARCH("96-well",Import!$B$10)),Sheet1!O4498,Sheet1!P4498)</f>
        <v>B18</v>
      </c>
      <c r="I4499" s="31"/>
    </row>
    <row r="4500" spans="1:9" x14ac:dyDescent="0.25">
      <c r="A4500" s="29" t="str">
        <f>IF(PickedColonies!J4500=0, "NA",INDEX(Table5[Strain name],(MATCH(PickedColonies!C4500,Table6[Barcode of agar-filled omnitray plate],0)+PickedColonies!J4500-1)))</f>
        <v>NA</v>
      </c>
      <c r="B4500" s="29" t="str">
        <f>IF(PickedColonies!J4500=0, "NA", INDEX(Table1[Modifications],(MATCH(PickedColonies!C4500,Table6[Barcode of agar-filled omnitray plate],0)+PickedColonies!J4500-1)))</f>
        <v>NA</v>
      </c>
      <c r="D4500" s="29" t="str">
        <f>IF(PickedColonies!J4500=0, "NA", INDEX(Table4[],(MATCH(PickedColonies!C4500,Table6[Barcode of agar-filled omnitray plate],0)+PickedColonies!J4500-1)))</f>
        <v>NA</v>
      </c>
      <c r="F4500" s="29" t="str">
        <f>IF(ISNUMBER(SEARCH("96-well",Import!$B$10)),Sheet1!O4499,Sheet1!P4499)</f>
        <v>C18</v>
      </c>
      <c r="I4500" s="31"/>
    </row>
    <row r="4501" spans="1:9" x14ac:dyDescent="0.25">
      <c r="A4501" s="29" t="str">
        <f>IF(PickedColonies!J4501=0, "NA",INDEX(Table5[Strain name],(MATCH(PickedColonies!C4501,Table6[Barcode of agar-filled omnitray plate],0)+PickedColonies!J4501-1)))</f>
        <v>NA</v>
      </c>
      <c r="B4501" s="29" t="str">
        <f>IF(PickedColonies!J4501=0, "NA", INDEX(Table1[Modifications],(MATCH(PickedColonies!C4501,Table6[Barcode of agar-filled omnitray plate],0)+PickedColonies!J4501-1)))</f>
        <v>NA</v>
      </c>
      <c r="D4501" s="29" t="str">
        <f>IF(PickedColonies!J4501=0, "NA", INDEX(Table4[],(MATCH(PickedColonies!C4501,Table6[Barcode of agar-filled omnitray plate],0)+PickedColonies!J4501-1)))</f>
        <v>NA</v>
      </c>
      <c r="F4501" s="29" t="str">
        <f>IF(ISNUMBER(SEARCH("96-well",Import!$B$10)),Sheet1!O4500,Sheet1!P4500)</f>
        <v>D18</v>
      </c>
      <c r="I4501" s="31"/>
    </row>
    <row r="4502" spans="1:9" x14ac:dyDescent="0.25">
      <c r="A4502" s="29" t="str">
        <f>IF(PickedColonies!J4502=0, "NA",INDEX(Table5[Strain name],(MATCH(PickedColonies!C4502,Table6[Barcode of agar-filled omnitray plate],0)+PickedColonies!J4502-1)))</f>
        <v>NA</v>
      </c>
      <c r="B4502" s="29" t="str">
        <f>IF(PickedColonies!J4502=0, "NA", INDEX(Table1[Modifications],(MATCH(PickedColonies!C4502,Table6[Barcode of agar-filled omnitray plate],0)+PickedColonies!J4502-1)))</f>
        <v>NA</v>
      </c>
      <c r="D4502" s="29" t="str">
        <f>IF(PickedColonies!J4502=0, "NA", INDEX(Table4[],(MATCH(PickedColonies!C4502,Table6[Barcode of agar-filled omnitray plate],0)+PickedColonies!J4502-1)))</f>
        <v>NA</v>
      </c>
      <c r="F4502" s="29" t="str">
        <f>IF(ISNUMBER(SEARCH("96-well",Import!$B$10)),Sheet1!O4501,Sheet1!P4501)</f>
        <v>E18</v>
      </c>
      <c r="I4502" s="31"/>
    </row>
    <row r="4503" spans="1:9" x14ac:dyDescent="0.25">
      <c r="A4503" s="29" t="str">
        <f>IF(PickedColonies!J4503=0, "NA",INDEX(Table5[Strain name],(MATCH(PickedColonies!C4503,Table6[Barcode of agar-filled omnitray plate],0)+PickedColonies!J4503-1)))</f>
        <v>NA</v>
      </c>
      <c r="B4503" s="29" t="str">
        <f>IF(PickedColonies!J4503=0, "NA", INDEX(Table1[Modifications],(MATCH(PickedColonies!C4503,Table6[Barcode of agar-filled omnitray plate],0)+PickedColonies!J4503-1)))</f>
        <v>NA</v>
      </c>
      <c r="D4503" s="29" t="str">
        <f>IF(PickedColonies!J4503=0, "NA", INDEX(Table4[],(MATCH(PickedColonies!C4503,Table6[Barcode of agar-filled omnitray plate],0)+PickedColonies!J4503-1)))</f>
        <v>NA</v>
      </c>
      <c r="F4503" s="29" t="str">
        <f>IF(ISNUMBER(SEARCH("96-well",Import!$B$10)),Sheet1!O4502,Sheet1!P4502)</f>
        <v>F18</v>
      </c>
      <c r="I4503" s="31"/>
    </row>
    <row r="4504" spans="1:9" x14ac:dyDescent="0.25">
      <c r="A4504" s="29" t="str">
        <f>IF(PickedColonies!J4504=0, "NA",INDEX(Table5[Strain name],(MATCH(PickedColonies!C4504,Table6[Barcode of agar-filled omnitray plate],0)+PickedColonies!J4504-1)))</f>
        <v>NA</v>
      </c>
      <c r="B4504" s="29" t="str">
        <f>IF(PickedColonies!J4504=0, "NA", INDEX(Table1[Modifications],(MATCH(PickedColonies!C4504,Table6[Barcode of agar-filled omnitray plate],0)+PickedColonies!J4504-1)))</f>
        <v>NA</v>
      </c>
      <c r="D4504" s="29" t="str">
        <f>IF(PickedColonies!J4504=0, "NA", INDEX(Table4[],(MATCH(PickedColonies!C4504,Table6[Barcode of agar-filled omnitray plate],0)+PickedColonies!J4504-1)))</f>
        <v>NA</v>
      </c>
      <c r="F4504" s="29" t="str">
        <f>IF(ISNUMBER(SEARCH("96-well",Import!$B$10)),Sheet1!O4503,Sheet1!P4503)</f>
        <v>G18</v>
      </c>
      <c r="I4504" s="31"/>
    </row>
    <row r="4505" spans="1:9" x14ac:dyDescent="0.25">
      <c r="A4505" s="29" t="str">
        <f>IF(PickedColonies!J4505=0, "NA",INDEX(Table5[Strain name],(MATCH(PickedColonies!C4505,Table6[Barcode of agar-filled omnitray plate],0)+PickedColonies!J4505-1)))</f>
        <v>NA</v>
      </c>
      <c r="B4505" s="29" t="str">
        <f>IF(PickedColonies!J4505=0, "NA", INDEX(Table1[Modifications],(MATCH(PickedColonies!C4505,Table6[Barcode of agar-filled omnitray plate],0)+PickedColonies!J4505-1)))</f>
        <v>NA</v>
      </c>
      <c r="D4505" s="29" t="str">
        <f>IF(PickedColonies!J4505=0, "NA", INDEX(Table4[],(MATCH(PickedColonies!C4505,Table6[Barcode of agar-filled omnitray plate],0)+PickedColonies!J4505-1)))</f>
        <v>NA</v>
      </c>
      <c r="F4505" s="29" t="str">
        <f>IF(ISNUMBER(SEARCH("96-well",Import!$B$10)),Sheet1!O4504,Sheet1!P4504)</f>
        <v>H18</v>
      </c>
      <c r="I4505" s="31"/>
    </row>
    <row r="4506" spans="1:9" x14ac:dyDescent="0.25">
      <c r="A4506" s="29" t="str">
        <f>IF(PickedColonies!J4506=0, "NA",INDEX(Table5[Strain name],(MATCH(PickedColonies!C4506,Table6[Barcode of agar-filled omnitray plate],0)+PickedColonies!J4506-1)))</f>
        <v>NA</v>
      </c>
      <c r="B4506" s="29" t="str">
        <f>IF(PickedColonies!J4506=0, "NA", INDEX(Table1[Modifications],(MATCH(PickedColonies!C4506,Table6[Barcode of agar-filled omnitray plate],0)+PickedColonies!J4506-1)))</f>
        <v>NA</v>
      </c>
      <c r="D4506" s="29" t="str">
        <f>IF(PickedColonies!J4506=0, "NA", INDEX(Table4[],(MATCH(PickedColonies!C4506,Table6[Barcode of agar-filled omnitray plate],0)+PickedColonies!J4506-1)))</f>
        <v>NA</v>
      </c>
      <c r="F4506" s="29" t="str">
        <f>IF(ISNUMBER(SEARCH("96-well",Import!$B$10)),Sheet1!O4505,Sheet1!P4505)</f>
        <v>I18</v>
      </c>
      <c r="I4506" s="31"/>
    </row>
    <row r="4507" spans="1:9" x14ac:dyDescent="0.25">
      <c r="A4507" s="29" t="str">
        <f>IF(PickedColonies!J4507=0, "NA",INDEX(Table5[Strain name],(MATCH(PickedColonies!C4507,Table6[Barcode of agar-filled omnitray plate],0)+PickedColonies!J4507-1)))</f>
        <v>NA</v>
      </c>
      <c r="B4507" s="29" t="str">
        <f>IF(PickedColonies!J4507=0, "NA", INDEX(Table1[Modifications],(MATCH(PickedColonies!C4507,Table6[Barcode of agar-filled omnitray plate],0)+PickedColonies!J4507-1)))</f>
        <v>NA</v>
      </c>
      <c r="D4507" s="29" t="str">
        <f>IF(PickedColonies!J4507=0, "NA", INDEX(Table4[],(MATCH(PickedColonies!C4507,Table6[Barcode of agar-filled omnitray plate],0)+PickedColonies!J4507-1)))</f>
        <v>NA</v>
      </c>
      <c r="F4507" s="29" t="str">
        <f>IF(ISNUMBER(SEARCH("96-well",Import!$B$10)),Sheet1!O4506,Sheet1!P4506)</f>
        <v>J18</v>
      </c>
      <c r="I4507" s="31"/>
    </row>
    <row r="4508" spans="1:9" x14ac:dyDescent="0.25">
      <c r="A4508" s="29" t="str">
        <f>IF(PickedColonies!J4508=0, "NA",INDEX(Table5[Strain name],(MATCH(PickedColonies!C4508,Table6[Barcode of agar-filled omnitray plate],0)+PickedColonies!J4508-1)))</f>
        <v>NA</v>
      </c>
      <c r="B4508" s="29" t="str">
        <f>IF(PickedColonies!J4508=0, "NA", INDEX(Table1[Modifications],(MATCH(PickedColonies!C4508,Table6[Barcode of agar-filled omnitray plate],0)+PickedColonies!J4508-1)))</f>
        <v>NA</v>
      </c>
      <c r="D4508" s="29" t="str">
        <f>IF(PickedColonies!J4508=0, "NA", INDEX(Table4[],(MATCH(PickedColonies!C4508,Table6[Barcode of agar-filled omnitray plate],0)+PickedColonies!J4508-1)))</f>
        <v>NA</v>
      </c>
      <c r="F4508" s="29" t="str">
        <f>IF(ISNUMBER(SEARCH("96-well",Import!$B$10)),Sheet1!O4507,Sheet1!P4507)</f>
        <v>K18</v>
      </c>
      <c r="I4508" s="31"/>
    </row>
    <row r="4509" spans="1:9" x14ac:dyDescent="0.25">
      <c r="A4509" s="29" t="str">
        <f>IF(PickedColonies!J4509=0, "NA",INDEX(Table5[Strain name],(MATCH(PickedColonies!C4509,Table6[Barcode of agar-filled omnitray plate],0)+PickedColonies!J4509-1)))</f>
        <v>NA</v>
      </c>
      <c r="B4509" s="29" t="str">
        <f>IF(PickedColonies!J4509=0, "NA", INDEX(Table1[Modifications],(MATCH(PickedColonies!C4509,Table6[Barcode of agar-filled omnitray plate],0)+PickedColonies!J4509-1)))</f>
        <v>NA</v>
      </c>
      <c r="D4509" s="29" t="str">
        <f>IF(PickedColonies!J4509=0, "NA", INDEX(Table4[],(MATCH(PickedColonies!C4509,Table6[Barcode of agar-filled omnitray plate],0)+PickedColonies!J4509-1)))</f>
        <v>NA</v>
      </c>
      <c r="F4509" s="29" t="str">
        <f>IF(ISNUMBER(SEARCH("96-well",Import!$B$10)),Sheet1!O4508,Sheet1!P4508)</f>
        <v>L18</v>
      </c>
      <c r="I4509" s="31"/>
    </row>
    <row r="4510" spans="1:9" x14ac:dyDescent="0.25">
      <c r="A4510" s="29" t="str">
        <f>IF(PickedColonies!J4510=0, "NA",INDEX(Table5[Strain name],(MATCH(PickedColonies!C4510,Table6[Barcode of agar-filled omnitray plate],0)+PickedColonies!J4510-1)))</f>
        <v>NA</v>
      </c>
      <c r="B4510" s="29" t="str">
        <f>IF(PickedColonies!J4510=0, "NA", INDEX(Table1[Modifications],(MATCH(PickedColonies!C4510,Table6[Barcode of agar-filled omnitray plate],0)+PickedColonies!J4510-1)))</f>
        <v>NA</v>
      </c>
      <c r="D4510" s="29" t="str">
        <f>IF(PickedColonies!J4510=0, "NA", INDEX(Table4[],(MATCH(PickedColonies!C4510,Table6[Barcode of agar-filled omnitray plate],0)+PickedColonies!J4510-1)))</f>
        <v>NA</v>
      </c>
      <c r="F4510" s="29" t="str">
        <f>IF(ISNUMBER(SEARCH("96-well",Import!$B$10)),Sheet1!O4509,Sheet1!P4509)</f>
        <v>M18</v>
      </c>
      <c r="I4510" s="31"/>
    </row>
    <row r="4511" spans="1:9" x14ac:dyDescent="0.25">
      <c r="A4511" s="29" t="str">
        <f>IF(PickedColonies!J4511=0, "NA",INDEX(Table5[Strain name],(MATCH(PickedColonies!C4511,Table6[Barcode of agar-filled omnitray plate],0)+PickedColonies!J4511-1)))</f>
        <v>NA</v>
      </c>
      <c r="B4511" s="29" t="str">
        <f>IF(PickedColonies!J4511=0, "NA", INDEX(Table1[Modifications],(MATCH(PickedColonies!C4511,Table6[Barcode of agar-filled omnitray plate],0)+PickedColonies!J4511-1)))</f>
        <v>NA</v>
      </c>
      <c r="D4511" s="29" t="str">
        <f>IF(PickedColonies!J4511=0, "NA", INDEX(Table4[],(MATCH(PickedColonies!C4511,Table6[Barcode of agar-filled omnitray plate],0)+PickedColonies!J4511-1)))</f>
        <v>NA</v>
      </c>
      <c r="F4511" s="29" t="str">
        <f>IF(ISNUMBER(SEARCH("96-well",Import!$B$10)),Sheet1!O4510,Sheet1!P4510)</f>
        <v>N18</v>
      </c>
      <c r="I4511" s="31"/>
    </row>
    <row r="4512" spans="1:9" x14ac:dyDescent="0.25">
      <c r="A4512" s="29" t="str">
        <f>IF(PickedColonies!J4512=0, "NA",INDEX(Table5[Strain name],(MATCH(PickedColonies!C4512,Table6[Barcode of agar-filled omnitray plate],0)+PickedColonies!J4512-1)))</f>
        <v>NA</v>
      </c>
      <c r="B4512" s="29" t="str">
        <f>IF(PickedColonies!J4512=0, "NA", INDEX(Table1[Modifications],(MATCH(PickedColonies!C4512,Table6[Barcode of agar-filled omnitray plate],0)+PickedColonies!J4512-1)))</f>
        <v>NA</v>
      </c>
      <c r="D4512" s="29" t="str">
        <f>IF(PickedColonies!J4512=0, "NA", INDEX(Table4[],(MATCH(PickedColonies!C4512,Table6[Barcode of agar-filled omnitray plate],0)+PickedColonies!J4512-1)))</f>
        <v>NA</v>
      </c>
      <c r="F4512" s="29" t="str">
        <f>IF(ISNUMBER(SEARCH("96-well",Import!$B$10)),Sheet1!O4511,Sheet1!P4511)</f>
        <v>O18</v>
      </c>
      <c r="I4512" s="31"/>
    </row>
    <row r="4513" spans="1:9" x14ac:dyDescent="0.25">
      <c r="A4513" s="29" t="str">
        <f>IF(PickedColonies!J4513=0, "NA",INDEX(Table5[Strain name],(MATCH(PickedColonies!C4513,Table6[Barcode of agar-filled omnitray plate],0)+PickedColonies!J4513-1)))</f>
        <v>NA</v>
      </c>
      <c r="B4513" s="29" t="str">
        <f>IF(PickedColonies!J4513=0, "NA", INDEX(Table1[Modifications],(MATCH(PickedColonies!C4513,Table6[Barcode of agar-filled omnitray plate],0)+PickedColonies!J4513-1)))</f>
        <v>NA</v>
      </c>
      <c r="D4513" s="29" t="str">
        <f>IF(PickedColonies!J4513=0, "NA", INDEX(Table4[],(MATCH(PickedColonies!C4513,Table6[Barcode of agar-filled omnitray plate],0)+PickedColonies!J4513-1)))</f>
        <v>NA</v>
      </c>
      <c r="F4513" s="29" t="str">
        <f>IF(ISNUMBER(SEARCH("96-well",Import!$B$10)),Sheet1!O4512,Sheet1!P4512)</f>
        <v>P18</v>
      </c>
      <c r="I4513" s="31"/>
    </row>
    <row r="4514" spans="1:9" x14ac:dyDescent="0.25">
      <c r="A4514" s="29" t="str">
        <f>IF(PickedColonies!J4514=0, "NA",INDEX(Table5[Strain name],(MATCH(PickedColonies!C4514,Table6[Barcode of agar-filled omnitray plate],0)+PickedColonies!J4514-1)))</f>
        <v>NA</v>
      </c>
      <c r="B4514" s="29" t="str">
        <f>IF(PickedColonies!J4514=0, "NA", INDEX(Table1[Modifications],(MATCH(PickedColonies!C4514,Table6[Barcode of agar-filled omnitray plate],0)+PickedColonies!J4514-1)))</f>
        <v>NA</v>
      </c>
      <c r="D4514" s="29" t="str">
        <f>IF(PickedColonies!J4514=0, "NA", INDEX(Table4[],(MATCH(PickedColonies!C4514,Table6[Barcode of agar-filled omnitray plate],0)+PickedColonies!J4514-1)))</f>
        <v>NA</v>
      </c>
      <c r="F4514" s="29" t="str">
        <f>IF(ISNUMBER(SEARCH("96-well",Import!$B$10)),Sheet1!O4513,Sheet1!P4513)</f>
        <v>A19</v>
      </c>
      <c r="I4514" s="31"/>
    </row>
    <row r="4515" spans="1:9" x14ac:dyDescent="0.25">
      <c r="A4515" s="29" t="str">
        <f>IF(PickedColonies!J4515=0, "NA",INDEX(Table5[Strain name],(MATCH(PickedColonies!C4515,Table6[Barcode of agar-filled omnitray plate],0)+PickedColonies!J4515-1)))</f>
        <v>NA</v>
      </c>
      <c r="B4515" s="29" t="str">
        <f>IF(PickedColonies!J4515=0, "NA", INDEX(Table1[Modifications],(MATCH(PickedColonies!C4515,Table6[Barcode of agar-filled omnitray plate],0)+PickedColonies!J4515-1)))</f>
        <v>NA</v>
      </c>
      <c r="D4515" s="29" t="str">
        <f>IF(PickedColonies!J4515=0, "NA", INDEX(Table4[],(MATCH(PickedColonies!C4515,Table6[Barcode of agar-filled omnitray plate],0)+PickedColonies!J4515-1)))</f>
        <v>NA</v>
      </c>
      <c r="F4515" s="29" t="str">
        <f>IF(ISNUMBER(SEARCH("96-well",Import!$B$10)),Sheet1!O4514,Sheet1!P4514)</f>
        <v>B19</v>
      </c>
      <c r="I4515" s="31"/>
    </row>
    <row r="4516" spans="1:9" x14ac:dyDescent="0.25">
      <c r="A4516" s="29" t="str">
        <f>IF(PickedColonies!J4516=0, "NA",INDEX(Table5[Strain name],(MATCH(PickedColonies!C4516,Table6[Barcode of agar-filled omnitray plate],0)+PickedColonies!J4516-1)))</f>
        <v>NA</v>
      </c>
      <c r="B4516" s="29" t="str">
        <f>IF(PickedColonies!J4516=0, "NA", INDEX(Table1[Modifications],(MATCH(PickedColonies!C4516,Table6[Barcode of agar-filled omnitray plate],0)+PickedColonies!J4516-1)))</f>
        <v>NA</v>
      </c>
      <c r="D4516" s="29" t="str">
        <f>IF(PickedColonies!J4516=0, "NA", INDEX(Table4[],(MATCH(PickedColonies!C4516,Table6[Barcode of agar-filled omnitray plate],0)+PickedColonies!J4516-1)))</f>
        <v>NA</v>
      </c>
      <c r="F4516" s="29" t="str">
        <f>IF(ISNUMBER(SEARCH("96-well",Import!$B$10)),Sheet1!O4515,Sheet1!P4515)</f>
        <v>C19</v>
      </c>
      <c r="I4516" s="31"/>
    </row>
    <row r="4517" spans="1:9" x14ac:dyDescent="0.25">
      <c r="A4517" s="29" t="str">
        <f>IF(PickedColonies!J4517=0, "NA",INDEX(Table5[Strain name],(MATCH(PickedColonies!C4517,Table6[Barcode of agar-filled omnitray plate],0)+PickedColonies!J4517-1)))</f>
        <v>NA</v>
      </c>
      <c r="B4517" s="29" t="str">
        <f>IF(PickedColonies!J4517=0, "NA", INDEX(Table1[Modifications],(MATCH(PickedColonies!C4517,Table6[Barcode of agar-filled omnitray plate],0)+PickedColonies!J4517-1)))</f>
        <v>NA</v>
      </c>
      <c r="D4517" s="29" t="str">
        <f>IF(PickedColonies!J4517=0, "NA", INDEX(Table4[],(MATCH(PickedColonies!C4517,Table6[Barcode of agar-filled omnitray plate],0)+PickedColonies!J4517-1)))</f>
        <v>NA</v>
      </c>
      <c r="F4517" s="29" t="str">
        <f>IF(ISNUMBER(SEARCH("96-well",Import!$B$10)),Sheet1!O4516,Sheet1!P4516)</f>
        <v>D19</v>
      </c>
      <c r="I4517" s="31"/>
    </row>
    <row r="4518" spans="1:9" x14ac:dyDescent="0.25">
      <c r="A4518" s="29" t="str">
        <f>IF(PickedColonies!J4518=0, "NA",INDEX(Table5[Strain name],(MATCH(PickedColonies!C4518,Table6[Barcode of agar-filled omnitray plate],0)+PickedColonies!J4518-1)))</f>
        <v>NA</v>
      </c>
      <c r="B4518" s="29" t="str">
        <f>IF(PickedColonies!J4518=0, "NA", INDEX(Table1[Modifications],(MATCH(PickedColonies!C4518,Table6[Barcode of agar-filled omnitray plate],0)+PickedColonies!J4518-1)))</f>
        <v>NA</v>
      </c>
      <c r="D4518" s="29" t="str">
        <f>IF(PickedColonies!J4518=0, "NA", INDEX(Table4[],(MATCH(PickedColonies!C4518,Table6[Barcode of agar-filled omnitray plate],0)+PickedColonies!J4518-1)))</f>
        <v>NA</v>
      </c>
      <c r="F4518" s="29" t="str">
        <f>IF(ISNUMBER(SEARCH("96-well",Import!$B$10)),Sheet1!O4517,Sheet1!P4517)</f>
        <v>E19</v>
      </c>
      <c r="I4518" s="31"/>
    </row>
    <row r="4519" spans="1:9" x14ac:dyDescent="0.25">
      <c r="A4519" s="29" t="str">
        <f>IF(PickedColonies!J4519=0, "NA",INDEX(Table5[Strain name],(MATCH(PickedColonies!C4519,Table6[Barcode of agar-filled omnitray plate],0)+PickedColonies!J4519-1)))</f>
        <v>NA</v>
      </c>
      <c r="B4519" s="29" t="str">
        <f>IF(PickedColonies!J4519=0, "NA", INDEX(Table1[Modifications],(MATCH(PickedColonies!C4519,Table6[Barcode of agar-filled omnitray plate],0)+PickedColonies!J4519-1)))</f>
        <v>NA</v>
      </c>
      <c r="D4519" s="29" t="str">
        <f>IF(PickedColonies!J4519=0, "NA", INDEX(Table4[],(MATCH(PickedColonies!C4519,Table6[Barcode of agar-filled omnitray plate],0)+PickedColonies!J4519-1)))</f>
        <v>NA</v>
      </c>
      <c r="F4519" s="29" t="str">
        <f>IF(ISNUMBER(SEARCH("96-well",Import!$B$10)),Sheet1!O4518,Sheet1!P4518)</f>
        <v>F19</v>
      </c>
      <c r="I4519" s="31"/>
    </row>
    <row r="4520" spans="1:9" x14ac:dyDescent="0.25">
      <c r="A4520" s="29" t="str">
        <f>IF(PickedColonies!J4520=0, "NA",INDEX(Table5[Strain name],(MATCH(PickedColonies!C4520,Table6[Barcode of agar-filled omnitray plate],0)+PickedColonies!J4520-1)))</f>
        <v>NA</v>
      </c>
      <c r="B4520" s="29" t="str">
        <f>IF(PickedColonies!J4520=0, "NA", INDEX(Table1[Modifications],(MATCH(PickedColonies!C4520,Table6[Barcode of agar-filled omnitray plate],0)+PickedColonies!J4520-1)))</f>
        <v>NA</v>
      </c>
      <c r="D4520" s="29" t="str">
        <f>IF(PickedColonies!J4520=0, "NA", INDEX(Table4[],(MATCH(PickedColonies!C4520,Table6[Barcode of agar-filled omnitray plate],0)+PickedColonies!J4520-1)))</f>
        <v>NA</v>
      </c>
      <c r="F4520" s="29" t="str">
        <f>IF(ISNUMBER(SEARCH("96-well",Import!$B$10)),Sheet1!O4519,Sheet1!P4519)</f>
        <v>G19</v>
      </c>
      <c r="I4520" s="31"/>
    </row>
    <row r="4521" spans="1:9" x14ac:dyDescent="0.25">
      <c r="A4521" s="29" t="str">
        <f>IF(PickedColonies!J4521=0, "NA",INDEX(Table5[Strain name],(MATCH(PickedColonies!C4521,Table6[Barcode of agar-filled omnitray plate],0)+PickedColonies!J4521-1)))</f>
        <v>NA</v>
      </c>
      <c r="B4521" s="29" t="str">
        <f>IF(PickedColonies!J4521=0, "NA", INDEX(Table1[Modifications],(MATCH(PickedColonies!C4521,Table6[Barcode of agar-filled omnitray plate],0)+PickedColonies!J4521-1)))</f>
        <v>NA</v>
      </c>
      <c r="D4521" s="29" t="str">
        <f>IF(PickedColonies!J4521=0, "NA", INDEX(Table4[],(MATCH(PickedColonies!C4521,Table6[Barcode of agar-filled omnitray plate],0)+PickedColonies!J4521-1)))</f>
        <v>NA</v>
      </c>
      <c r="F4521" s="29" t="str">
        <f>IF(ISNUMBER(SEARCH("96-well",Import!$B$10)),Sheet1!O4520,Sheet1!P4520)</f>
        <v>H19</v>
      </c>
      <c r="I4521" s="31"/>
    </row>
    <row r="4522" spans="1:9" x14ac:dyDescent="0.25">
      <c r="A4522" s="29" t="str">
        <f>IF(PickedColonies!J4522=0, "NA",INDEX(Table5[Strain name],(MATCH(PickedColonies!C4522,Table6[Barcode of agar-filled omnitray plate],0)+PickedColonies!J4522-1)))</f>
        <v>NA</v>
      </c>
      <c r="B4522" s="29" t="str">
        <f>IF(PickedColonies!J4522=0, "NA", INDEX(Table1[Modifications],(MATCH(PickedColonies!C4522,Table6[Barcode of agar-filled omnitray plate],0)+PickedColonies!J4522-1)))</f>
        <v>NA</v>
      </c>
      <c r="D4522" s="29" t="str">
        <f>IF(PickedColonies!J4522=0, "NA", INDEX(Table4[],(MATCH(PickedColonies!C4522,Table6[Barcode of agar-filled omnitray plate],0)+PickedColonies!J4522-1)))</f>
        <v>NA</v>
      </c>
      <c r="F4522" s="29" t="str">
        <f>IF(ISNUMBER(SEARCH("96-well",Import!$B$10)),Sheet1!O4521,Sheet1!P4521)</f>
        <v>I19</v>
      </c>
      <c r="I4522" s="31"/>
    </row>
    <row r="4523" spans="1:9" x14ac:dyDescent="0.25">
      <c r="A4523" s="29" t="str">
        <f>IF(PickedColonies!J4523=0, "NA",INDEX(Table5[Strain name],(MATCH(PickedColonies!C4523,Table6[Barcode of agar-filled omnitray plate],0)+PickedColonies!J4523-1)))</f>
        <v>NA</v>
      </c>
      <c r="B4523" s="29" t="str">
        <f>IF(PickedColonies!J4523=0, "NA", INDEX(Table1[Modifications],(MATCH(PickedColonies!C4523,Table6[Barcode of agar-filled omnitray plate],0)+PickedColonies!J4523-1)))</f>
        <v>NA</v>
      </c>
      <c r="D4523" s="29" t="str">
        <f>IF(PickedColonies!J4523=0, "NA", INDEX(Table4[],(MATCH(PickedColonies!C4523,Table6[Barcode of agar-filled omnitray plate],0)+PickedColonies!J4523-1)))</f>
        <v>NA</v>
      </c>
      <c r="F4523" s="29" t="str">
        <f>IF(ISNUMBER(SEARCH("96-well",Import!$B$10)),Sheet1!O4522,Sheet1!P4522)</f>
        <v>J19</v>
      </c>
      <c r="I4523" s="31"/>
    </row>
    <row r="4524" spans="1:9" x14ac:dyDescent="0.25">
      <c r="A4524" s="29" t="str">
        <f>IF(PickedColonies!J4524=0, "NA",INDEX(Table5[Strain name],(MATCH(PickedColonies!C4524,Table6[Barcode of agar-filled omnitray plate],0)+PickedColonies!J4524-1)))</f>
        <v>NA</v>
      </c>
      <c r="B4524" s="29" t="str">
        <f>IF(PickedColonies!J4524=0, "NA", INDEX(Table1[Modifications],(MATCH(PickedColonies!C4524,Table6[Barcode of agar-filled omnitray plate],0)+PickedColonies!J4524-1)))</f>
        <v>NA</v>
      </c>
      <c r="D4524" s="29" t="str">
        <f>IF(PickedColonies!J4524=0, "NA", INDEX(Table4[],(MATCH(PickedColonies!C4524,Table6[Barcode of agar-filled omnitray plate],0)+PickedColonies!J4524-1)))</f>
        <v>NA</v>
      </c>
      <c r="F4524" s="29" t="str">
        <f>IF(ISNUMBER(SEARCH("96-well",Import!$B$10)),Sheet1!O4523,Sheet1!P4523)</f>
        <v>K19</v>
      </c>
      <c r="I4524" s="31"/>
    </row>
    <row r="4525" spans="1:9" x14ac:dyDescent="0.25">
      <c r="A4525" s="29" t="str">
        <f>IF(PickedColonies!J4525=0, "NA",INDEX(Table5[Strain name],(MATCH(PickedColonies!C4525,Table6[Barcode of agar-filled omnitray plate],0)+PickedColonies!J4525-1)))</f>
        <v>NA</v>
      </c>
      <c r="B4525" s="29" t="str">
        <f>IF(PickedColonies!J4525=0, "NA", INDEX(Table1[Modifications],(MATCH(PickedColonies!C4525,Table6[Barcode of agar-filled omnitray plate],0)+PickedColonies!J4525-1)))</f>
        <v>NA</v>
      </c>
      <c r="D4525" s="29" t="str">
        <f>IF(PickedColonies!J4525=0, "NA", INDEX(Table4[],(MATCH(PickedColonies!C4525,Table6[Barcode of agar-filled omnitray plate],0)+PickedColonies!J4525-1)))</f>
        <v>NA</v>
      </c>
      <c r="F4525" s="29" t="str">
        <f>IF(ISNUMBER(SEARCH("96-well",Import!$B$10)),Sheet1!O4524,Sheet1!P4524)</f>
        <v>L19</v>
      </c>
      <c r="I4525" s="31"/>
    </row>
    <row r="4526" spans="1:9" x14ac:dyDescent="0.25">
      <c r="A4526" s="29" t="str">
        <f>IF(PickedColonies!J4526=0, "NA",INDEX(Table5[Strain name],(MATCH(PickedColonies!C4526,Table6[Barcode of agar-filled omnitray plate],0)+PickedColonies!J4526-1)))</f>
        <v>NA</v>
      </c>
      <c r="B4526" s="29" t="str">
        <f>IF(PickedColonies!J4526=0, "NA", INDEX(Table1[Modifications],(MATCH(PickedColonies!C4526,Table6[Barcode of agar-filled omnitray plate],0)+PickedColonies!J4526-1)))</f>
        <v>NA</v>
      </c>
      <c r="D4526" s="29" t="str">
        <f>IF(PickedColonies!J4526=0, "NA", INDEX(Table4[],(MATCH(PickedColonies!C4526,Table6[Barcode of agar-filled omnitray plate],0)+PickedColonies!J4526-1)))</f>
        <v>NA</v>
      </c>
      <c r="F4526" s="29" t="str">
        <f>IF(ISNUMBER(SEARCH("96-well",Import!$B$10)),Sheet1!O4525,Sheet1!P4525)</f>
        <v>M19</v>
      </c>
      <c r="I4526" s="31"/>
    </row>
    <row r="4527" spans="1:9" x14ac:dyDescent="0.25">
      <c r="A4527" s="29" t="str">
        <f>IF(PickedColonies!J4527=0, "NA",INDEX(Table5[Strain name],(MATCH(PickedColonies!C4527,Table6[Barcode of agar-filled omnitray plate],0)+PickedColonies!J4527-1)))</f>
        <v>NA</v>
      </c>
      <c r="B4527" s="29" t="str">
        <f>IF(PickedColonies!J4527=0, "NA", INDEX(Table1[Modifications],(MATCH(PickedColonies!C4527,Table6[Barcode of agar-filled omnitray plate],0)+PickedColonies!J4527-1)))</f>
        <v>NA</v>
      </c>
      <c r="D4527" s="29" t="str">
        <f>IF(PickedColonies!J4527=0, "NA", INDEX(Table4[],(MATCH(PickedColonies!C4527,Table6[Barcode of agar-filled omnitray plate],0)+PickedColonies!J4527-1)))</f>
        <v>NA</v>
      </c>
      <c r="F4527" s="29" t="str">
        <f>IF(ISNUMBER(SEARCH("96-well",Import!$B$10)),Sheet1!O4526,Sheet1!P4526)</f>
        <v>N19</v>
      </c>
      <c r="I4527" s="31"/>
    </row>
    <row r="4528" spans="1:9" x14ac:dyDescent="0.25">
      <c r="A4528" s="29" t="str">
        <f>IF(PickedColonies!J4528=0, "NA",INDEX(Table5[Strain name],(MATCH(PickedColonies!C4528,Table6[Barcode of agar-filled omnitray plate],0)+PickedColonies!J4528-1)))</f>
        <v>NA</v>
      </c>
      <c r="B4528" s="29" t="str">
        <f>IF(PickedColonies!J4528=0, "NA", INDEX(Table1[Modifications],(MATCH(PickedColonies!C4528,Table6[Barcode of agar-filled omnitray plate],0)+PickedColonies!J4528-1)))</f>
        <v>NA</v>
      </c>
      <c r="D4528" s="29" t="str">
        <f>IF(PickedColonies!J4528=0, "NA", INDEX(Table4[],(MATCH(PickedColonies!C4528,Table6[Barcode of agar-filled omnitray plate],0)+PickedColonies!J4528-1)))</f>
        <v>NA</v>
      </c>
      <c r="F4528" s="29" t="str">
        <f>IF(ISNUMBER(SEARCH("96-well",Import!$B$10)),Sheet1!O4527,Sheet1!P4527)</f>
        <v>O19</v>
      </c>
      <c r="I4528" s="31"/>
    </row>
    <row r="4529" spans="1:9" x14ac:dyDescent="0.25">
      <c r="A4529" s="29" t="str">
        <f>IF(PickedColonies!J4529=0, "NA",INDEX(Table5[Strain name],(MATCH(PickedColonies!C4529,Table6[Barcode of agar-filled omnitray plate],0)+PickedColonies!J4529-1)))</f>
        <v>NA</v>
      </c>
      <c r="B4529" s="29" t="str">
        <f>IF(PickedColonies!J4529=0, "NA", INDEX(Table1[Modifications],(MATCH(PickedColonies!C4529,Table6[Barcode of agar-filled omnitray plate],0)+PickedColonies!J4529-1)))</f>
        <v>NA</v>
      </c>
      <c r="D4529" s="29" t="str">
        <f>IF(PickedColonies!J4529=0, "NA", INDEX(Table4[],(MATCH(PickedColonies!C4529,Table6[Barcode of agar-filled omnitray plate],0)+PickedColonies!J4529-1)))</f>
        <v>NA</v>
      </c>
      <c r="F4529" s="29" t="str">
        <f>IF(ISNUMBER(SEARCH("96-well",Import!$B$10)),Sheet1!O4528,Sheet1!P4528)</f>
        <v>P19</v>
      </c>
      <c r="I4529" s="31"/>
    </row>
    <row r="4530" spans="1:9" x14ac:dyDescent="0.25">
      <c r="A4530" s="29" t="str">
        <f>IF(PickedColonies!J4530=0, "NA",INDEX(Table5[Strain name],(MATCH(PickedColonies!C4530,Table6[Barcode of agar-filled omnitray plate],0)+PickedColonies!J4530-1)))</f>
        <v>NA</v>
      </c>
      <c r="B4530" s="29" t="str">
        <f>IF(PickedColonies!J4530=0, "NA", INDEX(Table1[Modifications],(MATCH(PickedColonies!C4530,Table6[Barcode of agar-filled omnitray plate],0)+PickedColonies!J4530-1)))</f>
        <v>NA</v>
      </c>
      <c r="D4530" s="29" t="str">
        <f>IF(PickedColonies!J4530=0, "NA", INDEX(Table4[],(MATCH(PickedColonies!C4530,Table6[Barcode of agar-filled omnitray plate],0)+PickedColonies!J4530-1)))</f>
        <v>NA</v>
      </c>
      <c r="F4530" s="29" t="str">
        <f>IF(ISNUMBER(SEARCH("96-well",Import!$B$10)),Sheet1!O4529,Sheet1!P4529)</f>
        <v>A20</v>
      </c>
      <c r="I4530" s="31"/>
    </row>
    <row r="4531" spans="1:9" x14ac:dyDescent="0.25">
      <c r="A4531" s="29" t="str">
        <f>IF(PickedColonies!J4531=0, "NA",INDEX(Table5[Strain name],(MATCH(PickedColonies!C4531,Table6[Barcode of agar-filled omnitray plate],0)+PickedColonies!J4531-1)))</f>
        <v>NA</v>
      </c>
      <c r="B4531" s="29" t="str">
        <f>IF(PickedColonies!J4531=0, "NA", INDEX(Table1[Modifications],(MATCH(PickedColonies!C4531,Table6[Barcode of agar-filled omnitray plate],0)+PickedColonies!J4531-1)))</f>
        <v>NA</v>
      </c>
      <c r="D4531" s="29" t="str">
        <f>IF(PickedColonies!J4531=0, "NA", INDEX(Table4[],(MATCH(PickedColonies!C4531,Table6[Barcode of agar-filled omnitray plate],0)+PickedColonies!J4531-1)))</f>
        <v>NA</v>
      </c>
      <c r="F4531" s="29" t="str">
        <f>IF(ISNUMBER(SEARCH("96-well",Import!$B$10)),Sheet1!O4530,Sheet1!P4530)</f>
        <v>B20</v>
      </c>
      <c r="I4531" s="31"/>
    </row>
    <row r="4532" spans="1:9" x14ac:dyDescent="0.25">
      <c r="A4532" s="29" t="str">
        <f>IF(PickedColonies!J4532=0, "NA",INDEX(Table5[Strain name],(MATCH(PickedColonies!C4532,Table6[Barcode of agar-filled omnitray plate],0)+PickedColonies!J4532-1)))</f>
        <v>NA</v>
      </c>
      <c r="B4532" s="29" t="str">
        <f>IF(PickedColonies!J4532=0, "NA", INDEX(Table1[Modifications],(MATCH(PickedColonies!C4532,Table6[Barcode of agar-filled omnitray plate],0)+PickedColonies!J4532-1)))</f>
        <v>NA</v>
      </c>
      <c r="D4532" s="29" t="str">
        <f>IF(PickedColonies!J4532=0, "NA", INDEX(Table4[],(MATCH(PickedColonies!C4532,Table6[Barcode of agar-filled omnitray plate],0)+PickedColonies!J4532-1)))</f>
        <v>NA</v>
      </c>
      <c r="F4532" s="29" t="str">
        <f>IF(ISNUMBER(SEARCH("96-well",Import!$B$10)),Sheet1!O4531,Sheet1!P4531)</f>
        <v>C20</v>
      </c>
      <c r="I4532" s="31"/>
    </row>
    <row r="4533" spans="1:9" x14ac:dyDescent="0.25">
      <c r="A4533" s="29" t="str">
        <f>IF(PickedColonies!J4533=0, "NA",INDEX(Table5[Strain name],(MATCH(PickedColonies!C4533,Table6[Barcode of agar-filled omnitray plate],0)+PickedColonies!J4533-1)))</f>
        <v>NA</v>
      </c>
      <c r="B4533" s="29" t="str">
        <f>IF(PickedColonies!J4533=0, "NA", INDEX(Table1[Modifications],(MATCH(PickedColonies!C4533,Table6[Barcode of agar-filled omnitray plate],0)+PickedColonies!J4533-1)))</f>
        <v>NA</v>
      </c>
      <c r="D4533" s="29" t="str">
        <f>IF(PickedColonies!J4533=0, "NA", INDEX(Table4[],(MATCH(PickedColonies!C4533,Table6[Barcode of agar-filled omnitray plate],0)+PickedColonies!J4533-1)))</f>
        <v>NA</v>
      </c>
      <c r="F4533" s="29" t="str">
        <f>IF(ISNUMBER(SEARCH("96-well",Import!$B$10)),Sheet1!O4532,Sheet1!P4532)</f>
        <v>D20</v>
      </c>
      <c r="I4533" s="31"/>
    </row>
    <row r="4534" spans="1:9" x14ac:dyDescent="0.25">
      <c r="A4534" s="29" t="str">
        <f>IF(PickedColonies!J4534=0, "NA",INDEX(Table5[Strain name],(MATCH(PickedColonies!C4534,Table6[Barcode of agar-filled omnitray plate],0)+PickedColonies!J4534-1)))</f>
        <v>NA</v>
      </c>
      <c r="B4534" s="29" t="str">
        <f>IF(PickedColonies!J4534=0, "NA", INDEX(Table1[Modifications],(MATCH(PickedColonies!C4534,Table6[Barcode of agar-filled omnitray plate],0)+PickedColonies!J4534-1)))</f>
        <v>NA</v>
      </c>
      <c r="D4534" s="29" t="str">
        <f>IF(PickedColonies!J4534=0, "NA", INDEX(Table4[],(MATCH(PickedColonies!C4534,Table6[Barcode of agar-filled omnitray plate],0)+PickedColonies!J4534-1)))</f>
        <v>NA</v>
      </c>
      <c r="F4534" s="29" t="str">
        <f>IF(ISNUMBER(SEARCH("96-well",Import!$B$10)),Sheet1!O4533,Sheet1!P4533)</f>
        <v>E20</v>
      </c>
      <c r="I4534" s="31"/>
    </row>
    <row r="4535" spans="1:9" x14ac:dyDescent="0.25">
      <c r="A4535" s="29" t="str">
        <f>IF(PickedColonies!J4535=0, "NA",INDEX(Table5[Strain name],(MATCH(PickedColonies!C4535,Table6[Barcode of agar-filled omnitray plate],0)+PickedColonies!J4535-1)))</f>
        <v>NA</v>
      </c>
      <c r="B4535" s="29" t="str">
        <f>IF(PickedColonies!J4535=0, "NA", INDEX(Table1[Modifications],(MATCH(PickedColonies!C4535,Table6[Barcode of agar-filled omnitray plate],0)+PickedColonies!J4535-1)))</f>
        <v>NA</v>
      </c>
      <c r="D4535" s="29" t="str">
        <f>IF(PickedColonies!J4535=0, "NA", INDEX(Table4[],(MATCH(PickedColonies!C4535,Table6[Barcode of agar-filled omnitray plate],0)+PickedColonies!J4535-1)))</f>
        <v>NA</v>
      </c>
      <c r="F4535" s="29" t="str">
        <f>IF(ISNUMBER(SEARCH("96-well",Import!$B$10)),Sheet1!O4534,Sheet1!P4534)</f>
        <v>F20</v>
      </c>
      <c r="I4535" s="31"/>
    </row>
    <row r="4536" spans="1:9" x14ac:dyDescent="0.25">
      <c r="A4536" s="29" t="str">
        <f>IF(PickedColonies!J4536=0, "NA",INDEX(Table5[Strain name],(MATCH(PickedColonies!C4536,Table6[Barcode of agar-filled omnitray plate],0)+PickedColonies!J4536-1)))</f>
        <v>NA</v>
      </c>
      <c r="B4536" s="29" t="str">
        <f>IF(PickedColonies!J4536=0, "NA", INDEX(Table1[Modifications],(MATCH(PickedColonies!C4536,Table6[Barcode of agar-filled omnitray plate],0)+PickedColonies!J4536-1)))</f>
        <v>NA</v>
      </c>
      <c r="D4536" s="29" t="str">
        <f>IF(PickedColonies!J4536=0, "NA", INDEX(Table4[],(MATCH(PickedColonies!C4536,Table6[Barcode of agar-filled omnitray plate],0)+PickedColonies!J4536-1)))</f>
        <v>NA</v>
      </c>
      <c r="F4536" s="29" t="str">
        <f>IF(ISNUMBER(SEARCH("96-well",Import!$B$10)),Sheet1!O4535,Sheet1!P4535)</f>
        <v>G20</v>
      </c>
      <c r="I4536" s="31"/>
    </row>
    <row r="4537" spans="1:9" x14ac:dyDescent="0.25">
      <c r="A4537" s="29" t="str">
        <f>IF(PickedColonies!J4537=0, "NA",INDEX(Table5[Strain name],(MATCH(PickedColonies!C4537,Table6[Barcode of agar-filled omnitray plate],0)+PickedColonies!J4537-1)))</f>
        <v>NA</v>
      </c>
      <c r="B4537" s="29" t="str">
        <f>IF(PickedColonies!J4537=0, "NA", INDEX(Table1[Modifications],(MATCH(PickedColonies!C4537,Table6[Barcode of agar-filled omnitray plate],0)+PickedColonies!J4537-1)))</f>
        <v>NA</v>
      </c>
      <c r="D4537" s="29" t="str">
        <f>IF(PickedColonies!J4537=0, "NA", INDEX(Table4[],(MATCH(PickedColonies!C4537,Table6[Barcode of agar-filled omnitray plate],0)+PickedColonies!J4537-1)))</f>
        <v>NA</v>
      </c>
      <c r="F4537" s="29" t="str">
        <f>IF(ISNUMBER(SEARCH("96-well",Import!$B$10)),Sheet1!O4536,Sheet1!P4536)</f>
        <v>H20</v>
      </c>
      <c r="I4537" s="31"/>
    </row>
    <row r="4538" spans="1:9" x14ac:dyDescent="0.25">
      <c r="A4538" s="29" t="str">
        <f>IF(PickedColonies!J4538=0, "NA",INDEX(Table5[Strain name],(MATCH(PickedColonies!C4538,Table6[Barcode of agar-filled omnitray plate],0)+PickedColonies!J4538-1)))</f>
        <v>NA</v>
      </c>
      <c r="B4538" s="29" t="str">
        <f>IF(PickedColonies!J4538=0, "NA", INDEX(Table1[Modifications],(MATCH(PickedColonies!C4538,Table6[Barcode of agar-filled omnitray plate],0)+PickedColonies!J4538-1)))</f>
        <v>NA</v>
      </c>
      <c r="D4538" s="29" t="str">
        <f>IF(PickedColonies!J4538=0, "NA", INDEX(Table4[],(MATCH(PickedColonies!C4538,Table6[Barcode of agar-filled omnitray plate],0)+PickedColonies!J4538-1)))</f>
        <v>NA</v>
      </c>
      <c r="F4538" s="29" t="str">
        <f>IF(ISNUMBER(SEARCH("96-well",Import!$B$10)),Sheet1!O4537,Sheet1!P4537)</f>
        <v>I20</v>
      </c>
      <c r="I4538" s="31"/>
    </row>
    <row r="4539" spans="1:9" x14ac:dyDescent="0.25">
      <c r="A4539" s="29" t="str">
        <f>IF(PickedColonies!J4539=0, "NA",INDEX(Table5[Strain name],(MATCH(PickedColonies!C4539,Table6[Barcode of agar-filled omnitray plate],0)+PickedColonies!J4539-1)))</f>
        <v>NA</v>
      </c>
      <c r="B4539" s="29" t="str">
        <f>IF(PickedColonies!J4539=0, "NA", INDEX(Table1[Modifications],(MATCH(PickedColonies!C4539,Table6[Barcode of agar-filled omnitray plate],0)+PickedColonies!J4539-1)))</f>
        <v>NA</v>
      </c>
      <c r="D4539" s="29" t="str">
        <f>IF(PickedColonies!J4539=0, "NA", INDEX(Table4[],(MATCH(PickedColonies!C4539,Table6[Barcode of agar-filled omnitray plate],0)+PickedColonies!J4539-1)))</f>
        <v>NA</v>
      </c>
      <c r="F4539" s="29" t="str">
        <f>IF(ISNUMBER(SEARCH("96-well",Import!$B$10)),Sheet1!O4538,Sheet1!P4538)</f>
        <v>J20</v>
      </c>
      <c r="I4539" s="31"/>
    </row>
    <row r="4540" spans="1:9" x14ac:dyDescent="0.25">
      <c r="A4540" s="29" t="str">
        <f>IF(PickedColonies!J4540=0, "NA",INDEX(Table5[Strain name],(MATCH(PickedColonies!C4540,Table6[Barcode of agar-filled omnitray plate],0)+PickedColonies!J4540-1)))</f>
        <v>NA</v>
      </c>
      <c r="B4540" s="29" t="str">
        <f>IF(PickedColonies!J4540=0, "NA", INDEX(Table1[Modifications],(MATCH(PickedColonies!C4540,Table6[Barcode of agar-filled omnitray plate],0)+PickedColonies!J4540-1)))</f>
        <v>NA</v>
      </c>
      <c r="D4540" s="29" t="str">
        <f>IF(PickedColonies!J4540=0, "NA", INDEX(Table4[],(MATCH(PickedColonies!C4540,Table6[Barcode of agar-filled omnitray plate],0)+PickedColonies!J4540-1)))</f>
        <v>NA</v>
      </c>
      <c r="F4540" s="29" t="str">
        <f>IF(ISNUMBER(SEARCH("96-well",Import!$B$10)),Sheet1!O4539,Sheet1!P4539)</f>
        <v>K20</v>
      </c>
      <c r="I4540" s="31"/>
    </row>
    <row r="4541" spans="1:9" x14ac:dyDescent="0.25">
      <c r="A4541" s="29" t="str">
        <f>IF(PickedColonies!J4541=0, "NA",INDEX(Table5[Strain name],(MATCH(PickedColonies!C4541,Table6[Barcode of agar-filled omnitray plate],0)+PickedColonies!J4541-1)))</f>
        <v>NA</v>
      </c>
      <c r="B4541" s="29" t="str">
        <f>IF(PickedColonies!J4541=0, "NA", INDEX(Table1[Modifications],(MATCH(PickedColonies!C4541,Table6[Barcode of agar-filled omnitray plate],0)+PickedColonies!J4541-1)))</f>
        <v>NA</v>
      </c>
      <c r="D4541" s="29" t="str">
        <f>IF(PickedColonies!J4541=0, "NA", INDEX(Table4[],(MATCH(PickedColonies!C4541,Table6[Barcode of agar-filled omnitray plate],0)+PickedColonies!J4541-1)))</f>
        <v>NA</v>
      </c>
      <c r="F4541" s="29" t="str">
        <f>IF(ISNUMBER(SEARCH("96-well",Import!$B$10)),Sheet1!O4540,Sheet1!P4540)</f>
        <v>L20</v>
      </c>
      <c r="I4541" s="31"/>
    </row>
    <row r="4542" spans="1:9" x14ac:dyDescent="0.25">
      <c r="A4542" s="29" t="str">
        <f>IF(PickedColonies!J4542=0, "NA",INDEX(Table5[Strain name],(MATCH(PickedColonies!C4542,Table6[Barcode of agar-filled omnitray plate],0)+PickedColonies!J4542-1)))</f>
        <v>NA</v>
      </c>
      <c r="B4542" s="29" t="str">
        <f>IF(PickedColonies!J4542=0, "NA", INDEX(Table1[Modifications],(MATCH(PickedColonies!C4542,Table6[Barcode of agar-filled omnitray plate],0)+PickedColonies!J4542-1)))</f>
        <v>NA</v>
      </c>
      <c r="D4542" s="29" t="str">
        <f>IF(PickedColonies!J4542=0, "NA", INDEX(Table4[],(MATCH(PickedColonies!C4542,Table6[Barcode of agar-filled omnitray plate],0)+PickedColonies!J4542-1)))</f>
        <v>NA</v>
      </c>
      <c r="F4542" s="29" t="str">
        <f>IF(ISNUMBER(SEARCH("96-well",Import!$B$10)),Sheet1!O4541,Sheet1!P4541)</f>
        <v>M20</v>
      </c>
      <c r="I4542" s="31"/>
    </row>
    <row r="4543" spans="1:9" x14ac:dyDescent="0.25">
      <c r="A4543" s="29" t="str">
        <f>IF(PickedColonies!J4543=0, "NA",INDEX(Table5[Strain name],(MATCH(PickedColonies!C4543,Table6[Barcode of agar-filled omnitray plate],0)+PickedColonies!J4543-1)))</f>
        <v>NA</v>
      </c>
      <c r="B4543" s="29" t="str">
        <f>IF(PickedColonies!J4543=0, "NA", INDEX(Table1[Modifications],(MATCH(PickedColonies!C4543,Table6[Barcode of agar-filled omnitray plate],0)+PickedColonies!J4543-1)))</f>
        <v>NA</v>
      </c>
      <c r="D4543" s="29" t="str">
        <f>IF(PickedColonies!J4543=0, "NA", INDEX(Table4[],(MATCH(PickedColonies!C4543,Table6[Barcode of agar-filled omnitray plate],0)+PickedColonies!J4543-1)))</f>
        <v>NA</v>
      </c>
      <c r="F4543" s="29" t="str">
        <f>IF(ISNUMBER(SEARCH("96-well",Import!$B$10)),Sheet1!O4542,Sheet1!P4542)</f>
        <v>N20</v>
      </c>
      <c r="I4543" s="31"/>
    </row>
    <row r="4544" spans="1:9" x14ac:dyDescent="0.25">
      <c r="A4544" s="29" t="str">
        <f>IF(PickedColonies!J4544=0, "NA",INDEX(Table5[Strain name],(MATCH(PickedColonies!C4544,Table6[Barcode of agar-filled omnitray plate],0)+PickedColonies!J4544-1)))</f>
        <v>NA</v>
      </c>
      <c r="B4544" s="29" t="str">
        <f>IF(PickedColonies!J4544=0, "NA", INDEX(Table1[Modifications],(MATCH(PickedColonies!C4544,Table6[Barcode of agar-filled omnitray plate],0)+PickedColonies!J4544-1)))</f>
        <v>NA</v>
      </c>
      <c r="D4544" s="29" t="str">
        <f>IF(PickedColonies!J4544=0, "NA", INDEX(Table4[],(MATCH(PickedColonies!C4544,Table6[Barcode of agar-filled omnitray plate],0)+PickedColonies!J4544-1)))</f>
        <v>NA</v>
      </c>
      <c r="F4544" s="29" t="str">
        <f>IF(ISNUMBER(SEARCH("96-well",Import!$B$10)),Sheet1!O4543,Sheet1!P4543)</f>
        <v>O20</v>
      </c>
      <c r="I4544" s="31"/>
    </row>
    <row r="4545" spans="1:9" x14ac:dyDescent="0.25">
      <c r="A4545" s="29" t="str">
        <f>IF(PickedColonies!J4545=0, "NA",INDEX(Table5[Strain name],(MATCH(PickedColonies!C4545,Table6[Barcode of agar-filled omnitray plate],0)+PickedColonies!J4545-1)))</f>
        <v>NA</v>
      </c>
      <c r="B4545" s="29" t="str">
        <f>IF(PickedColonies!J4545=0, "NA", INDEX(Table1[Modifications],(MATCH(PickedColonies!C4545,Table6[Barcode of agar-filled omnitray plate],0)+PickedColonies!J4545-1)))</f>
        <v>NA</v>
      </c>
      <c r="D4545" s="29" t="str">
        <f>IF(PickedColonies!J4545=0, "NA", INDEX(Table4[],(MATCH(PickedColonies!C4545,Table6[Barcode of agar-filled omnitray plate],0)+PickedColonies!J4545-1)))</f>
        <v>NA</v>
      </c>
      <c r="F4545" s="29" t="str">
        <f>IF(ISNUMBER(SEARCH("96-well",Import!$B$10)),Sheet1!O4544,Sheet1!P4544)</f>
        <v>P20</v>
      </c>
      <c r="I4545" s="31"/>
    </row>
    <row r="4546" spans="1:9" x14ac:dyDescent="0.25">
      <c r="A4546" s="29" t="str">
        <f>IF(PickedColonies!J4546=0, "NA",INDEX(Table5[Strain name],(MATCH(PickedColonies!C4546,Table6[Barcode of agar-filled omnitray plate],0)+PickedColonies!J4546-1)))</f>
        <v>NA</v>
      </c>
      <c r="B4546" s="29" t="str">
        <f>IF(PickedColonies!J4546=0, "NA", INDEX(Table1[Modifications],(MATCH(PickedColonies!C4546,Table6[Barcode of agar-filled omnitray plate],0)+PickedColonies!J4546-1)))</f>
        <v>NA</v>
      </c>
      <c r="D4546" s="29" t="str">
        <f>IF(PickedColonies!J4546=0, "NA", INDEX(Table4[],(MATCH(PickedColonies!C4546,Table6[Barcode of agar-filled omnitray plate],0)+PickedColonies!J4546-1)))</f>
        <v>NA</v>
      </c>
      <c r="F4546" s="29" t="str">
        <f>IF(ISNUMBER(SEARCH("96-well",Import!$B$10)),Sheet1!O4545,Sheet1!P4545)</f>
        <v>A21</v>
      </c>
      <c r="I4546" s="31"/>
    </row>
    <row r="4547" spans="1:9" x14ac:dyDescent="0.25">
      <c r="A4547" s="29" t="str">
        <f>IF(PickedColonies!J4547=0, "NA",INDEX(Table5[Strain name],(MATCH(PickedColonies!C4547,Table6[Barcode of agar-filled omnitray plate],0)+PickedColonies!J4547-1)))</f>
        <v>NA</v>
      </c>
      <c r="B4547" s="29" t="str">
        <f>IF(PickedColonies!J4547=0, "NA", INDEX(Table1[Modifications],(MATCH(PickedColonies!C4547,Table6[Barcode of agar-filled omnitray plate],0)+PickedColonies!J4547-1)))</f>
        <v>NA</v>
      </c>
      <c r="D4547" s="29" t="str">
        <f>IF(PickedColonies!J4547=0, "NA", INDEX(Table4[],(MATCH(PickedColonies!C4547,Table6[Barcode of agar-filled omnitray plate],0)+PickedColonies!J4547-1)))</f>
        <v>NA</v>
      </c>
      <c r="F4547" s="29" t="str">
        <f>IF(ISNUMBER(SEARCH("96-well",Import!$B$10)),Sheet1!O4546,Sheet1!P4546)</f>
        <v>B21</v>
      </c>
      <c r="I4547" s="31"/>
    </row>
    <row r="4548" spans="1:9" x14ac:dyDescent="0.25">
      <c r="A4548" s="29" t="str">
        <f>IF(PickedColonies!J4548=0, "NA",INDEX(Table5[Strain name],(MATCH(PickedColonies!C4548,Table6[Barcode of agar-filled omnitray plate],0)+PickedColonies!J4548-1)))</f>
        <v>NA</v>
      </c>
      <c r="B4548" s="29" t="str">
        <f>IF(PickedColonies!J4548=0, "NA", INDEX(Table1[Modifications],(MATCH(PickedColonies!C4548,Table6[Barcode of agar-filled omnitray plate],0)+PickedColonies!J4548-1)))</f>
        <v>NA</v>
      </c>
      <c r="D4548" s="29" t="str">
        <f>IF(PickedColonies!J4548=0, "NA", INDEX(Table4[],(MATCH(PickedColonies!C4548,Table6[Barcode of agar-filled omnitray plate],0)+PickedColonies!J4548-1)))</f>
        <v>NA</v>
      </c>
      <c r="F4548" s="29" t="str">
        <f>IF(ISNUMBER(SEARCH("96-well",Import!$B$10)),Sheet1!O4547,Sheet1!P4547)</f>
        <v>C21</v>
      </c>
      <c r="I4548" s="31"/>
    </row>
    <row r="4549" spans="1:9" x14ac:dyDescent="0.25">
      <c r="A4549" s="29" t="str">
        <f>IF(PickedColonies!J4549=0, "NA",INDEX(Table5[Strain name],(MATCH(PickedColonies!C4549,Table6[Barcode of agar-filled omnitray plate],0)+PickedColonies!J4549-1)))</f>
        <v>NA</v>
      </c>
      <c r="B4549" s="29" t="str">
        <f>IF(PickedColonies!J4549=0, "NA", INDEX(Table1[Modifications],(MATCH(PickedColonies!C4549,Table6[Barcode of agar-filled omnitray plate],0)+PickedColonies!J4549-1)))</f>
        <v>NA</v>
      </c>
      <c r="D4549" s="29" t="str">
        <f>IF(PickedColonies!J4549=0, "NA", INDEX(Table4[],(MATCH(PickedColonies!C4549,Table6[Barcode of agar-filled omnitray plate],0)+PickedColonies!J4549-1)))</f>
        <v>NA</v>
      </c>
      <c r="F4549" s="29" t="str">
        <f>IF(ISNUMBER(SEARCH("96-well",Import!$B$10)),Sheet1!O4548,Sheet1!P4548)</f>
        <v>D21</v>
      </c>
      <c r="I4549" s="31"/>
    </row>
    <row r="4550" spans="1:9" x14ac:dyDescent="0.25">
      <c r="A4550" s="29" t="str">
        <f>IF(PickedColonies!J4550=0, "NA",INDEX(Table5[Strain name],(MATCH(PickedColonies!C4550,Table6[Barcode of agar-filled omnitray plate],0)+PickedColonies!J4550-1)))</f>
        <v>NA</v>
      </c>
      <c r="B4550" s="29" t="str">
        <f>IF(PickedColonies!J4550=0, "NA", INDEX(Table1[Modifications],(MATCH(PickedColonies!C4550,Table6[Barcode of agar-filled omnitray plate],0)+PickedColonies!J4550-1)))</f>
        <v>NA</v>
      </c>
      <c r="D4550" s="29" t="str">
        <f>IF(PickedColonies!J4550=0, "NA", INDEX(Table4[],(MATCH(PickedColonies!C4550,Table6[Barcode of agar-filled omnitray plate],0)+PickedColonies!J4550-1)))</f>
        <v>NA</v>
      </c>
      <c r="F4550" s="29" t="str">
        <f>IF(ISNUMBER(SEARCH("96-well",Import!$B$10)),Sheet1!O4549,Sheet1!P4549)</f>
        <v>E21</v>
      </c>
      <c r="I4550" s="31"/>
    </row>
    <row r="4551" spans="1:9" x14ac:dyDescent="0.25">
      <c r="A4551" s="29" t="str">
        <f>IF(PickedColonies!J4551=0, "NA",INDEX(Table5[Strain name],(MATCH(PickedColonies!C4551,Table6[Barcode of agar-filled omnitray plate],0)+PickedColonies!J4551-1)))</f>
        <v>NA</v>
      </c>
      <c r="B4551" s="29" t="str">
        <f>IF(PickedColonies!J4551=0, "NA", INDEX(Table1[Modifications],(MATCH(PickedColonies!C4551,Table6[Barcode of agar-filled omnitray plate],0)+PickedColonies!J4551-1)))</f>
        <v>NA</v>
      </c>
      <c r="D4551" s="29" t="str">
        <f>IF(PickedColonies!J4551=0, "NA", INDEX(Table4[],(MATCH(PickedColonies!C4551,Table6[Barcode of agar-filled omnitray plate],0)+PickedColonies!J4551-1)))</f>
        <v>NA</v>
      </c>
      <c r="F4551" s="29" t="str">
        <f>IF(ISNUMBER(SEARCH("96-well",Import!$B$10)),Sheet1!O4550,Sheet1!P4550)</f>
        <v>F21</v>
      </c>
      <c r="I4551" s="31"/>
    </row>
    <row r="4552" spans="1:9" x14ac:dyDescent="0.25">
      <c r="A4552" s="29" t="str">
        <f>IF(PickedColonies!J4552=0, "NA",INDEX(Table5[Strain name],(MATCH(PickedColonies!C4552,Table6[Barcode of agar-filled omnitray plate],0)+PickedColonies!J4552-1)))</f>
        <v>NA</v>
      </c>
      <c r="B4552" s="29" t="str">
        <f>IF(PickedColonies!J4552=0, "NA", INDEX(Table1[Modifications],(MATCH(PickedColonies!C4552,Table6[Barcode of agar-filled omnitray plate],0)+PickedColonies!J4552-1)))</f>
        <v>NA</v>
      </c>
      <c r="D4552" s="29" t="str">
        <f>IF(PickedColonies!J4552=0, "NA", INDEX(Table4[],(MATCH(PickedColonies!C4552,Table6[Barcode of agar-filled omnitray plate],0)+PickedColonies!J4552-1)))</f>
        <v>NA</v>
      </c>
      <c r="F4552" s="29" t="str">
        <f>IF(ISNUMBER(SEARCH("96-well",Import!$B$10)),Sheet1!O4551,Sheet1!P4551)</f>
        <v>G21</v>
      </c>
      <c r="I4552" s="31"/>
    </row>
    <row r="4553" spans="1:9" x14ac:dyDescent="0.25">
      <c r="A4553" s="29" t="str">
        <f>IF(PickedColonies!J4553=0, "NA",INDEX(Table5[Strain name],(MATCH(PickedColonies!C4553,Table6[Barcode of agar-filled omnitray plate],0)+PickedColonies!J4553-1)))</f>
        <v>NA</v>
      </c>
      <c r="B4553" s="29" t="str">
        <f>IF(PickedColonies!J4553=0, "NA", INDEX(Table1[Modifications],(MATCH(PickedColonies!C4553,Table6[Barcode of agar-filled omnitray plate],0)+PickedColonies!J4553-1)))</f>
        <v>NA</v>
      </c>
      <c r="D4553" s="29" t="str">
        <f>IF(PickedColonies!J4553=0, "NA", INDEX(Table4[],(MATCH(PickedColonies!C4553,Table6[Barcode of agar-filled omnitray plate],0)+PickedColonies!J4553-1)))</f>
        <v>NA</v>
      </c>
      <c r="F4553" s="29" t="str">
        <f>IF(ISNUMBER(SEARCH("96-well",Import!$B$10)),Sheet1!O4552,Sheet1!P4552)</f>
        <v>H21</v>
      </c>
      <c r="I4553" s="31"/>
    </row>
    <row r="4554" spans="1:9" x14ac:dyDescent="0.25">
      <c r="A4554" s="29" t="str">
        <f>IF(PickedColonies!J4554=0, "NA",INDEX(Table5[Strain name],(MATCH(PickedColonies!C4554,Table6[Barcode of agar-filled omnitray plate],0)+PickedColonies!J4554-1)))</f>
        <v>NA</v>
      </c>
      <c r="B4554" s="29" t="str">
        <f>IF(PickedColonies!J4554=0, "NA", INDEX(Table1[Modifications],(MATCH(PickedColonies!C4554,Table6[Barcode of agar-filled omnitray plate],0)+PickedColonies!J4554-1)))</f>
        <v>NA</v>
      </c>
      <c r="D4554" s="29" t="str">
        <f>IF(PickedColonies!J4554=0, "NA", INDEX(Table4[],(MATCH(PickedColonies!C4554,Table6[Barcode of agar-filled omnitray plate],0)+PickedColonies!J4554-1)))</f>
        <v>NA</v>
      </c>
      <c r="F4554" s="29" t="str">
        <f>IF(ISNUMBER(SEARCH("96-well",Import!$B$10)),Sheet1!O4553,Sheet1!P4553)</f>
        <v>I21</v>
      </c>
      <c r="I4554" s="31"/>
    </row>
    <row r="4555" spans="1:9" x14ac:dyDescent="0.25">
      <c r="A4555" s="29" t="str">
        <f>IF(PickedColonies!J4555=0, "NA",INDEX(Table5[Strain name],(MATCH(PickedColonies!C4555,Table6[Barcode of agar-filled omnitray plate],0)+PickedColonies!J4555-1)))</f>
        <v>NA</v>
      </c>
      <c r="B4555" s="29" t="str">
        <f>IF(PickedColonies!J4555=0, "NA", INDEX(Table1[Modifications],(MATCH(PickedColonies!C4555,Table6[Barcode of agar-filled omnitray plate],0)+PickedColonies!J4555-1)))</f>
        <v>NA</v>
      </c>
      <c r="D4555" s="29" t="str">
        <f>IF(PickedColonies!J4555=0, "NA", INDEX(Table4[],(MATCH(PickedColonies!C4555,Table6[Barcode of agar-filled omnitray plate],0)+PickedColonies!J4555-1)))</f>
        <v>NA</v>
      </c>
      <c r="F4555" s="29" t="str">
        <f>IF(ISNUMBER(SEARCH("96-well",Import!$B$10)),Sheet1!O4554,Sheet1!P4554)</f>
        <v>J21</v>
      </c>
      <c r="I4555" s="31"/>
    </row>
    <row r="4556" spans="1:9" x14ac:dyDescent="0.25">
      <c r="A4556" s="29" t="str">
        <f>IF(PickedColonies!J4556=0, "NA",INDEX(Table5[Strain name],(MATCH(PickedColonies!C4556,Table6[Barcode of agar-filled omnitray plate],0)+PickedColonies!J4556-1)))</f>
        <v>NA</v>
      </c>
      <c r="B4556" s="29" t="str">
        <f>IF(PickedColonies!J4556=0, "NA", INDEX(Table1[Modifications],(MATCH(PickedColonies!C4556,Table6[Barcode of agar-filled omnitray plate],0)+PickedColonies!J4556-1)))</f>
        <v>NA</v>
      </c>
      <c r="D4556" s="29" t="str">
        <f>IF(PickedColonies!J4556=0, "NA", INDEX(Table4[],(MATCH(PickedColonies!C4556,Table6[Barcode of agar-filled omnitray plate],0)+PickedColonies!J4556-1)))</f>
        <v>NA</v>
      </c>
      <c r="F4556" s="29" t="str">
        <f>IF(ISNUMBER(SEARCH("96-well",Import!$B$10)),Sheet1!O4555,Sheet1!P4555)</f>
        <v>K21</v>
      </c>
      <c r="I4556" s="31"/>
    </row>
    <row r="4557" spans="1:9" x14ac:dyDescent="0.25">
      <c r="A4557" s="29" t="str">
        <f>IF(PickedColonies!J4557=0, "NA",INDEX(Table5[Strain name],(MATCH(PickedColonies!C4557,Table6[Barcode of agar-filled omnitray plate],0)+PickedColonies!J4557-1)))</f>
        <v>NA</v>
      </c>
      <c r="B4557" s="29" t="str">
        <f>IF(PickedColonies!J4557=0, "NA", INDEX(Table1[Modifications],(MATCH(PickedColonies!C4557,Table6[Barcode of agar-filled omnitray plate],0)+PickedColonies!J4557-1)))</f>
        <v>NA</v>
      </c>
      <c r="D4557" s="29" t="str">
        <f>IF(PickedColonies!J4557=0, "NA", INDEX(Table4[],(MATCH(PickedColonies!C4557,Table6[Barcode of agar-filled omnitray plate],0)+PickedColonies!J4557-1)))</f>
        <v>NA</v>
      </c>
      <c r="F4557" s="29" t="str">
        <f>IF(ISNUMBER(SEARCH("96-well",Import!$B$10)),Sheet1!O4556,Sheet1!P4556)</f>
        <v>L21</v>
      </c>
      <c r="I4557" s="31"/>
    </row>
    <row r="4558" spans="1:9" x14ac:dyDescent="0.25">
      <c r="A4558" s="29" t="str">
        <f>IF(PickedColonies!J4558=0, "NA",INDEX(Table5[Strain name],(MATCH(PickedColonies!C4558,Table6[Barcode of agar-filled omnitray plate],0)+PickedColonies!J4558-1)))</f>
        <v>NA</v>
      </c>
      <c r="B4558" s="29" t="str">
        <f>IF(PickedColonies!J4558=0, "NA", INDEX(Table1[Modifications],(MATCH(PickedColonies!C4558,Table6[Barcode of agar-filled omnitray plate],0)+PickedColonies!J4558-1)))</f>
        <v>NA</v>
      </c>
      <c r="D4558" s="29" t="str">
        <f>IF(PickedColonies!J4558=0, "NA", INDEX(Table4[],(MATCH(PickedColonies!C4558,Table6[Barcode of agar-filled omnitray plate],0)+PickedColonies!J4558-1)))</f>
        <v>NA</v>
      </c>
      <c r="F4558" s="29" t="str">
        <f>IF(ISNUMBER(SEARCH("96-well",Import!$B$10)),Sheet1!O4557,Sheet1!P4557)</f>
        <v>M21</v>
      </c>
      <c r="I4558" s="31"/>
    </row>
    <row r="4559" spans="1:9" x14ac:dyDescent="0.25">
      <c r="A4559" s="29" t="str">
        <f>IF(PickedColonies!J4559=0, "NA",INDEX(Table5[Strain name],(MATCH(PickedColonies!C4559,Table6[Barcode of agar-filled omnitray plate],0)+PickedColonies!J4559-1)))</f>
        <v>NA</v>
      </c>
      <c r="B4559" s="29" t="str">
        <f>IF(PickedColonies!J4559=0, "NA", INDEX(Table1[Modifications],(MATCH(PickedColonies!C4559,Table6[Barcode of agar-filled omnitray plate],0)+PickedColonies!J4559-1)))</f>
        <v>NA</v>
      </c>
      <c r="D4559" s="29" t="str">
        <f>IF(PickedColonies!J4559=0, "NA", INDEX(Table4[],(MATCH(PickedColonies!C4559,Table6[Barcode of agar-filled omnitray plate],0)+PickedColonies!J4559-1)))</f>
        <v>NA</v>
      </c>
      <c r="F4559" s="29" t="str">
        <f>IF(ISNUMBER(SEARCH("96-well",Import!$B$10)),Sheet1!O4558,Sheet1!P4558)</f>
        <v>N21</v>
      </c>
      <c r="I4559" s="31"/>
    </row>
    <row r="4560" spans="1:9" x14ac:dyDescent="0.25">
      <c r="A4560" s="29" t="str">
        <f>IF(PickedColonies!J4560=0, "NA",INDEX(Table5[Strain name],(MATCH(PickedColonies!C4560,Table6[Barcode of agar-filled omnitray plate],0)+PickedColonies!J4560-1)))</f>
        <v>NA</v>
      </c>
      <c r="B4560" s="29" t="str">
        <f>IF(PickedColonies!J4560=0, "NA", INDEX(Table1[Modifications],(MATCH(PickedColonies!C4560,Table6[Barcode of agar-filled omnitray plate],0)+PickedColonies!J4560-1)))</f>
        <v>NA</v>
      </c>
      <c r="D4560" s="29" t="str">
        <f>IF(PickedColonies!J4560=0, "NA", INDEX(Table4[],(MATCH(PickedColonies!C4560,Table6[Barcode of agar-filled omnitray plate],0)+PickedColonies!J4560-1)))</f>
        <v>NA</v>
      </c>
      <c r="F4560" s="29" t="str">
        <f>IF(ISNUMBER(SEARCH("96-well",Import!$B$10)),Sheet1!O4559,Sheet1!P4559)</f>
        <v>O21</v>
      </c>
      <c r="I4560" s="31"/>
    </row>
    <row r="4561" spans="1:9" x14ac:dyDescent="0.25">
      <c r="A4561" s="29" t="str">
        <f>IF(PickedColonies!J4561=0, "NA",INDEX(Table5[Strain name],(MATCH(PickedColonies!C4561,Table6[Barcode of agar-filled omnitray plate],0)+PickedColonies!J4561-1)))</f>
        <v>NA</v>
      </c>
      <c r="B4561" s="29" t="str">
        <f>IF(PickedColonies!J4561=0, "NA", INDEX(Table1[Modifications],(MATCH(PickedColonies!C4561,Table6[Barcode of agar-filled omnitray plate],0)+PickedColonies!J4561-1)))</f>
        <v>NA</v>
      </c>
      <c r="D4561" s="29" t="str">
        <f>IF(PickedColonies!J4561=0, "NA", INDEX(Table4[],(MATCH(PickedColonies!C4561,Table6[Barcode of agar-filled omnitray plate],0)+PickedColonies!J4561-1)))</f>
        <v>NA</v>
      </c>
      <c r="F4561" s="29" t="str">
        <f>IF(ISNUMBER(SEARCH("96-well",Import!$B$10)),Sheet1!O4560,Sheet1!P4560)</f>
        <v>P21</v>
      </c>
      <c r="I4561" s="31"/>
    </row>
    <row r="4562" spans="1:9" x14ac:dyDescent="0.25">
      <c r="A4562" s="29" t="str">
        <f>IF(PickedColonies!J4562=0, "NA",INDEX(Table5[Strain name],(MATCH(PickedColonies!C4562,Table6[Barcode of agar-filled omnitray plate],0)+PickedColonies!J4562-1)))</f>
        <v>NA</v>
      </c>
      <c r="B4562" s="29" t="str">
        <f>IF(PickedColonies!J4562=0, "NA", INDEX(Table1[Modifications],(MATCH(PickedColonies!C4562,Table6[Barcode of agar-filled omnitray plate],0)+PickedColonies!J4562-1)))</f>
        <v>NA</v>
      </c>
      <c r="D4562" s="29" t="str">
        <f>IF(PickedColonies!J4562=0, "NA", INDEX(Table4[],(MATCH(PickedColonies!C4562,Table6[Barcode of agar-filled omnitray plate],0)+PickedColonies!J4562-1)))</f>
        <v>NA</v>
      </c>
      <c r="F4562" s="29" t="str">
        <f>IF(ISNUMBER(SEARCH("96-well",Import!$B$10)),Sheet1!O4561,Sheet1!P4561)</f>
        <v>A22</v>
      </c>
      <c r="I4562" s="31"/>
    </row>
    <row r="4563" spans="1:9" x14ac:dyDescent="0.25">
      <c r="A4563" s="29" t="str">
        <f>IF(PickedColonies!J4563=0, "NA",INDEX(Table5[Strain name],(MATCH(PickedColonies!C4563,Table6[Barcode of agar-filled omnitray plate],0)+PickedColonies!J4563-1)))</f>
        <v>NA</v>
      </c>
      <c r="B4563" s="29" t="str">
        <f>IF(PickedColonies!J4563=0, "NA", INDEX(Table1[Modifications],(MATCH(PickedColonies!C4563,Table6[Barcode of agar-filled omnitray plate],0)+PickedColonies!J4563-1)))</f>
        <v>NA</v>
      </c>
      <c r="D4563" s="29" t="str">
        <f>IF(PickedColonies!J4563=0, "NA", INDEX(Table4[],(MATCH(PickedColonies!C4563,Table6[Barcode of agar-filled omnitray plate],0)+PickedColonies!J4563-1)))</f>
        <v>NA</v>
      </c>
      <c r="F4563" s="29" t="str">
        <f>IF(ISNUMBER(SEARCH("96-well",Import!$B$10)),Sheet1!O4562,Sheet1!P4562)</f>
        <v>B22</v>
      </c>
      <c r="I4563" s="31"/>
    </row>
    <row r="4564" spans="1:9" x14ac:dyDescent="0.25">
      <c r="A4564" s="29" t="str">
        <f>IF(PickedColonies!J4564=0, "NA",INDEX(Table5[Strain name],(MATCH(PickedColonies!C4564,Table6[Barcode of agar-filled omnitray plate],0)+PickedColonies!J4564-1)))</f>
        <v>NA</v>
      </c>
      <c r="B4564" s="29" t="str">
        <f>IF(PickedColonies!J4564=0, "NA", INDEX(Table1[Modifications],(MATCH(PickedColonies!C4564,Table6[Barcode of agar-filled omnitray plate],0)+PickedColonies!J4564-1)))</f>
        <v>NA</v>
      </c>
      <c r="D4564" s="29" t="str">
        <f>IF(PickedColonies!J4564=0, "NA", INDEX(Table4[],(MATCH(PickedColonies!C4564,Table6[Barcode of agar-filled omnitray plate],0)+PickedColonies!J4564-1)))</f>
        <v>NA</v>
      </c>
      <c r="F4564" s="29" t="str">
        <f>IF(ISNUMBER(SEARCH("96-well",Import!$B$10)),Sheet1!O4563,Sheet1!P4563)</f>
        <v>C22</v>
      </c>
      <c r="I4564" s="31"/>
    </row>
    <row r="4565" spans="1:9" x14ac:dyDescent="0.25">
      <c r="A4565" s="29" t="str">
        <f>IF(PickedColonies!J4565=0, "NA",INDEX(Table5[Strain name],(MATCH(PickedColonies!C4565,Table6[Barcode of agar-filled omnitray plate],0)+PickedColonies!J4565-1)))</f>
        <v>NA</v>
      </c>
      <c r="B4565" s="29" t="str">
        <f>IF(PickedColonies!J4565=0, "NA", INDEX(Table1[Modifications],(MATCH(PickedColonies!C4565,Table6[Barcode of agar-filled omnitray plate],0)+PickedColonies!J4565-1)))</f>
        <v>NA</v>
      </c>
      <c r="D4565" s="29" t="str">
        <f>IF(PickedColonies!J4565=0, "NA", INDEX(Table4[],(MATCH(PickedColonies!C4565,Table6[Barcode of agar-filled omnitray plate],0)+PickedColonies!J4565-1)))</f>
        <v>NA</v>
      </c>
      <c r="F4565" s="29" t="str">
        <f>IF(ISNUMBER(SEARCH("96-well",Import!$B$10)),Sheet1!O4564,Sheet1!P4564)</f>
        <v>D22</v>
      </c>
      <c r="I4565" s="31"/>
    </row>
    <row r="4566" spans="1:9" x14ac:dyDescent="0.25">
      <c r="A4566" s="29" t="str">
        <f>IF(PickedColonies!J4566=0, "NA",INDEX(Table5[Strain name],(MATCH(PickedColonies!C4566,Table6[Barcode of agar-filled omnitray plate],0)+PickedColonies!J4566-1)))</f>
        <v>NA</v>
      </c>
      <c r="B4566" s="29" t="str">
        <f>IF(PickedColonies!J4566=0, "NA", INDEX(Table1[Modifications],(MATCH(PickedColonies!C4566,Table6[Barcode of agar-filled omnitray plate],0)+PickedColonies!J4566-1)))</f>
        <v>NA</v>
      </c>
      <c r="D4566" s="29" t="str">
        <f>IF(PickedColonies!J4566=0, "NA", INDEX(Table4[],(MATCH(PickedColonies!C4566,Table6[Barcode of agar-filled omnitray plate],0)+PickedColonies!J4566-1)))</f>
        <v>NA</v>
      </c>
      <c r="F4566" s="29" t="str">
        <f>IF(ISNUMBER(SEARCH("96-well",Import!$B$10)),Sheet1!O4565,Sheet1!P4565)</f>
        <v>E22</v>
      </c>
      <c r="I4566" s="31"/>
    </row>
    <row r="4567" spans="1:9" x14ac:dyDescent="0.25">
      <c r="A4567" s="29" t="str">
        <f>IF(PickedColonies!J4567=0, "NA",INDEX(Table5[Strain name],(MATCH(PickedColonies!C4567,Table6[Barcode of agar-filled omnitray plate],0)+PickedColonies!J4567-1)))</f>
        <v>NA</v>
      </c>
      <c r="B4567" s="29" t="str">
        <f>IF(PickedColonies!J4567=0, "NA", INDEX(Table1[Modifications],(MATCH(PickedColonies!C4567,Table6[Barcode of agar-filled omnitray plate],0)+PickedColonies!J4567-1)))</f>
        <v>NA</v>
      </c>
      <c r="D4567" s="29" t="str">
        <f>IF(PickedColonies!J4567=0, "NA", INDEX(Table4[],(MATCH(PickedColonies!C4567,Table6[Barcode of agar-filled omnitray plate],0)+PickedColonies!J4567-1)))</f>
        <v>NA</v>
      </c>
      <c r="F4567" s="29" t="str">
        <f>IF(ISNUMBER(SEARCH("96-well",Import!$B$10)),Sheet1!O4566,Sheet1!P4566)</f>
        <v>F22</v>
      </c>
      <c r="I4567" s="31"/>
    </row>
    <row r="4568" spans="1:9" x14ac:dyDescent="0.25">
      <c r="A4568" s="29" t="str">
        <f>IF(PickedColonies!J4568=0, "NA",INDEX(Table5[Strain name],(MATCH(PickedColonies!C4568,Table6[Barcode of agar-filled omnitray plate],0)+PickedColonies!J4568-1)))</f>
        <v>NA</v>
      </c>
      <c r="B4568" s="29" t="str">
        <f>IF(PickedColonies!J4568=0, "NA", INDEX(Table1[Modifications],(MATCH(PickedColonies!C4568,Table6[Barcode of agar-filled omnitray plate],0)+PickedColonies!J4568-1)))</f>
        <v>NA</v>
      </c>
      <c r="D4568" s="29" t="str">
        <f>IF(PickedColonies!J4568=0, "NA", INDEX(Table4[],(MATCH(PickedColonies!C4568,Table6[Barcode of agar-filled omnitray plate],0)+PickedColonies!J4568-1)))</f>
        <v>NA</v>
      </c>
      <c r="F4568" s="29" t="str">
        <f>IF(ISNUMBER(SEARCH("96-well",Import!$B$10)),Sheet1!O4567,Sheet1!P4567)</f>
        <v>G22</v>
      </c>
      <c r="I4568" s="31"/>
    </row>
    <row r="4569" spans="1:9" x14ac:dyDescent="0.25">
      <c r="A4569" s="29" t="str">
        <f>IF(PickedColonies!J4569=0, "NA",INDEX(Table5[Strain name],(MATCH(PickedColonies!C4569,Table6[Barcode of agar-filled omnitray plate],0)+PickedColonies!J4569-1)))</f>
        <v>NA</v>
      </c>
      <c r="B4569" s="29" t="str">
        <f>IF(PickedColonies!J4569=0, "NA", INDEX(Table1[Modifications],(MATCH(PickedColonies!C4569,Table6[Barcode of agar-filled omnitray plate],0)+PickedColonies!J4569-1)))</f>
        <v>NA</v>
      </c>
      <c r="D4569" s="29" t="str">
        <f>IF(PickedColonies!J4569=0, "NA", INDEX(Table4[],(MATCH(PickedColonies!C4569,Table6[Barcode of agar-filled omnitray plate],0)+PickedColonies!J4569-1)))</f>
        <v>NA</v>
      </c>
      <c r="F4569" s="29" t="str">
        <f>IF(ISNUMBER(SEARCH("96-well",Import!$B$10)),Sheet1!O4568,Sheet1!P4568)</f>
        <v>H22</v>
      </c>
      <c r="I4569" s="31"/>
    </row>
    <row r="4570" spans="1:9" x14ac:dyDescent="0.25">
      <c r="A4570" s="29" t="str">
        <f>IF(PickedColonies!J4570=0, "NA",INDEX(Table5[Strain name],(MATCH(PickedColonies!C4570,Table6[Barcode of agar-filled omnitray plate],0)+PickedColonies!J4570-1)))</f>
        <v>NA</v>
      </c>
      <c r="B4570" s="29" t="str">
        <f>IF(PickedColonies!J4570=0, "NA", INDEX(Table1[Modifications],(MATCH(PickedColonies!C4570,Table6[Barcode of agar-filled omnitray plate],0)+PickedColonies!J4570-1)))</f>
        <v>NA</v>
      </c>
      <c r="D4570" s="29" t="str">
        <f>IF(PickedColonies!J4570=0, "NA", INDEX(Table4[],(MATCH(PickedColonies!C4570,Table6[Barcode of agar-filled omnitray plate],0)+PickedColonies!J4570-1)))</f>
        <v>NA</v>
      </c>
      <c r="F4570" s="29" t="str">
        <f>IF(ISNUMBER(SEARCH("96-well",Import!$B$10)),Sheet1!O4569,Sheet1!P4569)</f>
        <v>I22</v>
      </c>
      <c r="I4570" s="31"/>
    </row>
    <row r="4571" spans="1:9" x14ac:dyDescent="0.25">
      <c r="A4571" s="29" t="str">
        <f>IF(PickedColonies!J4571=0, "NA",INDEX(Table5[Strain name],(MATCH(PickedColonies!C4571,Table6[Barcode of agar-filled omnitray plate],0)+PickedColonies!J4571-1)))</f>
        <v>NA</v>
      </c>
      <c r="B4571" s="29" t="str">
        <f>IF(PickedColonies!J4571=0, "NA", INDEX(Table1[Modifications],(MATCH(PickedColonies!C4571,Table6[Barcode of agar-filled omnitray plate],0)+PickedColonies!J4571-1)))</f>
        <v>NA</v>
      </c>
      <c r="D4571" s="29" t="str">
        <f>IF(PickedColonies!J4571=0, "NA", INDEX(Table4[],(MATCH(PickedColonies!C4571,Table6[Barcode of agar-filled omnitray plate],0)+PickedColonies!J4571-1)))</f>
        <v>NA</v>
      </c>
      <c r="F4571" s="29" t="str">
        <f>IF(ISNUMBER(SEARCH("96-well",Import!$B$10)),Sheet1!O4570,Sheet1!P4570)</f>
        <v>J22</v>
      </c>
      <c r="I4571" s="31"/>
    </row>
    <row r="4572" spans="1:9" x14ac:dyDescent="0.25">
      <c r="A4572" s="29" t="str">
        <f>IF(PickedColonies!J4572=0, "NA",INDEX(Table5[Strain name],(MATCH(PickedColonies!C4572,Table6[Barcode of agar-filled omnitray plate],0)+PickedColonies!J4572-1)))</f>
        <v>NA</v>
      </c>
      <c r="B4572" s="29" t="str">
        <f>IF(PickedColonies!J4572=0, "NA", INDEX(Table1[Modifications],(MATCH(PickedColonies!C4572,Table6[Barcode of agar-filled omnitray plate],0)+PickedColonies!J4572-1)))</f>
        <v>NA</v>
      </c>
      <c r="D4572" s="29" t="str">
        <f>IF(PickedColonies!J4572=0, "NA", INDEX(Table4[],(MATCH(PickedColonies!C4572,Table6[Barcode of agar-filled omnitray plate],0)+PickedColonies!J4572-1)))</f>
        <v>NA</v>
      </c>
      <c r="F4572" s="29" t="str">
        <f>IF(ISNUMBER(SEARCH("96-well",Import!$B$10)),Sheet1!O4571,Sheet1!P4571)</f>
        <v>K22</v>
      </c>
      <c r="I4572" s="31"/>
    </row>
    <row r="4573" spans="1:9" x14ac:dyDescent="0.25">
      <c r="A4573" s="29" t="str">
        <f>IF(PickedColonies!J4573=0, "NA",INDEX(Table5[Strain name],(MATCH(PickedColonies!C4573,Table6[Barcode of agar-filled omnitray plate],0)+PickedColonies!J4573-1)))</f>
        <v>NA</v>
      </c>
      <c r="B4573" s="29" t="str">
        <f>IF(PickedColonies!J4573=0, "NA", INDEX(Table1[Modifications],(MATCH(PickedColonies!C4573,Table6[Barcode of agar-filled omnitray plate],0)+PickedColonies!J4573-1)))</f>
        <v>NA</v>
      </c>
      <c r="D4573" s="29" t="str">
        <f>IF(PickedColonies!J4573=0, "NA", INDEX(Table4[],(MATCH(PickedColonies!C4573,Table6[Barcode of agar-filled omnitray plate],0)+PickedColonies!J4573-1)))</f>
        <v>NA</v>
      </c>
      <c r="F4573" s="29" t="str">
        <f>IF(ISNUMBER(SEARCH("96-well",Import!$B$10)),Sheet1!O4572,Sheet1!P4572)</f>
        <v>L22</v>
      </c>
      <c r="I4573" s="31"/>
    </row>
    <row r="4574" spans="1:9" x14ac:dyDescent="0.25">
      <c r="A4574" s="29" t="str">
        <f>IF(PickedColonies!J4574=0, "NA",INDEX(Table5[Strain name],(MATCH(PickedColonies!C4574,Table6[Barcode of agar-filled omnitray plate],0)+PickedColonies!J4574-1)))</f>
        <v>NA</v>
      </c>
      <c r="B4574" s="29" t="str">
        <f>IF(PickedColonies!J4574=0, "NA", INDEX(Table1[Modifications],(MATCH(PickedColonies!C4574,Table6[Barcode of agar-filled omnitray plate],0)+PickedColonies!J4574-1)))</f>
        <v>NA</v>
      </c>
      <c r="D4574" s="29" t="str">
        <f>IF(PickedColonies!J4574=0, "NA", INDEX(Table4[],(MATCH(PickedColonies!C4574,Table6[Barcode of agar-filled omnitray plate],0)+PickedColonies!J4574-1)))</f>
        <v>NA</v>
      </c>
      <c r="F4574" s="29" t="str">
        <f>IF(ISNUMBER(SEARCH("96-well",Import!$B$10)),Sheet1!O4573,Sheet1!P4573)</f>
        <v>M22</v>
      </c>
      <c r="I4574" s="31"/>
    </row>
    <row r="4575" spans="1:9" x14ac:dyDescent="0.25">
      <c r="A4575" s="29" t="str">
        <f>IF(PickedColonies!J4575=0, "NA",INDEX(Table5[Strain name],(MATCH(PickedColonies!C4575,Table6[Barcode of agar-filled omnitray plate],0)+PickedColonies!J4575-1)))</f>
        <v>NA</v>
      </c>
      <c r="B4575" s="29" t="str">
        <f>IF(PickedColonies!J4575=0, "NA", INDEX(Table1[Modifications],(MATCH(PickedColonies!C4575,Table6[Barcode of agar-filled omnitray plate],0)+PickedColonies!J4575-1)))</f>
        <v>NA</v>
      </c>
      <c r="D4575" s="29" t="str">
        <f>IF(PickedColonies!J4575=0, "NA", INDEX(Table4[],(MATCH(PickedColonies!C4575,Table6[Barcode of agar-filled omnitray plate],0)+PickedColonies!J4575-1)))</f>
        <v>NA</v>
      </c>
      <c r="F4575" s="29" t="str">
        <f>IF(ISNUMBER(SEARCH("96-well",Import!$B$10)),Sheet1!O4574,Sheet1!P4574)</f>
        <v>N22</v>
      </c>
      <c r="I4575" s="31"/>
    </row>
    <row r="4576" spans="1:9" x14ac:dyDescent="0.25">
      <c r="A4576" s="29" t="str">
        <f>IF(PickedColonies!J4576=0, "NA",INDEX(Table5[Strain name],(MATCH(PickedColonies!C4576,Table6[Barcode of agar-filled omnitray plate],0)+PickedColonies!J4576-1)))</f>
        <v>NA</v>
      </c>
      <c r="B4576" s="29" t="str">
        <f>IF(PickedColonies!J4576=0, "NA", INDEX(Table1[Modifications],(MATCH(PickedColonies!C4576,Table6[Barcode of agar-filled omnitray plate],0)+PickedColonies!J4576-1)))</f>
        <v>NA</v>
      </c>
      <c r="D4576" s="29" t="str">
        <f>IF(PickedColonies!J4576=0, "NA", INDEX(Table4[],(MATCH(PickedColonies!C4576,Table6[Barcode of agar-filled omnitray plate],0)+PickedColonies!J4576-1)))</f>
        <v>NA</v>
      </c>
      <c r="F4576" s="29" t="str">
        <f>IF(ISNUMBER(SEARCH("96-well",Import!$B$10)),Sheet1!O4575,Sheet1!P4575)</f>
        <v>O22</v>
      </c>
      <c r="I4576" s="31"/>
    </row>
    <row r="4577" spans="1:9" x14ac:dyDescent="0.25">
      <c r="A4577" s="29" t="str">
        <f>IF(PickedColonies!J4577=0, "NA",INDEX(Table5[Strain name],(MATCH(PickedColonies!C4577,Table6[Barcode of agar-filled omnitray plate],0)+PickedColonies!J4577-1)))</f>
        <v>NA</v>
      </c>
      <c r="B4577" s="29" t="str">
        <f>IF(PickedColonies!J4577=0, "NA", INDEX(Table1[Modifications],(MATCH(PickedColonies!C4577,Table6[Barcode of agar-filled omnitray plate],0)+PickedColonies!J4577-1)))</f>
        <v>NA</v>
      </c>
      <c r="D4577" s="29" t="str">
        <f>IF(PickedColonies!J4577=0, "NA", INDEX(Table4[],(MATCH(PickedColonies!C4577,Table6[Barcode of agar-filled omnitray plate],0)+PickedColonies!J4577-1)))</f>
        <v>NA</v>
      </c>
      <c r="F4577" s="29" t="str">
        <f>IF(ISNUMBER(SEARCH("96-well",Import!$B$10)),Sheet1!O4576,Sheet1!P4576)</f>
        <v>P22</v>
      </c>
      <c r="I4577" s="31"/>
    </row>
    <row r="4578" spans="1:9" x14ac:dyDescent="0.25">
      <c r="A4578" s="29" t="str">
        <f>IF(PickedColonies!J4578=0, "NA",INDEX(Table5[Strain name],(MATCH(PickedColonies!C4578,Table6[Barcode of agar-filled omnitray plate],0)+PickedColonies!J4578-1)))</f>
        <v>NA</v>
      </c>
      <c r="B4578" s="29" t="str">
        <f>IF(PickedColonies!J4578=0, "NA", INDEX(Table1[Modifications],(MATCH(PickedColonies!C4578,Table6[Barcode of agar-filled omnitray plate],0)+PickedColonies!J4578-1)))</f>
        <v>NA</v>
      </c>
      <c r="D4578" s="29" t="str">
        <f>IF(PickedColonies!J4578=0, "NA", INDEX(Table4[],(MATCH(PickedColonies!C4578,Table6[Barcode of agar-filled omnitray plate],0)+PickedColonies!J4578-1)))</f>
        <v>NA</v>
      </c>
      <c r="F4578" s="29" t="str">
        <f>IF(ISNUMBER(SEARCH("96-well",Import!$B$10)),Sheet1!O4577,Sheet1!P4577)</f>
        <v>A23</v>
      </c>
      <c r="I4578" s="31"/>
    </row>
    <row r="4579" spans="1:9" x14ac:dyDescent="0.25">
      <c r="A4579" s="29" t="str">
        <f>IF(PickedColonies!J4579=0, "NA",INDEX(Table5[Strain name],(MATCH(PickedColonies!C4579,Table6[Barcode of agar-filled omnitray plate],0)+PickedColonies!J4579-1)))</f>
        <v>NA</v>
      </c>
      <c r="B4579" s="29" t="str">
        <f>IF(PickedColonies!J4579=0, "NA", INDEX(Table1[Modifications],(MATCH(PickedColonies!C4579,Table6[Barcode of agar-filled omnitray plate],0)+PickedColonies!J4579-1)))</f>
        <v>NA</v>
      </c>
      <c r="D4579" s="29" t="str">
        <f>IF(PickedColonies!J4579=0, "NA", INDEX(Table4[],(MATCH(PickedColonies!C4579,Table6[Barcode of agar-filled omnitray plate],0)+PickedColonies!J4579-1)))</f>
        <v>NA</v>
      </c>
      <c r="F4579" s="29" t="str">
        <f>IF(ISNUMBER(SEARCH("96-well",Import!$B$10)),Sheet1!O4578,Sheet1!P4578)</f>
        <v>B23</v>
      </c>
      <c r="I4579" s="31"/>
    </row>
    <row r="4580" spans="1:9" x14ac:dyDescent="0.25">
      <c r="A4580" s="29" t="str">
        <f>IF(PickedColonies!J4580=0, "NA",INDEX(Table5[Strain name],(MATCH(PickedColonies!C4580,Table6[Barcode of agar-filled omnitray plate],0)+PickedColonies!J4580-1)))</f>
        <v>NA</v>
      </c>
      <c r="B4580" s="29" t="str">
        <f>IF(PickedColonies!J4580=0, "NA", INDEX(Table1[Modifications],(MATCH(PickedColonies!C4580,Table6[Barcode of agar-filled omnitray plate],0)+PickedColonies!J4580-1)))</f>
        <v>NA</v>
      </c>
      <c r="D4580" s="29" t="str">
        <f>IF(PickedColonies!J4580=0, "NA", INDEX(Table4[],(MATCH(PickedColonies!C4580,Table6[Barcode of agar-filled omnitray plate],0)+PickedColonies!J4580-1)))</f>
        <v>NA</v>
      </c>
      <c r="F4580" s="29" t="str">
        <f>IF(ISNUMBER(SEARCH("96-well",Import!$B$10)),Sheet1!O4579,Sheet1!P4579)</f>
        <v>C23</v>
      </c>
      <c r="I4580" s="31"/>
    </row>
    <row r="4581" spans="1:9" x14ac:dyDescent="0.25">
      <c r="A4581" s="29" t="str">
        <f>IF(PickedColonies!J4581=0, "NA",INDEX(Table5[Strain name],(MATCH(PickedColonies!C4581,Table6[Barcode of agar-filled omnitray plate],0)+PickedColonies!J4581-1)))</f>
        <v>NA</v>
      </c>
      <c r="B4581" s="29" t="str">
        <f>IF(PickedColonies!J4581=0, "NA", INDEX(Table1[Modifications],(MATCH(PickedColonies!C4581,Table6[Barcode of agar-filled omnitray plate],0)+PickedColonies!J4581-1)))</f>
        <v>NA</v>
      </c>
      <c r="D4581" s="29" t="str">
        <f>IF(PickedColonies!J4581=0, "NA", INDEX(Table4[],(MATCH(PickedColonies!C4581,Table6[Barcode of agar-filled omnitray plate],0)+PickedColonies!J4581-1)))</f>
        <v>NA</v>
      </c>
      <c r="F4581" s="29" t="str">
        <f>IF(ISNUMBER(SEARCH("96-well",Import!$B$10)),Sheet1!O4580,Sheet1!P4580)</f>
        <v>D23</v>
      </c>
      <c r="I4581" s="31"/>
    </row>
    <row r="4582" spans="1:9" x14ac:dyDescent="0.25">
      <c r="A4582" s="29" t="str">
        <f>IF(PickedColonies!J4582=0, "NA",INDEX(Table5[Strain name],(MATCH(PickedColonies!C4582,Table6[Barcode of agar-filled omnitray plate],0)+PickedColonies!J4582-1)))</f>
        <v>NA</v>
      </c>
      <c r="B4582" s="29" t="str">
        <f>IF(PickedColonies!J4582=0, "NA", INDEX(Table1[Modifications],(MATCH(PickedColonies!C4582,Table6[Barcode of agar-filled omnitray plate],0)+PickedColonies!J4582-1)))</f>
        <v>NA</v>
      </c>
      <c r="D4582" s="29" t="str">
        <f>IF(PickedColonies!J4582=0, "NA", INDEX(Table4[],(MATCH(PickedColonies!C4582,Table6[Barcode of agar-filled omnitray plate],0)+PickedColonies!J4582-1)))</f>
        <v>NA</v>
      </c>
      <c r="F4582" s="29" t="str">
        <f>IF(ISNUMBER(SEARCH("96-well",Import!$B$10)),Sheet1!O4581,Sheet1!P4581)</f>
        <v>E23</v>
      </c>
      <c r="I4582" s="31"/>
    </row>
    <row r="4583" spans="1:9" x14ac:dyDescent="0.25">
      <c r="A4583" s="29" t="str">
        <f>IF(PickedColonies!J4583=0, "NA",INDEX(Table5[Strain name],(MATCH(PickedColonies!C4583,Table6[Barcode of agar-filled omnitray plate],0)+PickedColonies!J4583-1)))</f>
        <v>NA</v>
      </c>
      <c r="B4583" s="29" t="str">
        <f>IF(PickedColonies!J4583=0, "NA", INDEX(Table1[Modifications],(MATCH(PickedColonies!C4583,Table6[Barcode of agar-filled omnitray plate],0)+PickedColonies!J4583-1)))</f>
        <v>NA</v>
      </c>
      <c r="D4583" s="29" t="str">
        <f>IF(PickedColonies!J4583=0, "NA", INDEX(Table4[],(MATCH(PickedColonies!C4583,Table6[Barcode of agar-filled omnitray plate],0)+PickedColonies!J4583-1)))</f>
        <v>NA</v>
      </c>
      <c r="F4583" s="29" t="str">
        <f>IF(ISNUMBER(SEARCH("96-well",Import!$B$10)),Sheet1!O4582,Sheet1!P4582)</f>
        <v>F23</v>
      </c>
      <c r="I4583" s="31"/>
    </row>
    <row r="4584" spans="1:9" x14ac:dyDescent="0.25">
      <c r="A4584" s="29" t="str">
        <f>IF(PickedColonies!J4584=0, "NA",INDEX(Table5[Strain name],(MATCH(PickedColonies!C4584,Table6[Barcode of agar-filled omnitray plate],0)+PickedColonies!J4584-1)))</f>
        <v>NA</v>
      </c>
      <c r="B4584" s="29" t="str">
        <f>IF(PickedColonies!J4584=0, "NA", INDEX(Table1[Modifications],(MATCH(PickedColonies!C4584,Table6[Barcode of agar-filled omnitray plate],0)+PickedColonies!J4584-1)))</f>
        <v>NA</v>
      </c>
      <c r="D4584" s="29" t="str">
        <f>IF(PickedColonies!J4584=0, "NA", INDEX(Table4[],(MATCH(PickedColonies!C4584,Table6[Barcode of agar-filled omnitray plate],0)+PickedColonies!J4584-1)))</f>
        <v>NA</v>
      </c>
      <c r="F4584" s="29" t="str">
        <f>IF(ISNUMBER(SEARCH("96-well",Import!$B$10)),Sheet1!O4583,Sheet1!P4583)</f>
        <v>G23</v>
      </c>
      <c r="I4584" s="31"/>
    </row>
    <row r="4585" spans="1:9" x14ac:dyDescent="0.25">
      <c r="A4585" s="29" t="str">
        <f>IF(PickedColonies!J4585=0, "NA",INDEX(Table5[Strain name],(MATCH(PickedColonies!C4585,Table6[Barcode of agar-filled omnitray plate],0)+PickedColonies!J4585-1)))</f>
        <v>NA</v>
      </c>
      <c r="B4585" s="29" t="str">
        <f>IF(PickedColonies!J4585=0, "NA", INDEX(Table1[Modifications],(MATCH(PickedColonies!C4585,Table6[Barcode of agar-filled omnitray plate],0)+PickedColonies!J4585-1)))</f>
        <v>NA</v>
      </c>
      <c r="D4585" s="29" t="str">
        <f>IF(PickedColonies!J4585=0, "NA", INDEX(Table4[],(MATCH(PickedColonies!C4585,Table6[Barcode of agar-filled omnitray plate],0)+PickedColonies!J4585-1)))</f>
        <v>NA</v>
      </c>
      <c r="F4585" s="29" t="str">
        <f>IF(ISNUMBER(SEARCH("96-well",Import!$B$10)),Sheet1!O4584,Sheet1!P4584)</f>
        <v>H23</v>
      </c>
      <c r="I4585" s="31"/>
    </row>
    <row r="4586" spans="1:9" x14ac:dyDescent="0.25">
      <c r="A4586" s="29" t="str">
        <f>IF(PickedColonies!J4586=0, "NA",INDEX(Table5[Strain name],(MATCH(PickedColonies!C4586,Table6[Barcode of agar-filled omnitray plate],0)+PickedColonies!J4586-1)))</f>
        <v>NA</v>
      </c>
      <c r="B4586" s="29" t="str">
        <f>IF(PickedColonies!J4586=0, "NA", INDEX(Table1[Modifications],(MATCH(PickedColonies!C4586,Table6[Barcode of agar-filled omnitray plate],0)+PickedColonies!J4586-1)))</f>
        <v>NA</v>
      </c>
      <c r="D4586" s="29" t="str">
        <f>IF(PickedColonies!J4586=0, "NA", INDEX(Table4[],(MATCH(PickedColonies!C4586,Table6[Barcode of agar-filled omnitray plate],0)+PickedColonies!J4586-1)))</f>
        <v>NA</v>
      </c>
      <c r="F4586" s="29" t="str">
        <f>IF(ISNUMBER(SEARCH("96-well",Import!$B$10)),Sheet1!O4585,Sheet1!P4585)</f>
        <v>I23</v>
      </c>
      <c r="I4586" s="31"/>
    </row>
    <row r="4587" spans="1:9" x14ac:dyDescent="0.25">
      <c r="A4587" s="29" t="str">
        <f>IF(PickedColonies!J4587=0, "NA",INDEX(Table5[Strain name],(MATCH(PickedColonies!C4587,Table6[Barcode of agar-filled omnitray plate],0)+PickedColonies!J4587-1)))</f>
        <v>NA</v>
      </c>
      <c r="B4587" s="29" t="str">
        <f>IF(PickedColonies!J4587=0, "NA", INDEX(Table1[Modifications],(MATCH(PickedColonies!C4587,Table6[Barcode of agar-filled omnitray plate],0)+PickedColonies!J4587-1)))</f>
        <v>NA</v>
      </c>
      <c r="D4587" s="29" t="str">
        <f>IF(PickedColonies!J4587=0, "NA", INDEX(Table4[],(MATCH(PickedColonies!C4587,Table6[Barcode of agar-filled omnitray plate],0)+PickedColonies!J4587-1)))</f>
        <v>NA</v>
      </c>
      <c r="F4587" s="29" t="str">
        <f>IF(ISNUMBER(SEARCH("96-well",Import!$B$10)),Sheet1!O4586,Sheet1!P4586)</f>
        <v>J23</v>
      </c>
      <c r="I4587" s="31"/>
    </row>
    <row r="4588" spans="1:9" x14ac:dyDescent="0.25">
      <c r="A4588" s="29" t="str">
        <f>IF(PickedColonies!J4588=0, "NA",INDEX(Table5[Strain name],(MATCH(PickedColonies!C4588,Table6[Barcode of agar-filled omnitray plate],0)+PickedColonies!J4588-1)))</f>
        <v>NA</v>
      </c>
      <c r="B4588" s="29" t="str">
        <f>IF(PickedColonies!J4588=0, "NA", INDEX(Table1[Modifications],(MATCH(PickedColonies!C4588,Table6[Barcode of agar-filled omnitray plate],0)+PickedColonies!J4588-1)))</f>
        <v>NA</v>
      </c>
      <c r="D4588" s="29" t="str">
        <f>IF(PickedColonies!J4588=0, "NA", INDEX(Table4[],(MATCH(PickedColonies!C4588,Table6[Barcode of agar-filled omnitray plate],0)+PickedColonies!J4588-1)))</f>
        <v>NA</v>
      </c>
      <c r="F4588" s="29" t="str">
        <f>IF(ISNUMBER(SEARCH("96-well",Import!$B$10)),Sheet1!O4587,Sheet1!P4587)</f>
        <v>K23</v>
      </c>
      <c r="I4588" s="31"/>
    </row>
    <row r="4589" spans="1:9" x14ac:dyDescent="0.25">
      <c r="A4589" s="29" t="str">
        <f>IF(PickedColonies!J4589=0, "NA",INDEX(Table5[Strain name],(MATCH(PickedColonies!C4589,Table6[Barcode of agar-filled omnitray plate],0)+PickedColonies!J4589-1)))</f>
        <v>NA</v>
      </c>
      <c r="B4589" s="29" t="str">
        <f>IF(PickedColonies!J4589=0, "NA", INDEX(Table1[Modifications],(MATCH(PickedColonies!C4589,Table6[Barcode of agar-filled omnitray plate],0)+PickedColonies!J4589-1)))</f>
        <v>NA</v>
      </c>
      <c r="D4589" s="29" t="str">
        <f>IF(PickedColonies!J4589=0, "NA", INDEX(Table4[],(MATCH(PickedColonies!C4589,Table6[Barcode of agar-filled omnitray plate],0)+PickedColonies!J4589-1)))</f>
        <v>NA</v>
      </c>
      <c r="F4589" s="29" t="str">
        <f>IF(ISNUMBER(SEARCH("96-well",Import!$B$10)),Sheet1!O4588,Sheet1!P4588)</f>
        <v>L23</v>
      </c>
      <c r="I4589" s="31"/>
    </row>
    <row r="4590" spans="1:9" x14ac:dyDescent="0.25">
      <c r="A4590" s="29" t="str">
        <f>IF(PickedColonies!J4590=0, "NA",INDEX(Table5[Strain name],(MATCH(PickedColonies!C4590,Table6[Barcode of agar-filled omnitray plate],0)+PickedColonies!J4590-1)))</f>
        <v>NA</v>
      </c>
      <c r="B4590" s="29" t="str">
        <f>IF(PickedColonies!J4590=0, "NA", INDEX(Table1[Modifications],(MATCH(PickedColonies!C4590,Table6[Barcode of agar-filled omnitray plate],0)+PickedColonies!J4590-1)))</f>
        <v>NA</v>
      </c>
      <c r="D4590" s="29" t="str">
        <f>IF(PickedColonies!J4590=0, "NA", INDEX(Table4[],(MATCH(PickedColonies!C4590,Table6[Barcode of agar-filled omnitray plate],0)+PickedColonies!J4590-1)))</f>
        <v>NA</v>
      </c>
      <c r="F4590" s="29" t="str">
        <f>IF(ISNUMBER(SEARCH("96-well",Import!$B$10)),Sheet1!O4589,Sheet1!P4589)</f>
        <v>M23</v>
      </c>
      <c r="I4590" s="31"/>
    </row>
    <row r="4591" spans="1:9" x14ac:dyDescent="0.25">
      <c r="A4591" s="29" t="str">
        <f>IF(PickedColonies!J4591=0, "NA",INDEX(Table5[Strain name],(MATCH(PickedColonies!C4591,Table6[Barcode of agar-filled omnitray plate],0)+PickedColonies!J4591-1)))</f>
        <v>NA</v>
      </c>
      <c r="B4591" s="29" t="str">
        <f>IF(PickedColonies!J4591=0, "NA", INDEX(Table1[Modifications],(MATCH(PickedColonies!C4591,Table6[Barcode of agar-filled omnitray plate],0)+PickedColonies!J4591-1)))</f>
        <v>NA</v>
      </c>
      <c r="D4591" s="29" t="str">
        <f>IF(PickedColonies!J4591=0, "NA", INDEX(Table4[],(MATCH(PickedColonies!C4591,Table6[Barcode of agar-filled omnitray plate],0)+PickedColonies!J4591-1)))</f>
        <v>NA</v>
      </c>
      <c r="F4591" s="29" t="str">
        <f>IF(ISNUMBER(SEARCH("96-well",Import!$B$10)),Sheet1!O4590,Sheet1!P4590)</f>
        <v>N23</v>
      </c>
      <c r="I4591" s="31"/>
    </row>
    <row r="4592" spans="1:9" x14ac:dyDescent="0.25">
      <c r="A4592" s="29" t="str">
        <f>IF(PickedColonies!J4592=0, "NA",INDEX(Table5[Strain name],(MATCH(PickedColonies!C4592,Table6[Barcode of agar-filled omnitray plate],0)+PickedColonies!J4592-1)))</f>
        <v>NA</v>
      </c>
      <c r="B4592" s="29" t="str">
        <f>IF(PickedColonies!J4592=0, "NA", INDEX(Table1[Modifications],(MATCH(PickedColonies!C4592,Table6[Barcode of agar-filled omnitray plate],0)+PickedColonies!J4592-1)))</f>
        <v>NA</v>
      </c>
      <c r="D4592" s="29" t="str">
        <f>IF(PickedColonies!J4592=0, "NA", INDEX(Table4[],(MATCH(PickedColonies!C4592,Table6[Barcode of agar-filled omnitray plate],0)+PickedColonies!J4592-1)))</f>
        <v>NA</v>
      </c>
      <c r="F4592" s="29" t="str">
        <f>IF(ISNUMBER(SEARCH("96-well",Import!$B$10)),Sheet1!O4591,Sheet1!P4591)</f>
        <v>O23</v>
      </c>
      <c r="I4592" s="31"/>
    </row>
    <row r="4593" spans="1:9" x14ac:dyDescent="0.25">
      <c r="A4593" s="29" t="str">
        <f>IF(PickedColonies!J4593=0, "NA",INDEX(Table5[Strain name],(MATCH(PickedColonies!C4593,Table6[Barcode of agar-filled omnitray plate],0)+PickedColonies!J4593-1)))</f>
        <v>NA</v>
      </c>
      <c r="B4593" s="29" t="str">
        <f>IF(PickedColonies!J4593=0, "NA", INDEX(Table1[Modifications],(MATCH(PickedColonies!C4593,Table6[Barcode of agar-filled omnitray plate],0)+PickedColonies!J4593-1)))</f>
        <v>NA</v>
      </c>
      <c r="D4593" s="29" t="str">
        <f>IF(PickedColonies!J4593=0, "NA", INDEX(Table4[],(MATCH(PickedColonies!C4593,Table6[Barcode of agar-filled omnitray plate],0)+PickedColonies!J4593-1)))</f>
        <v>NA</v>
      </c>
      <c r="F4593" s="29" t="str">
        <f>IF(ISNUMBER(SEARCH("96-well",Import!$B$10)),Sheet1!O4592,Sheet1!P4592)</f>
        <v>P23</v>
      </c>
      <c r="I4593" s="31"/>
    </row>
    <row r="4594" spans="1:9" x14ac:dyDescent="0.25">
      <c r="A4594" s="29" t="str">
        <f>IF(PickedColonies!J4594=0, "NA",INDEX(Table5[Strain name],(MATCH(PickedColonies!C4594,Table6[Barcode of agar-filled omnitray plate],0)+PickedColonies!J4594-1)))</f>
        <v>NA</v>
      </c>
      <c r="B4594" s="29" t="str">
        <f>IF(PickedColonies!J4594=0, "NA", INDEX(Table1[Modifications],(MATCH(PickedColonies!C4594,Table6[Barcode of agar-filled omnitray plate],0)+PickedColonies!J4594-1)))</f>
        <v>NA</v>
      </c>
      <c r="D4594" s="29" t="str">
        <f>IF(PickedColonies!J4594=0, "NA", INDEX(Table4[],(MATCH(PickedColonies!C4594,Table6[Barcode of agar-filled omnitray plate],0)+PickedColonies!J4594-1)))</f>
        <v>NA</v>
      </c>
      <c r="F4594" s="29" t="str">
        <f>IF(ISNUMBER(SEARCH("96-well",Import!$B$10)),Sheet1!O4593,Sheet1!P4593)</f>
        <v>A24</v>
      </c>
      <c r="I4594" s="31"/>
    </row>
    <row r="4595" spans="1:9" x14ac:dyDescent="0.25">
      <c r="A4595" s="29" t="str">
        <f>IF(PickedColonies!J4595=0, "NA",INDEX(Table5[Strain name],(MATCH(PickedColonies!C4595,Table6[Barcode of agar-filled omnitray plate],0)+PickedColonies!J4595-1)))</f>
        <v>NA</v>
      </c>
      <c r="B4595" s="29" t="str">
        <f>IF(PickedColonies!J4595=0, "NA", INDEX(Table1[Modifications],(MATCH(PickedColonies!C4595,Table6[Barcode of agar-filled omnitray plate],0)+PickedColonies!J4595-1)))</f>
        <v>NA</v>
      </c>
      <c r="D4595" s="29" t="str">
        <f>IF(PickedColonies!J4595=0, "NA", INDEX(Table4[],(MATCH(PickedColonies!C4595,Table6[Barcode of agar-filled omnitray plate],0)+PickedColonies!J4595-1)))</f>
        <v>NA</v>
      </c>
      <c r="F4595" s="29" t="str">
        <f>IF(ISNUMBER(SEARCH("96-well",Import!$B$10)),Sheet1!O4594,Sheet1!P4594)</f>
        <v>B24</v>
      </c>
      <c r="I4595" s="31"/>
    </row>
    <row r="4596" spans="1:9" x14ac:dyDescent="0.25">
      <c r="A4596" s="29" t="str">
        <f>IF(PickedColonies!J4596=0, "NA",INDEX(Table5[Strain name],(MATCH(PickedColonies!C4596,Table6[Barcode of agar-filled omnitray plate],0)+PickedColonies!J4596-1)))</f>
        <v>NA</v>
      </c>
      <c r="B4596" s="29" t="str">
        <f>IF(PickedColonies!J4596=0, "NA", INDEX(Table1[Modifications],(MATCH(PickedColonies!C4596,Table6[Barcode of agar-filled omnitray plate],0)+PickedColonies!J4596-1)))</f>
        <v>NA</v>
      </c>
      <c r="D4596" s="29" t="str">
        <f>IF(PickedColonies!J4596=0, "NA", INDEX(Table4[],(MATCH(PickedColonies!C4596,Table6[Barcode of agar-filled omnitray plate],0)+PickedColonies!J4596-1)))</f>
        <v>NA</v>
      </c>
      <c r="F4596" s="29" t="str">
        <f>IF(ISNUMBER(SEARCH("96-well",Import!$B$10)),Sheet1!O4595,Sheet1!P4595)</f>
        <v>C24</v>
      </c>
      <c r="I4596" s="31"/>
    </row>
    <row r="4597" spans="1:9" x14ac:dyDescent="0.25">
      <c r="A4597" s="29" t="str">
        <f>IF(PickedColonies!J4597=0, "NA",INDEX(Table5[Strain name],(MATCH(PickedColonies!C4597,Table6[Barcode of agar-filled omnitray plate],0)+PickedColonies!J4597-1)))</f>
        <v>NA</v>
      </c>
      <c r="B4597" s="29" t="str">
        <f>IF(PickedColonies!J4597=0, "NA", INDEX(Table1[Modifications],(MATCH(PickedColonies!C4597,Table6[Barcode of agar-filled omnitray plate],0)+PickedColonies!J4597-1)))</f>
        <v>NA</v>
      </c>
      <c r="D4597" s="29" t="str">
        <f>IF(PickedColonies!J4597=0, "NA", INDEX(Table4[],(MATCH(PickedColonies!C4597,Table6[Barcode of agar-filled omnitray plate],0)+PickedColonies!J4597-1)))</f>
        <v>NA</v>
      </c>
      <c r="F4597" s="29" t="str">
        <f>IF(ISNUMBER(SEARCH("96-well",Import!$B$10)),Sheet1!O4596,Sheet1!P4596)</f>
        <v>D24</v>
      </c>
      <c r="I4597" s="31"/>
    </row>
    <row r="4598" spans="1:9" x14ac:dyDescent="0.25">
      <c r="A4598" s="29" t="str">
        <f>IF(PickedColonies!J4598=0, "NA",INDEX(Table5[Strain name],(MATCH(PickedColonies!C4598,Table6[Barcode of agar-filled omnitray plate],0)+PickedColonies!J4598-1)))</f>
        <v>NA</v>
      </c>
      <c r="B4598" s="29" t="str">
        <f>IF(PickedColonies!J4598=0, "NA", INDEX(Table1[Modifications],(MATCH(PickedColonies!C4598,Table6[Barcode of agar-filled omnitray plate],0)+PickedColonies!J4598-1)))</f>
        <v>NA</v>
      </c>
      <c r="D4598" s="29" t="str">
        <f>IF(PickedColonies!J4598=0, "NA", INDEX(Table4[],(MATCH(PickedColonies!C4598,Table6[Barcode of agar-filled omnitray plate],0)+PickedColonies!J4598-1)))</f>
        <v>NA</v>
      </c>
      <c r="F4598" s="29" t="str">
        <f>IF(ISNUMBER(SEARCH("96-well",Import!$B$10)),Sheet1!O4597,Sheet1!P4597)</f>
        <v>E24</v>
      </c>
      <c r="I4598" s="31"/>
    </row>
    <row r="4599" spans="1:9" x14ac:dyDescent="0.25">
      <c r="A4599" s="29" t="str">
        <f>IF(PickedColonies!J4599=0, "NA",INDEX(Table5[Strain name],(MATCH(PickedColonies!C4599,Table6[Barcode of agar-filled omnitray plate],0)+PickedColonies!J4599-1)))</f>
        <v>NA</v>
      </c>
      <c r="B4599" s="29" t="str">
        <f>IF(PickedColonies!J4599=0, "NA", INDEX(Table1[Modifications],(MATCH(PickedColonies!C4599,Table6[Barcode of agar-filled omnitray plate],0)+PickedColonies!J4599-1)))</f>
        <v>NA</v>
      </c>
      <c r="D4599" s="29" t="str">
        <f>IF(PickedColonies!J4599=0, "NA", INDEX(Table4[],(MATCH(PickedColonies!C4599,Table6[Barcode of agar-filled omnitray plate],0)+PickedColonies!J4599-1)))</f>
        <v>NA</v>
      </c>
      <c r="F4599" s="29" t="str">
        <f>IF(ISNUMBER(SEARCH("96-well",Import!$B$10)),Sheet1!O4598,Sheet1!P4598)</f>
        <v>F24</v>
      </c>
      <c r="I4599" s="31"/>
    </row>
    <row r="4600" spans="1:9" x14ac:dyDescent="0.25">
      <c r="A4600" s="29" t="str">
        <f>IF(PickedColonies!J4600=0, "NA",INDEX(Table5[Strain name],(MATCH(PickedColonies!C4600,Table6[Barcode of agar-filled omnitray plate],0)+PickedColonies!J4600-1)))</f>
        <v>NA</v>
      </c>
      <c r="B4600" s="29" t="str">
        <f>IF(PickedColonies!J4600=0, "NA", INDEX(Table1[Modifications],(MATCH(PickedColonies!C4600,Table6[Barcode of agar-filled omnitray plate],0)+PickedColonies!J4600-1)))</f>
        <v>NA</v>
      </c>
      <c r="D4600" s="29" t="str">
        <f>IF(PickedColonies!J4600=0, "NA", INDEX(Table4[],(MATCH(PickedColonies!C4600,Table6[Barcode of agar-filled omnitray plate],0)+PickedColonies!J4600-1)))</f>
        <v>NA</v>
      </c>
      <c r="F4600" s="29" t="str">
        <f>IF(ISNUMBER(SEARCH("96-well",Import!$B$10)),Sheet1!O4599,Sheet1!P4599)</f>
        <v>G24</v>
      </c>
      <c r="I4600" s="31"/>
    </row>
    <row r="4601" spans="1:9" x14ac:dyDescent="0.25">
      <c r="A4601" s="29" t="str">
        <f>IF(PickedColonies!J4601=0, "NA",INDEX(Table5[Strain name],(MATCH(PickedColonies!C4601,Table6[Barcode of agar-filled omnitray plate],0)+PickedColonies!J4601-1)))</f>
        <v>NA</v>
      </c>
      <c r="B4601" s="29" t="str">
        <f>IF(PickedColonies!J4601=0, "NA", INDEX(Table1[Modifications],(MATCH(PickedColonies!C4601,Table6[Barcode of agar-filled omnitray plate],0)+PickedColonies!J4601-1)))</f>
        <v>NA</v>
      </c>
      <c r="D4601" s="29" t="str">
        <f>IF(PickedColonies!J4601=0, "NA", INDEX(Table4[],(MATCH(PickedColonies!C4601,Table6[Barcode of agar-filled omnitray plate],0)+PickedColonies!J4601-1)))</f>
        <v>NA</v>
      </c>
      <c r="F4601" s="29" t="str">
        <f>IF(ISNUMBER(SEARCH("96-well",Import!$B$10)),Sheet1!O4600,Sheet1!P4600)</f>
        <v>H24</v>
      </c>
      <c r="I4601" s="31"/>
    </row>
    <row r="4602" spans="1:9" x14ac:dyDescent="0.25">
      <c r="A4602" s="29" t="str">
        <f>IF(PickedColonies!J4602=0, "NA",INDEX(Table5[Strain name],(MATCH(PickedColonies!C4602,Table6[Barcode of agar-filled omnitray plate],0)+PickedColonies!J4602-1)))</f>
        <v>NA</v>
      </c>
      <c r="B4602" s="29" t="str">
        <f>IF(PickedColonies!J4602=0, "NA", INDEX(Table1[Modifications],(MATCH(PickedColonies!C4602,Table6[Barcode of agar-filled omnitray plate],0)+PickedColonies!J4602-1)))</f>
        <v>NA</v>
      </c>
      <c r="D4602" s="29" t="str">
        <f>IF(PickedColonies!J4602=0, "NA", INDEX(Table4[],(MATCH(PickedColonies!C4602,Table6[Barcode of agar-filled omnitray plate],0)+PickedColonies!J4602-1)))</f>
        <v>NA</v>
      </c>
      <c r="F4602" s="29" t="str">
        <f>IF(ISNUMBER(SEARCH("96-well",Import!$B$10)),Sheet1!O4601,Sheet1!P4601)</f>
        <v>I24</v>
      </c>
      <c r="I4602" s="31"/>
    </row>
    <row r="4603" spans="1:9" x14ac:dyDescent="0.25">
      <c r="A4603" s="29" t="str">
        <f>IF(PickedColonies!J4603=0, "NA",INDEX(Table5[Strain name],(MATCH(PickedColonies!C4603,Table6[Barcode of agar-filled omnitray plate],0)+PickedColonies!J4603-1)))</f>
        <v>NA</v>
      </c>
      <c r="B4603" s="29" t="str">
        <f>IF(PickedColonies!J4603=0, "NA", INDEX(Table1[Modifications],(MATCH(PickedColonies!C4603,Table6[Barcode of agar-filled omnitray plate],0)+PickedColonies!J4603-1)))</f>
        <v>NA</v>
      </c>
      <c r="D4603" s="29" t="str">
        <f>IF(PickedColonies!J4603=0, "NA", INDEX(Table4[],(MATCH(PickedColonies!C4603,Table6[Barcode of agar-filled omnitray plate],0)+PickedColonies!J4603-1)))</f>
        <v>NA</v>
      </c>
      <c r="F4603" s="29" t="str">
        <f>IF(ISNUMBER(SEARCH("96-well",Import!$B$10)),Sheet1!O4602,Sheet1!P4602)</f>
        <v>J24</v>
      </c>
      <c r="I4603" s="31"/>
    </row>
    <row r="4604" spans="1:9" x14ac:dyDescent="0.25">
      <c r="A4604" s="29" t="str">
        <f>IF(PickedColonies!J4604=0, "NA",INDEX(Table5[Strain name],(MATCH(PickedColonies!C4604,Table6[Barcode of agar-filled omnitray plate],0)+PickedColonies!J4604-1)))</f>
        <v>NA</v>
      </c>
      <c r="B4604" s="29" t="str">
        <f>IF(PickedColonies!J4604=0, "NA", INDEX(Table1[Modifications],(MATCH(PickedColonies!C4604,Table6[Barcode of agar-filled omnitray plate],0)+PickedColonies!J4604-1)))</f>
        <v>NA</v>
      </c>
      <c r="D4604" s="29" t="str">
        <f>IF(PickedColonies!J4604=0, "NA", INDEX(Table4[],(MATCH(PickedColonies!C4604,Table6[Barcode of agar-filled omnitray plate],0)+PickedColonies!J4604-1)))</f>
        <v>NA</v>
      </c>
      <c r="F4604" s="29" t="str">
        <f>IF(ISNUMBER(SEARCH("96-well",Import!$B$10)),Sheet1!O4603,Sheet1!P4603)</f>
        <v>K24</v>
      </c>
      <c r="I4604" s="31"/>
    </row>
    <row r="4605" spans="1:9" x14ac:dyDescent="0.25">
      <c r="A4605" s="29" t="str">
        <f>IF(PickedColonies!J4605=0, "NA",INDEX(Table5[Strain name],(MATCH(PickedColonies!C4605,Table6[Barcode of agar-filled omnitray plate],0)+PickedColonies!J4605-1)))</f>
        <v>NA</v>
      </c>
      <c r="B4605" s="29" t="str">
        <f>IF(PickedColonies!J4605=0, "NA", INDEX(Table1[Modifications],(MATCH(PickedColonies!C4605,Table6[Barcode of agar-filled omnitray plate],0)+PickedColonies!J4605-1)))</f>
        <v>NA</v>
      </c>
      <c r="D4605" s="29" t="str">
        <f>IF(PickedColonies!J4605=0, "NA", INDEX(Table4[],(MATCH(PickedColonies!C4605,Table6[Barcode of agar-filled omnitray plate],0)+PickedColonies!J4605-1)))</f>
        <v>NA</v>
      </c>
      <c r="F4605" s="29" t="str">
        <f>IF(ISNUMBER(SEARCH("96-well",Import!$B$10)),Sheet1!O4604,Sheet1!P4604)</f>
        <v>L24</v>
      </c>
      <c r="I4605" s="31"/>
    </row>
    <row r="4606" spans="1:9" x14ac:dyDescent="0.25">
      <c r="A4606" s="29" t="str">
        <f>IF(PickedColonies!J4606=0, "NA",INDEX(Table5[Strain name],(MATCH(PickedColonies!C4606,Table6[Barcode of agar-filled omnitray plate],0)+PickedColonies!J4606-1)))</f>
        <v>NA</v>
      </c>
      <c r="B4606" s="29" t="str">
        <f>IF(PickedColonies!J4606=0, "NA", INDEX(Table1[Modifications],(MATCH(PickedColonies!C4606,Table6[Barcode of agar-filled omnitray plate],0)+PickedColonies!J4606-1)))</f>
        <v>NA</v>
      </c>
      <c r="D4606" s="29" t="str">
        <f>IF(PickedColonies!J4606=0, "NA", INDEX(Table4[],(MATCH(PickedColonies!C4606,Table6[Barcode of agar-filled omnitray plate],0)+PickedColonies!J4606-1)))</f>
        <v>NA</v>
      </c>
      <c r="F4606" s="29" t="str">
        <f>IF(ISNUMBER(SEARCH("96-well",Import!$B$10)),Sheet1!O4605,Sheet1!P4605)</f>
        <v>M24</v>
      </c>
      <c r="I4606" s="31"/>
    </row>
    <row r="4607" spans="1:9" x14ac:dyDescent="0.25">
      <c r="A4607" s="29" t="str">
        <f>IF(PickedColonies!J4607=0, "NA",INDEX(Table5[Strain name],(MATCH(PickedColonies!C4607,Table6[Barcode of agar-filled omnitray plate],0)+PickedColonies!J4607-1)))</f>
        <v>NA</v>
      </c>
      <c r="B4607" s="29" t="str">
        <f>IF(PickedColonies!J4607=0, "NA", INDEX(Table1[Modifications],(MATCH(PickedColonies!C4607,Table6[Barcode of agar-filled omnitray plate],0)+PickedColonies!J4607-1)))</f>
        <v>NA</v>
      </c>
      <c r="D4607" s="29" t="str">
        <f>IF(PickedColonies!J4607=0, "NA", INDEX(Table4[],(MATCH(PickedColonies!C4607,Table6[Barcode of agar-filled omnitray plate],0)+PickedColonies!J4607-1)))</f>
        <v>NA</v>
      </c>
      <c r="F4607" s="29" t="str">
        <f>IF(ISNUMBER(SEARCH("96-well",Import!$B$10)),Sheet1!O4606,Sheet1!P4606)</f>
        <v>N24</v>
      </c>
      <c r="I4607" s="31"/>
    </row>
    <row r="4608" spans="1:9" x14ac:dyDescent="0.25">
      <c r="A4608" s="29" t="str">
        <f>IF(PickedColonies!J4608=0, "NA",INDEX(Table5[Strain name],(MATCH(PickedColonies!C4608,Table6[Barcode of agar-filled omnitray plate],0)+PickedColonies!J4608-1)))</f>
        <v>NA</v>
      </c>
      <c r="B4608" s="29" t="str">
        <f>IF(PickedColonies!J4608=0, "NA", INDEX(Table1[Modifications],(MATCH(PickedColonies!C4608,Table6[Barcode of agar-filled omnitray plate],0)+PickedColonies!J4608-1)))</f>
        <v>NA</v>
      </c>
      <c r="D4608" s="29" t="str">
        <f>IF(PickedColonies!J4608=0, "NA", INDEX(Table4[],(MATCH(PickedColonies!C4608,Table6[Barcode of agar-filled omnitray plate],0)+PickedColonies!J4608-1)))</f>
        <v>NA</v>
      </c>
      <c r="F4608" s="29" t="str">
        <f>IF(ISNUMBER(SEARCH("96-well",Import!$B$10)),Sheet1!O4607,Sheet1!P4607)</f>
        <v>O24</v>
      </c>
      <c r="I4608" s="31"/>
    </row>
    <row r="4609" spans="1:9" x14ac:dyDescent="0.25">
      <c r="A4609" s="29" t="str">
        <f>IF(PickedColonies!J4609=0, "NA",INDEX(Table5[Strain name],(MATCH(PickedColonies!C4609,Table6[Barcode of agar-filled omnitray plate],0)+PickedColonies!J4609-1)))</f>
        <v>NA</v>
      </c>
      <c r="B4609" s="29" t="str">
        <f>IF(PickedColonies!J4609=0, "NA", INDEX(Table1[Modifications],(MATCH(PickedColonies!C4609,Table6[Barcode of agar-filled omnitray plate],0)+PickedColonies!J4609-1)))</f>
        <v>NA</v>
      </c>
      <c r="D4609" s="29" t="str">
        <f>IF(PickedColonies!J4609=0, "NA", INDEX(Table4[],(MATCH(PickedColonies!C4609,Table6[Barcode of agar-filled omnitray plate],0)+PickedColonies!J4609-1)))</f>
        <v>NA</v>
      </c>
      <c r="F4609" s="29" t="str">
        <f>IF(ISNUMBER(SEARCH("96-well",Import!$B$10)),Sheet1!O4608,Sheet1!P4608)</f>
        <v>P24</v>
      </c>
      <c r="I4609" s="31"/>
    </row>
    <row r="4610" spans="1:9" x14ac:dyDescent="0.25">
      <c r="B4610" s="29"/>
      <c r="F4610" s="29"/>
      <c r="I4610" s="31"/>
    </row>
  </sheetData>
  <sheetProtection sheet="1" objects="1" scenarios="1"/>
  <conditionalFormatting sqref="A4350:I4610 A2:I4348">
    <cfRule type="expression" dxfId="24" priority="3">
      <formula>IF($J2="",TRUE,FALSE)</formula>
    </cfRule>
  </conditionalFormatting>
  <pageMargins left="0.7" right="0.7" top="0.75" bottom="0.75" header="0.3" footer="0.3"/>
  <pageSetup orientation="portrait" horizontalDpi="1200" verticalDpi="1200" r:id="rId1"/>
  <tableParts count="7">
    <tablePart r:id="rId2"/>
    <tablePart r:id="rId3"/>
    <tablePart r:id="rId4"/>
    <tablePart r:id="rId5"/>
    <tablePart r:id="rId6"/>
    <tablePart r:id="rId7"/>
    <tablePart r:id="rId8"/>
  </tableParts>
  <extLst>
    <ext xmlns:x14="http://schemas.microsoft.com/office/spreadsheetml/2009/9/main" uri="{78C0D931-6437-407d-A8EE-F0AAD7539E65}">
      <x14:conditionalFormattings>
        <x14:conditionalFormatting xmlns:xm="http://schemas.microsoft.com/office/excel/2006/main">
          <x14:cfRule type="expression" priority="1" id="{4F372370-0DA0-43B4-85D2-CFFA2B29B25C}">
            <xm:f>MOD(ROW()-1,IF(ISNUMBER(SEARCH("96-well",Import!B10)),96,384))=0</xm:f>
            <x14:dxf>
              <border>
                <bottom style="thin">
                  <color rgb="FFFF0000"/>
                </bottom>
                <vertical/>
                <horizontal/>
              </border>
            </x14:dxf>
          </x14:cfRule>
          <xm:sqref>A4350:I4610 A2:I4348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08"/>
  <sheetViews>
    <sheetView workbookViewId="0">
      <selection activeCell="O1" sqref="O1"/>
    </sheetView>
  </sheetViews>
  <sheetFormatPr defaultColWidth="9.140625" defaultRowHeight="15" x14ac:dyDescent="0.25"/>
  <cols>
    <col min="1" max="1" width="22" style="5" customWidth="1"/>
    <col min="2" max="2" width="20.42578125" style="5" customWidth="1"/>
    <col min="3" max="3" width="9.140625" style="5"/>
    <col min="4" max="4" width="28.85546875" style="5" customWidth="1"/>
    <col min="5" max="5" width="16.140625" style="5" customWidth="1"/>
    <col min="6" max="6" width="75.85546875" style="5" customWidth="1"/>
    <col min="7" max="7" width="70.140625" style="5" customWidth="1"/>
    <col min="8" max="8" width="9.140625" style="3"/>
    <col min="9" max="16384" width="9.140625" style="5"/>
  </cols>
  <sheetData>
    <row r="1" spans="1:16" ht="14.45" x14ac:dyDescent="0.3">
      <c r="A1" s="5" t="s">
        <v>113</v>
      </c>
      <c r="B1" s="5">
        <v>6</v>
      </c>
      <c r="C1" s="5" t="s">
        <v>104</v>
      </c>
      <c r="D1" s="5" t="s">
        <v>119</v>
      </c>
      <c r="E1" s="5">
        <v>150</v>
      </c>
      <c r="F1" s="33" t="s">
        <v>151</v>
      </c>
      <c r="G1" s="33" t="s">
        <v>124</v>
      </c>
      <c r="H1" s="34" t="s">
        <v>0</v>
      </c>
      <c r="I1" s="5" t="s">
        <v>0</v>
      </c>
      <c r="J1" s="5" t="s">
        <v>0</v>
      </c>
      <c r="K1" s="5" t="s">
        <v>0</v>
      </c>
      <c r="L1" s="5" t="s">
        <v>0</v>
      </c>
      <c r="M1" s="5" t="s">
        <v>0</v>
      </c>
      <c r="O1" s="5" t="s">
        <v>0</v>
      </c>
      <c r="P1" s="5" t="s">
        <v>0</v>
      </c>
    </row>
    <row r="2" spans="1:16" ht="14.45" x14ac:dyDescent="0.3">
      <c r="A2" s="5" t="s">
        <v>114</v>
      </c>
      <c r="B2" s="5">
        <v>8</v>
      </c>
      <c r="C2" s="5" t="s">
        <v>105</v>
      </c>
      <c r="D2" s="5" t="s">
        <v>120</v>
      </c>
      <c r="E2" s="5">
        <v>250</v>
      </c>
      <c r="F2" s="33" t="s">
        <v>162</v>
      </c>
      <c r="G2" s="33" t="s">
        <v>122</v>
      </c>
      <c r="H2" s="5" t="s">
        <v>12</v>
      </c>
      <c r="I2" s="5" t="s">
        <v>12</v>
      </c>
      <c r="J2" s="5" t="s">
        <v>12</v>
      </c>
      <c r="K2" s="5" t="s">
        <v>1</v>
      </c>
      <c r="L2" s="5" t="s">
        <v>0</v>
      </c>
      <c r="M2" s="5" t="s">
        <v>1</v>
      </c>
      <c r="O2" s="5" t="s">
        <v>12</v>
      </c>
      <c r="P2" s="5" t="s">
        <v>12</v>
      </c>
    </row>
    <row r="3" spans="1:16" ht="14.45" x14ac:dyDescent="0.3">
      <c r="A3" s="5" t="s">
        <v>115</v>
      </c>
      <c r="B3" s="5">
        <v>4</v>
      </c>
      <c r="D3" s="5" t="s">
        <v>121</v>
      </c>
      <c r="E3" s="5">
        <v>2500</v>
      </c>
      <c r="F3" s="33" t="s">
        <v>163</v>
      </c>
      <c r="G3" s="33" t="s">
        <v>123</v>
      </c>
      <c r="H3" s="5" t="s">
        <v>1</v>
      </c>
      <c r="I3" s="5" t="s">
        <v>1</v>
      </c>
      <c r="J3" s="5" t="s">
        <v>1</v>
      </c>
      <c r="K3" s="5" t="s">
        <v>0</v>
      </c>
      <c r="L3" s="5" t="s">
        <v>0</v>
      </c>
      <c r="M3" s="5" t="s">
        <v>2</v>
      </c>
      <c r="O3" s="5" t="s">
        <v>13</v>
      </c>
      <c r="P3" s="5" t="s">
        <v>13</v>
      </c>
    </row>
    <row r="4" spans="1:16" ht="14.45" x14ac:dyDescent="0.3">
      <c r="A4" s="5" t="s">
        <v>116</v>
      </c>
      <c r="B4" s="5">
        <v>2</v>
      </c>
      <c r="D4" s="5" t="s">
        <v>161</v>
      </c>
      <c r="E4" s="5">
        <v>80</v>
      </c>
      <c r="F4" s="5" t="s">
        <v>164</v>
      </c>
      <c r="H4" s="5" t="s">
        <v>19</v>
      </c>
      <c r="I4" s="5" t="s">
        <v>19</v>
      </c>
      <c r="J4" s="5" t="s">
        <v>19</v>
      </c>
      <c r="K4" s="5" t="s">
        <v>1</v>
      </c>
      <c r="L4" s="5" t="s">
        <v>0</v>
      </c>
      <c r="M4" s="5" t="s">
        <v>3</v>
      </c>
      <c r="O4" s="5" t="s">
        <v>14</v>
      </c>
      <c r="P4" s="5" t="s">
        <v>14</v>
      </c>
    </row>
    <row r="5" spans="1:16" ht="14.45" x14ac:dyDescent="0.3">
      <c r="A5" s="5" t="s">
        <v>117</v>
      </c>
      <c r="B5" s="5">
        <v>1</v>
      </c>
      <c r="H5" s="5" t="s">
        <v>2</v>
      </c>
      <c r="I5" s="5" t="s">
        <v>2</v>
      </c>
      <c r="J5" s="5" t="s">
        <v>0</v>
      </c>
      <c r="K5" s="5" t="s">
        <v>0</v>
      </c>
      <c r="L5" s="5" t="s">
        <v>0</v>
      </c>
      <c r="M5" s="5" t="s">
        <v>0</v>
      </c>
      <c r="O5" s="5" t="s">
        <v>15</v>
      </c>
      <c r="P5" s="5" t="s">
        <v>15</v>
      </c>
    </row>
    <row r="6" spans="1:16" ht="14.45" x14ac:dyDescent="0.3">
      <c r="A6" s="5" t="s">
        <v>118</v>
      </c>
      <c r="B6" s="5">
        <v>4</v>
      </c>
      <c r="H6" s="5" t="s">
        <v>26</v>
      </c>
      <c r="I6" s="5" t="s">
        <v>26</v>
      </c>
      <c r="J6" s="5" t="s">
        <v>12</v>
      </c>
      <c r="K6" s="5" t="s">
        <v>1</v>
      </c>
      <c r="L6" s="5" t="s">
        <v>0</v>
      </c>
      <c r="M6" s="5" t="s">
        <v>1</v>
      </c>
      <c r="O6" s="5" t="s">
        <v>16</v>
      </c>
      <c r="P6" s="5" t="s">
        <v>16</v>
      </c>
    </row>
    <row r="7" spans="1:16" ht="14.45" x14ac:dyDescent="0.3">
      <c r="H7" s="34" t="s">
        <v>0</v>
      </c>
      <c r="I7" s="5" t="s">
        <v>3</v>
      </c>
      <c r="J7" s="5" t="s">
        <v>1</v>
      </c>
      <c r="K7" s="5" t="s">
        <v>0</v>
      </c>
      <c r="L7" s="5" t="s">
        <v>0</v>
      </c>
      <c r="M7" s="5" t="s">
        <v>2</v>
      </c>
      <c r="O7" s="5" t="s">
        <v>17</v>
      </c>
      <c r="P7" s="5" t="s">
        <v>17</v>
      </c>
    </row>
    <row r="8" spans="1:16" ht="14.45" x14ac:dyDescent="0.3">
      <c r="H8" s="5" t="s">
        <v>12</v>
      </c>
      <c r="I8" s="5" t="s">
        <v>33</v>
      </c>
      <c r="J8" s="5" t="s">
        <v>19</v>
      </c>
      <c r="K8" s="5" t="s">
        <v>1</v>
      </c>
      <c r="L8" s="5" t="s">
        <v>0</v>
      </c>
      <c r="M8" s="5" t="s">
        <v>3</v>
      </c>
      <c r="O8" s="5" t="s">
        <v>18</v>
      </c>
      <c r="P8" s="5" t="s">
        <v>18</v>
      </c>
    </row>
    <row r="9" spans="1:16" ht="14.45" x14ac:dyDescent="0.3">
      <c r="H9" s="5" t="s">
        <v>1</v>
      </c>
      <c r="I9" s="5" t="s">
        <v>0</v>
      </c>
      <c r="J9" s="5" t="s">
        <v>0</v>
      </c>
      <c r="K9" s="5" t="s">
        <v>0</v>
      </c>
      <c r="L9" s="5" t="s">
        <v>0</v>
      </c>
      <c r="M9" s="5" t="s">
        <v>0</v>
      </c>
      <c r="O9" s="5" t="s">
        <v>1</v>
      </c>
      <c r="P9" s="5" t="s">
        <v>263</v>
      </c>
    </row>
    <row r="10" spans="1:16" ht="14.45" x14ac:dyDescent="0.3">
      <c r="H10" s="5" t="s">
        <v>19</v>
      </c>
      <c r="I10" s="5" t="s">
        <v>12</v>
      </c>
      <c r="J10" s="5" t="s">
        <v>12</v>
      </c>
      <c r="K10" s="5" t="s">
        <v>1</v>
      </c>
      <c r="L10" s="5" t="s">
        <v>0</v>
      </c>
      <c r="M10" s="5" t="s">
        <v>1</v>
      </c>
      <c r="O10" s="5" t="s">
        <v>19</v>
      </c>
      <c r="P10" s="5" t="s">
        <v>287</v>
      </c>
    </row>
    <row r="11" spans="1:16" ht="14.45" x14ac:dyDescent="0.3">
      <c r="H11" s="5" t="s">
        <v>2</v>
      </c>
      <c r="I11" s="5" t="s">
        <v>1</v>
      </c>
      <c r="J11" s="5" t="s">
        <v>1</v>
      </c>
      <c r="K11" s="5" t="s">
        <v>0</v>
      </c>
      <c r="L11" s="5" t="s">
        <v>0</v>
      </c>
      <c r="M11" s="5" t="s">
        <v>2</v>
      </c>
      <c r="O11" s="5" t="s">
        <v>20</v>
      </c>
      <c r="P11" s="5" t="s">
        <v>311</v>
      </c>
    </row>
    <row r="12" spans="1:16" ht="14.45" x14ac:dyDescent="0.3">
      <c r="H12" s="5" t="s">
        <v>26</v>
      </c>
      <c r="I12" s="5" t="s">
        <v>19</v>
      </c>
      <c r="J12" s="5" t="s">
        <v>19</v>
      </c>
      <c r="K12" s="5" t="s">
        <v>1</v>
      </c>
      <c r="L12" s="5" t="s">
        <v>0</v>
      </c>
      <c r="M12" s="5" t="s">
        <v>3</v>
      </c>
      <c r="O12" s="5" t="s">
        <v>21</v>
      </c>
      <c r="P12" s="5" t="s">
        <v>335</v>
      </c>
    </row>
    <row r="13" spans="1:16" ht="14.45" x14ac:dyDescent="0.3">
      <c r="H13" s="34" t="s">
        <v>0</v>
      </c>
      <c r="I13" s="5" t="s">
        <v>2</v>
      </c>
      <c r="J13" s="5" t="s">
        <v>0</v>
      </c>
      <c r="K13" s="5" t="s">
        <v>0</v>
      </c>
      <c r="L13" s="5" t="s">
        <v>0</v>
      </c>
      <c r="M13" s="5" t="s">
        <v>0</v>
      </c>
      <c r="O13" s="5" t="s">
        <v>22</v>
      </c>
      <c r="P13" s="5" t="s">
        <v>359</v>
      </c>
    </row>
    <row r="14" spans="1:16" ht="14.45" x14ac:dyDescent="0.3">
      <c r="H14" s="5" t="s">
        <v>12</v>
      </c>
      <c r="I14" s="5" t="s">
        <v>26</v>
      </c>
      <c r="J14" s="5" t="s">
        <v>12</v>
      </c>
      <c r="K14" s="5" t="s">
        <v>1</v>
      </c>
      <c r="L14" s="5" t="s">
        <v>0</v>
      </c>
      <c r="M14" s="5" t="s">
        <v>1</v>
      </c>
      <c r="O14" s="5" t="s">
        <v>23</v>
      </c>
      <c r="P14" s="5" t="s">
        <v>383</v>
      </c>
    </row>
    <row r="15" spans="1:16" ht="14.45" x14ac:dyDescent="0.3">
      <c r="H15" s="5" t="s">
        <v>1</v>
      </c>
      <c r="I15" s="5" t="s">
        <v>3</v>
      </c>
      <c r="J15" s="5" t="s">
        <v>1</v>
      </c>
      <c r="K15" s="5" t="s">
        <v>0</v>
      </c>
      <c r="L15" s="5" t="s">
        <v>0</v>
      </c>
      <c r="M15" s="5" t="s">
        <v>2</v>
      </c>
      <c r="O15" s="5" t="s">
        <v>24</v>
      </c>
      <c r="P15" s="5" t="s">
        <v>407</v>
      </c>
    </row>
    <row r="16" spans="1:16" ht="14.45" x14ac:dyDescent="0.3">
      <c r="H16" s="5" t="s">
        <v>19</v>
      </c>
      <c r="I16" s="5" t="s">
        <v>33</v>
      </c>
      <c r="J16" s="5" t="s">
        <v>19</v>
      </c>
      <c r="K16" s="5" t="s">
        <v>1</v>
      </c>
      <c r="L16" s="5" t="s">
        <v>0</v>
      </c>
      <c r="M16" s="5" t="s">
        <v>3</v>
      </c>
      <c r="O16" s="5" t="s">
        <v>25</v>
      </c>
      <c r="P16" s="5" t="s">
        <v>431</v>
      </c>
    </row>
    <row r="17" spans="8:16" ht="14.45" x14ac:dyDescent="0.3">
      <c r="H17" s="5" t="s">
        <v>2</v>
      </c>
      <c r="I17" s="5" t="s">
        <v>0</v>
      </c>
      <c r="J17" s="5" t="s">
        <v>0</v>
      </c>
      <c r="K17" s="5" t="s">
        <v>0</v>
      </c>
      <c r="L17" s="5" t="s">
        <v>128</v>
      </c>
      <c r="M17" s="5" t="s">
        <v>0</v>
      </c>
      <c r="O17" s="5" t="s">
        <v>2</v>
      </c>
      <c r="P17" s="5" t="s">
        <v>1</v>
      </c>
    </row>
    <row r="18" spans="8:16" ht="14.45" x14ac:dyDescent="0.3">
      <c r="H18" s="5" t="s">
        <v>26</v>
      </c>
      <c r="I18" s="5" t="s">
        <v>12</v>
      </c>
      <c r="J18" s="5" t="s">
        <v>12</v>
      </c>
      <c r="K18" s="5" t="s">
        <v>1</v>
      </c>
      <c r="L18" s="5" t="s">
        <v>128</v>
      </c>
      <c r="M18" s="5" t="s">
        <v>1</v>
      </c>
      <c r="O18" s="5" t="s">
        <v>26</v>
      </c>
      <c r="P18" s="5" t="s">
        <v>19</v>
      </c>
    </row>
    <row r="19" spans="8:16" ht="14.45" x14ac:dyDescent="0.3">
      <c r="H19" s="34" t="s">
        <v>0</v>
      </c>
      <c r="I19" s="5" t="s">
        <v>1</v>
      </c>
      <c r="J19" s="5" t="s">
        <v>1</v>
      </c>
      <c r="K19" s="5" t="s">
        <v>0</v>
      </c>
      <c r="L19" s="5" t="s">
        <v>128</v>
      </c>
      <c r="M19" s="5" t="s">
        <v>2</v>
      </c>
      <c r="O19" s="5" t="s">
        <v>27</v>
      </c>
      <c r="P19" s="5" t="s">
        <v>20</v>
      </c>
    </row>
    <row r="20" spans="8:16" ht="14.45" x14ac:dyDescent="0.3">
      <c r="H20" s="5" t="s">
        <v>12</v>
      </c>
      <c r="I20" s="5" t="s">
        <v>19</v>
      </c>
      <c r="J20" s="5" t="s">
        <v>19</v>
      </c>
      <c r="K20" s="5" t="s">
        <v>1</v>
      </c>
      <c r="L20" s="5" t="s">
        <v>128</v>
      </c>
      <c r="M20" s="5" t="s">
        <v>3</v>
      </c>
      <c r="O20" s="5" t="s">
        <v>28</v>
      </c>
      <c r="P20" s="5" t="s">
        <v>21</v>
      </c>
    </row>
    <row r="21" spans="8:16" ht="14.45" x14ac:dyDescent="0.3">
      <c r="H21" s="5" t="s">
        <v>1</v>
      </c>
      <c r="I21" s="5" t="s">
        <v>2</v>
      </c>
      <c r="J21" s="5" t="s">
        <v>0</v>
      </c>
      <c r="K21" s="5" t="s">
        <v>0</v>
      </c>
      <c r="L21" s="5" t="s">
        <v>128</v>
      </c>
      <c r="M21" s="5" t="s">
        <v>0</v>
      </c>
      <c r="O21" s="5" t="s">
        <v>29</v>
      </c>
      <c r="P21" s="5" t="s">
        <v>22</v>
      </c>
    </row>
    <row r="22" spans="8:16" ht="14.45" x14ac:dyDescent="0.3">
      <c r="H22" s="5" t="s">
        <v>19</v>
      </c>
      <c r="I22" s="5" t="s">
        <v>26</v>
      </c>
      <c r="J22" s="5" t="s">
        <v>12</v>
      </c>
      <c r="K22" s="5" t="s">
        <v>1</v>
      </c>
      <c r="L22" s="5" t="s">
        <v>128</v>
      </c>
      <c r="M22" s="5" t="s">
        <v>1</v>
      </c>
      <c r="O22" s="5" t="s">
        <v>30</v>
      </c>
      <c r="P22" s="5" t="s">
        <v>23</v>
      </c>
    </row>
    <row r="23" spans="8:16" ht="14.45" x14ac:dyDescent="0.3">
      <c r="H23" s="5" t="s">
        <v>2</v>
      </c>
      <c r="I23" s="5" t="s">
        <v>3</v>
      </c>
      <c r="J23" s="5" t="s">
        <v>1</v>
      </c>
      <c r="K23" s="5" t="s">
        <v>0</v>
      </c>
      <c r="L23" s="5" t="s">
        <v>128</v>
      </c>
      <c r="M23" s="5" t="s">
        <v>2</v>
      </c>
      <c r="O23" s="5" t="s">
        <v>31</v>
      </c>
      <c r="P23" s="5" t="s">
        <v>24</v>
      </c>
    </row>
    <row r="24" spans="8:16" ht="14.45" x14ac:dyDescent="0.3">
      <c r="H24" s="5" t="s">
        <v>26</v>
      </c>
      <c r="I24" s="5" t="s">
        <v>33</v>
      </c>
      <c r="J24" s="5" t="s">
        <v>19</v>
      </c>
      <c r="K24" s="5" t="s">
        <v>1</v>
      </c>
      <c r="L24" s="5" t="s">
        <v>128</v>
      </c>
      <c r="M24" s="5" t="s">
        <v>3</v>
      </c>
      <c r="O24" s="5" t="s">
        <v>32</v>
      </c>
      <c r="P24" s="5" t="s">
        <v>25</v>
      </c>
    </row>
    <row r="25" spans="8:16" ht="14.45" x14ac:dyDescent="0.3">
      <c r="H25" s="34" t="s">
        <v>0</v>
      </c>
      <c r="I25" s="5" t="s">
        <v>0</v>
      </c>
      <c r="J25" s="5" t="s">
        <v>0</v>
      </c>
      <c r="K25" s="5" t="s">
        <v>0</v>
      </c>
      <c r="L25" s="5" t="s">
        <v>128</v>
      </c>
      <c r="M25" s="5" t="s">
        <v>0</v>
      </c>
      <c r="O25" s="5" t="s">
        <v>3</v>
      </c>
      <c r="P25" s="5" t="s">
        <v>264</v>
      </c>
    </row>
    <row r="26" spans="8:16" ht="14.45" x14ac:dyDescent="0.3">
      <c r="H26" s="5" t="s">
        <v>12</v>
      </c>
      <c r="I26" s="5" t="s">
        <v>12</v>
      </c>
      <c r="J26" s="5" t="s">
        <v>12</v>
      </c>
      <c r="K26" s="5" t="s">
        <v>1</v>
      </c>
      <c r="L26" s="5" t="s">
        <v>128</v>
      </c>
      <c r="M26" s="5" t="s">
        <v>1</v>
      </c>
      <c r="O26" s="5" t="s">
        <v>33</v>
      </c>
      <c r="P26" s="5" t="s">
        <v>288</v>
      </c>
    </row>
    <row r="27" spans="8:16" ht="14.45" x14ac:dyDescent="0.3">
      <c r="H27" s="5" t="s">
        <v>1</v>
      </c>
      <c r="I27" s="5" t="s">
        <v>1</v>
      </c>
      <c r="J27" s="5" t="s">
        <v>1</v>
      </c>
      <c r="K27" s="5" t="s">
        <v>0</v>
      </c>
      <c r="L27" s="5" t="s">
        <v>128</v>
      </c>
      <c r="M27" s="5" t="s">
        <v>2</v>
      </c>
      <c r="O27" s="5" t="s">
        <v>34</v>
      </c>
      <c r="P27" s="5" t="s">
        <v>312</v>
      </c>
    </row>
    <row r="28" spans="8:16" ht="14.45" x14ac:dyDescent="0.3">
      <c r="H28" s="5" t="s">
        <v>19</v>
      </c>
      <c r="I28" s="5" t="s">
        <v>19</v>
      </c>
      <c r="J28" s="5" t="s">
        <v>19</v>
      </c>
      <c r="K28" s="5" t="s">
        <v>1</v>
      </c>
      <c r="L28" s="5" t="s">
        <v>128</v>
      </c>
      <c r="M28" s="5" t="s">
        <v>3</v>
      </c>
      <c r="O28" s="5" t="s">
        <v>35</v>
      </c>
      <c r="P28" s="5" t="s">
        <v>336</v>
      </c>
    </row>
    <row r="29" spans="8:16" ht="14.45" x14ac:dyDescent="0.3">
      <c r="H29" s="5" t="s">
        <v>2</v>
      </c>
      <c r="I29" s="5" t="s">
        <v>2</v>
      </c>
      <c r="J29" s="5" t="s">
        <v>0</v>
      </c>
      <c r="K29" s="5" t="s">
        <v>0</v>
      </c>
      <c r="L29" s="5" t="s">
        <v>128</v>
      </c>
      <c r="M29" s="5" t="s">
        <v>0</v>
      </c>
      <c r="O29" s="5" t="s">
        <v>36</v>
      </c>
      <c r="P29" s="5" t="s">
        <v>360</v>
      </c>
    </row>
    <row r="30" spans="8:16" ht="14.45" x14ac:dyDescent="0.3">
      <c r="H30" s="5" t="s">
        <v>26</v>
      </c>
      <c r="I30" s="5" t="s">
        <v>26</v>
      </c>
      <c r="J30" s="5" t="s">
        <v>12</v>
      </c>
      <c r="K30" s="5" t="s">
        <v>1</v>
      </c>
      <c r="L30" s="5" t="s">
        <v>128</v>
      </c>
      <c r="M30" s="5" t="s">
        <v>1</v>
      </c>
      <c r="O30" s="5" t="s">
        <v>37</v>
      </c>
      <c r="P30" s="5" t="s">
        <v>384</v>
      </c>
    </row>
    <row r="31" spans="8:16" ht="14.45" x14ac:dyDescent="0.3">
      <c r="H31" s="34" t="s">
        <v>0</v>
      </c>
      <c r="I31" s="5" t="s">
        <v>3</v>
      </c>
      <c r="J31" s="5" t="s">
        <v>1</v>
      </c>
      <c r="K31" s="5" t="s">
        <v>0</v>
      </c>
      <c r="L31" s="5" t="s">
        <v>128</v>
      </c>
      <c r="M31" s="5" t="s">
        <v>2</v>
      </c>
      <c r="O31" s="5" t="s">
        <v>38</v>
      </c>
      <c r="P31" s="5" t="s">
        <v>408</v>
      </c>
    </row>
    <row r="32" spans="8:16" ht="14.45" x14ac:dyDescent="0.3">
      <c r="H32" s="5" t="s">
        <v>12</v>
      </c>
      <c r="I32" s="5" t="s">
        <v>33</v>
      </c>
      <c r="J32" s="5" t="s">
        <v>19</v>
      </c>
      <c r="K32" s="5" t="s">
        <v>1</v>
      </c>
      <c r="L32" s="5" t="s">
        <v>128</v>
      </c>
      <c r="M32" s="5" t="s">
        <v>3</v>
      </c>
      <c r="O32" s="5" t="s">
        <v>39</v>
      </c>
      <c r="P32" s="5" t="s">
        <v>432</v>
      </c>
    </row>
    <row r="33" spans="8:16" ht="14.45" x14ac:dyDescent="0.3">
      <c r="H33" s="5" t="s">
        <v>1</v>
      </c>
      <c r="I33" s="5" t="s">
        <v>0</v>
      </c>
      <c r="J33" s="5" t="s">
        <v>0</v>
      </c>
      <c r="K33" s="5" t="s">
        <v>128</v>
      </c>
      <c r="L33" s="5" t="s">
        <v>128</v>
      </c>
      <c r="M33" s="5" t="s">
        <v>0</v>
      </c>
      <c r="O33" s="5" t="s">
        <v>4</v>
      </c>
      <c r="P33" s="5" t="s">
        <v>2</v>
      </c>
    </row>
    <row r="34" spans="8:16" ht="14.45" x14ac:dyDescent="0.3">
      <c r="H34" s="5" t="s">
        <v>19</v>
      </c>
      <c r="I34" s="5" t="s">
        <v>12</v>
      </c>
      <c r="J34" s="5" t="s">
        <v>12</v>
      </c>
      <c r="K34" s="5" t="s">
        <v>128</v>
      </c>
      <c r="L34" s="5" t="s">
        <v>128</v>
      </c>
      <c r="M34" s="5" t="s">
        <v>1</v>
      </c>
      <c r="O34" s="5" t="s">
        <v>40</v>
      </c>
      <c r="P34" s="5" t="s">
        <v>26</v>
      </c>
    </row>
    <row r="35" spans="8:16" ht="14.45" x14ac:dyDescent="0.3">
      <c r="H35" s="5" t="s">
        <v>2</v>
      </c>
      <c r="I35" s="5" t="s">
        <v>1</v>
      </c>
      <c r="J35" s="5" t="s">
        <v>1</v>
      </c>
      <c r="K35" s="5" t="s">
        <v>128</v>
      </c>
      <c r="L35" s="5" t="s">
        <v>128</v>
      </c>
      <c r="M35" s="5" t="s">
        <v>2</v>
      </c>
      <c r="O35" s="5" t="s">
        <v>41</v>
      </c>
      <c r="P35" s="5" t="s">
        <v>27</v>
      </c>
    </row>
    <row r="36" spans="8:16" ht="14.45" x14ac:dyDescent="0.3">
      <c r="H36" s="5" t="s">
        <v>26</v>
      </c>
      <c r="I36" s="5" t="s">
        <v>19</v>
      </c>
      <c r="J36" s="5" t="s">
        <v>19</v>
      </c>
      <c r="K36" s="5" t="s">
        <v>128</v>
      </c>
      <c r="L36" s="5" t="s">
        <v>128</v>
      </c>
      <c r="M36" s="5" t="s">
        <v>3</v>
      </c>
      <c r="O36" s="5" t="s">
        <v>42</v>
      </c>
      <c r="P36" s="5" t="s">
        <v>28</v>
      </c>
    </row>
    <row r="37" spans="8:16" ht="14.45" x14ac:dyDescent="0.3">
      <c r="H37" s="34" t="s">
        <v>0</v>
      </c>
      <c r="I37" s="5" t="s">
        <v>2</v>
      </c>
      <c r="J37" s="5" t="s">
        <v>0</v>
      </c>
      <c r="K37" s="5" t="s">
        <v>128</v>
      </c>
      <c r="L37" s="5" t="s">
        <v>128</v>
      </c>
      <c r="M37" s="5" t="s">
        <v>0</v>
      </c>
      <c r="O37" s="5" t="s">
        <v>43</v>
      </c>
      <c r="P37" s="5" t="s">
        <v>29</v>
      </c>
    </row>
    <row r="38" spans="8:16" ht="14.45" x14ac:dyDescent="0.3">
      <c r="H38" s="5" t="s">
        <v>12</v>
      </c>
      <c r="I38" s="5" t="s">
        <v>26</v>
      </c>
      <c r="J38" s="5" t="s">
        <v>12</v>
      </c>
      <c r="K38" s="5" t="s">
        <v>128</v>
      </c>
      <c r="L38" s="5" t="s">
        <v>128</v>
      </c>
      <c r="M38" s="5" t="s">
        <v>1</v>
      </c>
      <c r="O38" s="5" t="s">
        <v>44</v>
      </c>
      <c r="P38" s="5" t="s">
        <v>30</v>
      </c>
    </row>
    <row r="39" spans="8:16" ht="14.45" x14ac:dyDescent="0.3">
      <c r="H39" s="5" t="s">
        <v>1</v>
      </c>
      <c r="I39" s="5" t="s">
        <v>3</v>
      </c>
      <c r="J39" s="5" t="s">
        <v>1</v>
      </c>
      <c r="K39" s="5" t="s">
        <v>128</v>
      </c>
      <c r="L39" s="5" t="s">
        <v>128</v>
      </c>
      <c r="M39" s="5" t="s">
        <v>2</v>
      </c>
      <c r="O39" s="5" t="s">
        <v>45</v>
      </c>
      <c r="P39" s="5" t="s">
        <v>31</v>
      </c>
    </row>
    <row r="40" spans="8:16" ht="14.45" x14ac:dyDescent="0.3">
      <c r="H40" s="5" t="s">
        <v>19</v>
      </c>
      <c r="I40" s="5" t="s">
        <v>33</v>
      </c>
      <c r="J40" s="5" t="s">
        <v>19</v>
      </c>
      <c r="K40" s="5" t="s">
        <v>128</v>
      </c>
      <c r="L40" s="5" t="s">
        <v>128</v>
      </c>
      <c r="M40" s="5" t="s">
        <v>3</v>
      </c>
      <c r="O40" s="5" t="s">
        <v>46</v>
      </c>
      <c r="P40" s="5" t="s">
        <v>32</v>
      </c>
    </row>
    <row r="41" spans="8:16" ht="14.45" x14ac:dyDescent="0.3">
      <c r="H41" s="5" t="s">
        <v>2</v>
      </c>
      <c r="I41" s="5" t="s">
        <v>0</v>
      </c>
      <c r="J41" s="5" t="s">
        <v>0</v>
      </c>
      <c r="K41" s="5" t="s">
        <v>128</v>
      </c>
      <c r="L41" s="5" t="s">
        <v>128</v>
      </c>
      <c r="M41" s="5" t="s">
        <v>0</v>
      </c>
      <c r="O41" s="5" t="s">
        <v>5</v>
      </c>
      <c r="P41" s="5" t="s">
        <v>265</v>
      </c>
    </row>
    <row r="42" spans="8:16" ht="14.45" x14ac:dyDescent="0.3">
      <c r="H42" s="5" t="s">
        <v>26</v>
      </c>
      <c r="I42" s="5" t="s">
        <v>12</v>
      </c>
      <c r="J42" s="5" t="s">
        <v>12</v>
      </c>
      <c r="K42" s="5" t="s">
        <v>128</v>
      </c>
      <c r="L42" s="5" t="s">
        <v>128</v>
      </c>
      <c r="M42" s="5" t="s">
        <v>1</v>
      </c>
      <c r="O42" s="5" t="s">
        <v>47</v>
      </c>
      <c r="P42" s="5" t="s">
        <v>289</v>
      </c>
    </row>
    <row r="43" spans="8:16" x14ac:dyDescent="0.25">
      <c r="H43" s="34" t="s">
        <v>0</v>
      </c>
      <c r="I43" s="5" t="s">
        <v>1</v>
      </c>
      <c r="J43" s="5" t="s">
        <v>1</v>
      </c>
      <c r="K43" s="5" t="s">
        <v>128</v>
      </c>
      <c r="L43" s="5" t="s">
        <v>128</v>
      </c>
      <c r="M43" s="5" t="s">
        <v>2</v>
      </c>
      <c r="O43" s="5" t="s">
        <v>48</v>
      </c>
      <c r="P43" s="5" t="s">
        <v>313</v>
      </c>
    </row>
    <row r="44" spans="8:16" x14ac:dyDescent="0.25">
      <c r="H44" s="5" t="s">
        <v>12</v>
      </c>
      <c r="I44" s="5" t="s">
        <v>19</v>
      </c>
      <c r="J44" s="5" t="s">
        <v>19</v>
      </c>
      <c r="K44" s="5" t="s">
        <v>128</v>
      </c>
      <c r="L44" s="5" t="s">
        <v>128</v>
      </c>
      <c r="M44" s="5" t="s">
        <v>3</v>
      </c>
      <c r="O44" s="5" t="s">
        <v>49</v>
      </c>
      <c r="P44" s="5" t="s">
        <v>337</v>
      </c>
    </row>
    <row r="45" spans="8:16" x14ac:dyDescent="0.25">
      <c r="H45" s="5" t="s">
        <v>1</v>
      </c>
      <c r="I45" s="5" t="s">
        <v>2</v>
      </c>
      <c r="J45" s="5" t="s">
        <v>0</v>
      </c>
      <c r="K45" s="5" t="s">
        <v>128</v>
      </c>
      <c r="L45" s="5" t="s">
        <v>128</v>
      </c>
      <c r="M45" s="5" t="s">
        <v>0</v>
      </c>
      <c r="O45" s="5" t="s">
        <v>50</v>
      </c>
      <c r="P45" s="5" t="s">
        <v>361</v>
      </c>
    </row>
    <row r="46" spans="8:16" x14ac:dyDescent="0.25">
      <c r="H46" s="5" t="s">
        <v>19</v>
      </c>
      <c r="I46" s="5" t="s">
        <v>26</v>
      </c>
      <c r="J46" s="5" t="s">
        <v>12</v>
      </c>
      <c r="K46" s="5" t="s">
        <v>128</v>
      </c>
      <c r="L46" s="5" t="s">
        <v>128</v>
      </c>
      <c r="M46" s="5" t="s">
        <v>1</v>
      </c>
      <c r="O46" s="5" t="s">
        <v>51</v>
      </c>
      <c r="P46" s="5" t="s">
        <v>385</v>
      </c>
    </row>
    <row r="47" spans="8:16" x14ac:dyDescent="0.25">
      <c r="H47" s="5" t="s">
        <v>2</v>
      </c>
      <c r="I47" s="5" t="s">
        <v>3</v>
      </c>
      <c r="J47" s="5" t="s">
        <v>1</v>
      </c>
      <c r="K47" s="5" t="s">
        <v>128</v>
      </c>
      <c r="L47" s="5" t="s">
        <v>128</v>
      </c>
      <c r="M47" s="5" t="s">
        <v>2</v>
      </c>
      <c r="O47" s="5" t="s">
        <v>52</v>
      </c>
      <c r="P47" s="5" t="s">
        <v>409</v>
      </c>
    </row>
    <row r="48" spans="8:16" x14ac:dyDescent="0.25">
      <c r="H48" s="5" t="s">
        <v>26</v>
      </c>
      <c r="I48" s="5" t="s">
        <v>33</v>
      </c>
      <c r="J48" s="5" t="s">
        <v>19</v>
      </c>
      <c r="K48" s="5" t="s">
        <v>128</v>
      </c>
      <c r="L48" s="5" t="s">
        <v>128</v>
      </c>
      <c r="M48" s="5" t="s">
        <v>3</v>
      </c>
      <c r="O48" s="5" t="s">
        <v>53</v>
      </c>
      <c r="P48" s="5" t="s">
        <v>433</v>
      </c>
    </row>
    <row r="49" spans="8:16" x14ac:dyDescent="0.25">
      <c r="H49" s="34" t="s">
        <v>0</v>
      </c>
      <c r="I49" s="5" t="s">
        <v>0</v>
      </c>
      <c r="J49" s="5" t="s">
        <v>0</v>
      </c>
      <c r="K49" s="5" t="s">
        <v>128</v>
      </c>
      <c r="L49" s="5" t="s">
        <v>128</v>
      </c>
      <c r="M49" s="5" t="s">
        <v>0</v>
      </c>
      <c r="O49" s="5" t="s">
        <v>6</v>
      </c>
      <c r="P49" s="5" t="s">
        <v>3</v>
      </c>
    </row>
    <row r="50" spans="8:16" x14ac:dyDescent="0.25">
      <c r="H50" s="5" t="s">
        <v>12</v>
      </c>
      <c r="I50" s="5" t="s">
        <v>12</v>
      </c>
      <c r="J50" s="5" t="s">
        <v>12</v>
      </c>
      <c r="K50" s="5" t="s">
        <v>128</v>
      </c>
      <c r="L50" s="5" t="s">
        <v>128</v>
      </c>
      <c r="M50" s="5" t="s">
        <v>1</v>
      </c>
      <c r="O50" s="5" t="s">
        <v>54</v>
      </c>
      <c r="P50" s="5" t="s">
        <v>33</v>
      </c>
    </row>
    <row r="51" spans="8:16" x14ac:dyDescent="0.25">
      <c r="H51" s="5" t="s">
        <v>1</v>
      </c>
      <c r="I51" s="5" t="s">
        <v>1</v>
      </c>
      <c r="J51" s="5" t="s">
        <v>1</v>
      </c>
      <c r="K51" s="5" t="s">
        <v>128</v>
      </c>
      <c r="L51" s="5" t="s">
        <v>128</v>
      </c>
      <c r="M51" s="5" t="s">
        <v>2</v>
      </c>
      <c r="O51" s="5" t="s">
        <v>55</v>
      </c>
      <c r="P51" s="5" t="s">
        <v>34</v>
      </c>
    </row>
    <row r="52" spans="8:16" x14ac:dyDescent="0.25">
      <c r="H52" s="5" t="s">
        <v>19</v>
      </c>
      <c r="I52" s="5" t="s">
        <v>19</v>
      </c>
      <c r="J52" s="5" t="s">
        <v>19</v>
      </c>
      <c r="K52" s="5" t="s">
        <v>128</v>
      </c>
      <c r="L52" s="5" t="s">
        <v>128</v>
      </c>
      <c r="M52" s="5" t="s">
        <v>3</v>
      </c>
      <c r="O52" s="5" t="s">
        <v>56</v>
      </c>
      <c r="P52" s="5" t="s">
        <v>35</v>
      </c>
    </row>
    <row r="53" spans="8:16" x14ac:dyDescent="0.25">
      <c r="H53" s="5" t="s">
        <v>2</v>
      </c>
      <c r="I53" s="5" t="s">
        <v>2</v>
      </c>
      <c r="J53" s="5" t="s">
        <v>0</v>
      </c>
      <c r="K53" s="5" t="s">
        <v>128</v>
      </c>
      <c r="L53" s="5" t="s">
        <v>128</v>
      </c>
      <c r="M53" s="5" t="s">
        <v>0</v>
      </c>
      <c r="O53" s="5" t="s">
        <v>57</v>
      </c>
      <c r="P53" s="5" t="s">
        <v>36</v>
      </c>
    </row>
    <row r="54" spans="8:16" x14ac:dyDescent="0.25">
      <c r="H54" s="5" t="s">
        <v>26</v>
      </c>
      <c r="I54" s="5" t="s">
        <v>26</v>
      </c>
      <c r="J54" s="5" t="s">
        <v>12</v>
      </c>
      <c r="K54" s="5" t="s">
        <v>128</v>
      </c>
      <c r="L54" s="5" t="s">
        <v>128</v>
      </c>
      <c r="M54" s="5" t="s">
        <v>1</v>
      </c>
      <c r="O54" s="5" t="s">
        <v>58</v>
      </c>
      <c r="P54" s="5" t="s">
        <v>37</v>
      </c>
    </row>
    <row r="55" spans="8:16" x14ac:dyDescent="0.25">
      <c r="H55" s="34" t="s">
        <v>0</v>
      </c>
      <c r="I55" s="5" t="s">
        <v>3</v>
      </c>
      <c r="J55" s="5" t="s">
        <v>1</v>
      </c>
      <c r="K55" s="5" t="s">
        <v>128</v>
      </c>
      <c r="L55" s="5" t="s">
        <v>128</v>
      </c>
      <c r="M55" s="5" t="s">
        <v>2</v>
      </c>
      <c r="O55" s="5" t="s">
        <v>59</v>
      </c>
      <c r="P55" s="5" t="s">
        <v>38</v>
      </c>
    </row>
    <row r="56" spans="8:16" x14ac:dyDescent="0.25">
      <c r="H56" s="5" t="s">
        <v>12</v>
      </c>
      <c r="I56" s="5" t="s">
        <v>33</v>
      </c>
      <c r="J56" s="5" t="s">
        <v>19</v>
      </c>
      <c r="K56" s="5" t="s">
        <v>128</v>
      </c>
      <c r="L56" s="5" t="s">
        <v>128</v>
      </c>
      <c r="M56" s="5" t="s">
        <v>3</v>
      </c>
      <c r="O56" s="5" t="s">
        <v>60</v>
      </c>
      <c r="P56" s="5" t="s">
        <v>39</v>
      </c>
    </row>
    <row r="57" spans="8:16" x14ac:dyDescent="0.25">
      <c r="H57" s="5" t="s">
        <v>1</v>
      </c>
      <c r="I57" s="5" t="s">
        <v>0</v>
      </c>
      <c r="J57" s="5" t="s">
        <v>0</v>
      </c>
      <c r="K57" s="5" t="s">
        <v>128</v>
      </c>
      <c r="L57" s="5" t="s">
        <v>128</v>
      </c>
      <c r="M57" s="5" t="s">
        <v>0</v>
      </c>
      <c r="O57" s="5" t="s">
        <v>7</v>
      </c>
      <c r="P57" s="5" t="s">
        <v>266</v>
      </c>
    </row>
    <row r="58" spans="8:16" x14ac:dyDescent="0.25">
      <c r="H58" s="5" t="s">
        <v>19</v>
      </c>
      <c r="I58" s="5" t="s">
        <v>12</v>
      </c>
      <c r="J58" s="5" t="s">
        <v>12</v>
      </c>
      <c r="K58" s="5" t="s">
        <v>128</v>
      </c>
      <c r="L58" s="5" t="s">
        <v>128</v>
      </c>
      <c r="M58" s="5" t="s">
        <v>1</v>
      </c>
      <c r="O58" s="5" t="s">
        <v>61</v>
      </c>
      <c r="P58" s="5" t="s">
        <v>290</v>
      </c>
    </row>
    <row r="59" spans="8:16" x14ac:dyDescent="0.25">
      <c r="H59" s="5" t="s">
        <v>2</v>
      </c>
      <c r="I59" s="5" t="s">
        <v>1</v>
      </c>
      <c r="J59" s="5" t="s">
        <v>1</v>
      </c>
      <c r="K59" s="5" t="s">
        <v>128</v>
      </c>
      <c r="L59" s="5" t="s">
        <v>128</v>
      </c>
      <c r="M59" s="5" t="s">
        <v>2</v>
      </c>
      <c r="O59" s="5" t="s">
        <v>62</v>
      </c>
      <c r="P59" s="5" t="s">
        <v>314</v>
      </c>
    </row>
    <row r="60" spans="8:16" x14ac:dyDescent="0.25">
      <c r="H60" s="5" t="s">
        <v>26</v>
      </c>
      <c r="I60" s="5" t="s">
        <v>19</v>
      </c>
      <c r="J60" s="5" t="s">
        <v>19</v>
      </c>
      <c r="K60" s="5" t="s">
        <v>128</v>
      </c>
      <c r="L60" s="5" t="s">
        <v>128</v>
      </c>
      <c r="M60" s="5" t="s">
        <v>3</v>
      </c>
      <c r="O60" s="5" t="s">
        <v>63</v>
      </c>
      <c r="P60" s="5" t="s">
        <v>338</v>
      </c>
    </row>
    <row r="61" spans="8:16" x14ac:dyDescent="0.25">
      <c r="H61" s="34" t="s">
        <v>0</v>
      </c>
      <c r="I61" s="5" t="s">
        <v>2</v>
      </c>
      <c r="J61" s="5" t="s">
        <v>0</v>
      </c>
      <c r="K61" s="5" t="s">
        <v>128</v>
      </c>
      <c r="L61" s="5" t="s">
        <v>128</v>
      </c>
      <c r="M61" s="5" t="s">
        <v>0</v>
      </c>
      <c r="O61" s="5" t="s">
        <v>64</v>
      </c>
      <c r="P61" s="5" t="s">
        <v>362</v>
      </c>
    </row>
    <row r="62" spans="8:16" x14ac:dyDescent="0.25">
      <c r="H62" s="5" t="s">
        <v>12</v>
      </c>
      <c r="I62" s="5" t="s">
        <v>26</v>
      </c>
      <c r="J62" s="5" t="s">
        <v>12</v>
      </c>
      <c r="K62" s="5" t="s">
        <v>128</v>
      </c>
      <c r="L62" s="5" t="s">
        <v>128</v>
      </c>
      <c r="M62" s="5" t="s">
        <v>1</v>
      </c>
      <c r="O62" s="5" t="s">
        <v>65</v>
      </c>
      <c r="P62" s="5" t="s">
        <v>386</v>
      </c>
    </row>
    <row r="63" spans="8:16" x14ac:dyDescent="0.25">
      <c r="H63" s="5" t="s">
        <v>1</v>
      </c>
      <c r="I63" s="5" t="s">
        <v>3</v>
      </c>
      <c r="J63" s="5" t="s">
        <v>1</v>
      </c>
      <c r="K63" s="5" t="s">
        <v>128</v>
      </c>
      <c r="L63" s="5" t="s">
        <v>128</v>
      </c>
      <c r="M63" s="5" t="s">
        <v>2</v>
      </c>
      <c r="O63" s="5" t="s">
        <v>66</v>
      </c>
      <c r="P63" s="5" t="s">
        <v>410</v>
      </c>
    </row>
    <row r="64" spans="8:16" x14ac:dyDescent="0.25">
      <c r="H64" s="5" t="s">
        <v>19</v>
      </c>
      <c r="I64" s="5" t="s">
        <v>33</v>
      </c>
      <c r="J64" s="5" t="s">
        <v>19</v>
      </c>
      <c r="K64" s="5" t="s">
        <v>128</v>
      </c>
      <c r="L64" s="5" t="s">
        <v>128</v>
      </c>
      <c r="M64" s="5" t="s">
        <v>3</v>
      </c>
      <c r="O64" s="5" t="s">
        <v>67</v>
      </c>
      <c r="P64" s="5" t="s">
        <v>434</v>
      </c>
    </row>
    <row r="65" spans="8:16" x14ac:dyDescent="0.25">
      <c r="H65" s="5" t="s">
        <v>2</v>
      </c>
      <c r="I65" s="5" t="s">
        <v>0</v>
      </c>
      <c r="J65" s="5" t="s">
        <v>128</v>
      </c>
      <c r="K65" s="5" t="s">
        <v>128</v>
      </c>
      <c r="L65" s="5" t="s">
        <v>128</v>
      </c>
      <c r="M65" s="5" t="s">
        <v>128</v>
      </c>
      <c r="O65" s="5" t="s">
        <v>8</v>
      </c>
      <c r="P65" s="5" t="s">
        <v>4</v>
      </c>
    </row>
    <row r="66" spans="8:16" x14ac:dyDescent="0.25">
      <c r="H66" s="5" t="s">
        <v>26</v>
      </c>
      <c r="I66" s="5" t="s">
        <v>12</v>
      </c>
      <c r="J66" s="5" t="s">
        <v>128</v>
      </c>
      <c r="K66" s="5" t="s">
        <v>128</v>
      </c>
      <c r="L66" s="5" t="s">
        <v>128</v>
      </c>
      <c r="M66" s="5" t="s">
        <v>128</v>
      </c>
      <c r="O66" s="5" t="s">
        <v>68</v>
      </c>
      <c r="P66" s="5" t="s">
        <v>40</v>
      </c>
    </row>
    <row r="67" spans="8:16" x14ac:dyDescent="0.25">
      <c r="H67" s="34" t="s">
        <v>0</v>
      </c>
      <c r="I67" s="5" t="s">
        <v>1</v>
      </c>
      <c r="J67" s="5" t="s">
        <v>128</v>
      </c>
      <c r="K67" s="5" t="s">
        <v>128</v>
      </c>
      <c r="L67" s="5" t="s">
        <v>128</v>
      </c>
      <c r="M67" s="5" t="s">
        <v>128</v>
      </c>
      <c r="O67" s="5" t="s">
        <v>69</v>
      </c>
      <c r="P67" s="5" t="s">
        <v>41</v>
      </c>
    </row>
    <row r="68" spans="8:16" x14ac:dyDescent="0.25">
      <c r="H68" s="5" t="s">
        <v>12</v>
      </c>
      <c r="I68" s="5" t="s">
        <v>19</v>
      </c>
      <c r="J68" s="5" t="s">
        <v>128</v>
      </c>
      <c r="K68" s="5" t="s">
        <v>128</v>
      </c>
      <c r="L68" s="5" t="s">
        <v>128</v>
      </c>
      <c r="M68" s="5" t="s">
        <v>128</v>
      </c>
      <c r="O68" s="5" t="s">
        <v>70</v>
      </c>
      <c r="P68" s="5" t="s">
        <v>42</v>
      </c>
    </row>
    <row r="69" spans="8:16" x14ac:dyDescent="0.25">
      <c r="H69" s="5" t="s">
        <v>1</v>
      </c>
      <c r="I69" s="5" t="s">
        <v>2</v>
      </c>
      <c r="J69" s="5" t="s">
        <v>128</v>
      </c>
      <c r="K69" s="5" t="s">
        <v>128</v>
      </c>
      <c r="L69" s="5" t="s">
        <v>128</v>
      </c>
      <c r="M69" s="5" t="s">
        <v>128</v>
      </c>
      <c r="O69" s="5" t="s">
        <v>71</v>
      </c>
      <c r="P69" s="5" t="s">
        <v>43</v>
      </c>
    </row>
    <row r="70" spans="8:16" x14ac:dyDescent="0.25">
      <c r="H70" s="5" t="s">
        <v>19</v>
      </c>
      <c r="I70" s="5" t="s">
        <v>26</v>
      </c>
      <c r="J70" s="5" t="s">
        <v>128</v>
      </c>
      <c r="K70" s="5" t="s">
        <v>128</v>
      </c>
      <c r="L70" s="5" t="s">
        <v>128</v>
      </c>
      <c r="M70" s="5" t="s">
        <v>128</v>
      </c>
      <c r="O70" s="5" t="s">
        <v>72</v>
      </c>
      <c r="P70" s="5" t="s">
        <v>44</v>
      </c>
    </row>
    <row r="71" spans="8:16" x14ac:dyDescent="0.25">
      <c r="H71" s="5" t="s">
        <v>2</v>
      </c>
      <c r="I71" s="5" t="s">
        <v>3</v>
      </c>
      <c r="J71" s="5" t="s">
        <v>128</v>
      </c>
      <c r="K71" s="5" t="s">
        <v>128</v>
      </c>
      <c r="L71" s="5" t="s">
        <v>128</v>
      </c>
      <c r="M71" s="5" t="s">
        <v>128</v>
      </c>
      <c r="O71" s="5" t="s">
        <v>73</v>
      </c>
      <c r="P71" s="5" t="s">
        <v>45</v>
      </c>
    </row>
    <row r="72" spans="8:16" x14ac:dyDescent="0.25">
      <c r="H72" s="5" t="s">
        <v>26</v>
      </c>
      <c r="I72" s="5" t="s">
        <v>33</v>
      </c>
      <c r="J72" s="5" t="s">
        <v>128</v>
      </c>
      <c r="K72" s="5" t="s">
        <v>128</v>
      </c>
      <c r="L72" s="5" t="s">
        <v>128</v>
      </c>
      <c r="M72" s="5" t="s">
        <v>128</v>
      </c>
      <c r="O72" s="5" t="s">
        <v>74</v>
      </c>
      <c r="P72" s="5" t="s">
        <v>46</v>
      </c>
    </row>
    <row r="73" spans="8:16" x14ac:dyDescent="0.25">
      <c r="H73" s="34" t="s">
        <v>0</v>
      </c>
      <c r="I73" s="5" t="s">
        <v>0</v>
      </c>
      <c r="J73" s="5" t="s">
        <v>128</v>
      </c>
      <c r="K73" s="5" t="s">
        <v>128</v>
      </c>
      <c r="L73" s="5" t="s">
        <v>128</v>
      </c>
      <c r="M73" s="5" t="s">
        <v>128</v>
      </c>
      <c r="O73" s="5" t="s">
        <v>9</v>
      </c>
      <c r="P73" s="5" t="s">
        <v>267</v>
      </c>
    </row>
    <row r="74" spans="8:16" x14ac:dyDescent="0.25">
      <c r="H74" s="5" t="s">
        <v>12</v>
      </c>
      <c r="I74" s="5" t="s">
        <v>12</v>
      </c>
      <c r="J74" s="5" t="s">
        <v>128</v>
      </c>
      <c r="K74" s="5" t="s">
        <v>128</v>
      </c>
      <c r="L74" s="5" t="s">
        <v>128</v>
      </c>
      <c r="M74" s="5" t="s">
        <v>128</v>
      </c>
      <c r="O74" s="5" t="s">
        <v>75</v>
      </c>
      <c r="P74" s="5" t="s">
        <v>291</v>
      </c>
    </row>
    <row r="75" spans="8:16" x14ac:dyDescent="0.25">
      <c r="H75" s="5" t="s">
        <v>1</v>
      </c>
      <c r="I75" s="5" t="s">
        <v>1</v>
      </c>
      <c r="J75" s="5" t="s">
        <v>128</v>
      </c>
      <c r="K75" s="5" t="s">
        <v>128</v>
      </c>
      <c r="L75" s="5" t="s">
        <v>128</v>
      </c>
      <c r="M75" s="5" t="s">
        <v>128</v>
      </c>
      <c r="O75" s="5" t="s">
        <v>76</v>
      </c>
      <c r="P75" s="5" t="s">
        <v>315</v>
      </c>
    </row>
    <row r="76" spans="8:16" x14ac:dyDescent="0.25">
      <c r="H76" s="5" t="s">
        <v>19</v>
      </c>
      <c r="I76" s="5" t="s">
        <v>19</v>
      </c>
      <c r="J76" s="5" t="s">
        <v>128</v>
      </c>
      <c r="K76" s="5" t="s">
        <v>128</v>
      </c>
      <c r="L76" s="5" t="s">
        <v>128</v>
      </c>
      <c r="M76" s="5" t="s">
        <v>128</v>
      </c>
      <c r="O76" s="5" t="s">
        <v>77</v>
      </c>
      <c r="P76" s="5" t="s">
        <v>339</v>
      </c>
    </row>
    <row r="77" spans="8:16" x14ac:dyDescent="0.25">
      <c r="H77" s="5" t="s">
        <v>2</v>
      </c>
      <c r="I77" s="5" t="s">
        <v>2</v>
      </c>
      <c r="J77" s="5" t="s">
        <v>128</v>
      </c>
      <c r="K77" s="5" t="s">
        <v>128</v>
      </c>
      <c r="L77" s="5" t="s">
        <v>128</v>
      </c>
      <c r="M77" s="5" t="s">
        <v>128</v>
      </c>
      <c r="O77" s="5" t="s">
        <v>78</v>
      </c>
      <c r="P77" s="5" t="s">
        <v>363</v>
      </c>
    </row>
    <row r="78" spans="8:16" x14ac:dyDescent="0.25">
      <c r="H78" s="5" t="s">
        <v>26</v>
      </c>
      <c r="I78" s="5" t="s">
        <v>26</v>
      </c>
      <c r="J78" s="5" t="s">
        <v>128</v>
      </c>
      <c r="K78" s="5" t="s">
        <v>128</v>
      </c>
      <c r="L78" s="5" t="s">
        <v>128</v>
      </c>
      <c r="M78" s="5" t="s">
        <v>128</v>
      </c>
      <c r="O78" s="5" t="s">
        <v>79</v>
      </c>
      <c r="P78" s="5" t="s">
        <v>387</v>
      </c>
    </row>
    <row r="79" spans="8:16" x14ac:dyDescent="0.25">
      <c r="H79" s="34" t="s">
        <v>0</v>
      </c>
      <c r="I79" s="5" t="s">
        <v>3</v>
      </c>
      <c r="J79" s="5" t="s">
        <v>128</v>
      </c>
      <c r="K79" s="5" t="s">
        <v>128</v>
      </c>
      <c r="L79" s="5" t="s">
        <v>128</v>
      </c>
      <c r="M79" s="5" t="s">
        <v>128</v>
      </c>
      <c r="O79" s="5" t="s">
        <v>80</v>
      </c>
      <c r="P79" s="5" t="s">
        <v>411</v>
      </c>
    </row>
    <row r="80" spans="8:16" x14ac:dyDescent="0.25">
      <c r="H80" s="5" t="s">
        <v>12</v>
      </c>
      <c r="I80" s="5" t="s">
        <v>33</v>
      </c>
      <c r="J80" s="5" t="s">
        <v>128</v>
      </c>
      <c r="K80" s="5" t="s">
        <v>128</v>
      </c>
      <c r="L80" s="5" t="s">
        <v>128</v>
      </c>
      <c r="M80" s="5" t="s">
        <v>128</v>
      </c>
      <c r="O80" s="5" t="s">
        <v>81</v>
      </c>
      <c r="P80" s="5" t="s">
        <v>435</v>
      </c>
    </row>
    <row r="81" spans="8:16" x14ac:dyDescent="0.25">
      <c r="H81" s="5" t="s">
        <v>1</v>
      </c>
      <c r="I81" s="5" t="s">
        <v>0</v>
      </c>
      <c r="J81" s="5" t="s">
        <v>128</v>
      </c>
      <c r="K81" s="5" t="s">
        <v>128</v>
      </c>
      <c r="L81" s="5" t="s">
        <v>128</v>
      </c>
      <c r="M81" s="5" t="s">
        <v>128</v>
      </c>
      <c r="O81" s="5" t="s">
        <v>10</v>
      </c>
      <c r="P81" s="5" t="s">
        <v>5</v>
      </c>
    </row>
    <row r="82" spans="8:16" x14ac:dyDescent="0.25">
      <c r="H82" s="5" t="s">
        <v>19</v>
      </c>
      <c r="I82" s="5" t="s">
        <v>12</v>
      </c>
      <c r="J82" s="5" t="s">
        <v>128</v>
      </c>
      <c r="K82" s="5" t="s">
        <v>128</v>
      </c>
      <c r="L82" s="5" t="s">
        <v>128</v>
      </c>
      <c r="M82" s="5" t="s">
        <v>128</v>
      </c>
      <c r="O82" s="5" t="s">
        <v>82</v>
      </c>
      <c r="P82" s="5" t="s">
        <v>47</v>
      </c>
    </row>
    <row r="83" spans="8:16" x14ac:dyDescent="0.25">
      <c r="H83" s="5" t="s">
        <v>2</v>
      </c>
      <c r="I83" s="5" t="s">
        <v>1</v>
      </c>
      <c r="J83" s="5" t="s">
        <v>128</v>
      </c>
      <c r="K83" s="5" t="s">
        <v>128</v>
      </c>
      <c r="L83" s="5" t="s">
        <v>128</v>
      </c>
      <c r="M83" s="5" t="s">
        <v>128</v>
      </c>
      <c r="O83" s="5" t="s">
        <v>83</v>
      </c>
      <c r="P83" s="5" t="s">
        <v>48</v>
      </c>
    </row>
    <row r="84" spans="8:16" x14ac:dyDescent="0.25">
      <c r="H84" s="5" t="s">
        <v>26</v>
      </c>
      <c r="I84" s="5" t="s">
        <v>19</v>
      </c>
      <c r="J84" s="5" t="s">
        <v>128</v>
      </c>
      <c r="K84" s="5" t="s">
        <v>128</v>
      </c>
      <c r="L84" s="5" t="s">
        <v>128</v>
      </c>
      <c r="M84" s="5" t="s">
        <v>128</v>
      </c>
      <c r="O84" s="5" t="s">
        <v>84</v>
      </c>
      <c r="P84" s="5" t="s">
        <v>49</v>
      </c>
    </row>
    <row r="85" spans="8:16" x14ac:dyDescent="0.25">
      <c r="H85" s="34" t="s">
        <v>0</v>
      </c>
      <c r="I85" s="5" t="s">
        <v>2</v>
      </c>
      <c r="J85" s="5" t="s">
        <v>128</v>
      </c>
      <c r="K85" s="5" t="s">
        <v>128</v>
      </c>
      <c r="L85" s="5" t="s">
        <v>128</v>
      </c>
      <c r="M85" s="5" t="s">
        <v>128</v>
      </c>
      <c r="O85" s="5" t="s">
        <v>85</v>
      </c>
      <c r="P85" s="5" t="s">
        <v>50</v>
      </c>
    </row>
    <row r="86" spans="8:16" x14ac:dyDescent="0.25">
      <c r="H86" s="5" t="s">
        <v>12</v>
      </c>
      <c r="I86" s="5" t="s">
        <v>26</v>
      </c>
      <c r="J86" s="5" t="s">
        <v>128</v>
      </c>
      <c r="K86" s="5" t="s">
        <v>128</v>
      </c>
      <c r="L86" s="5" t="s">
        <v>128</v>
      </c>
      <c r="M86" s="5" t="s">
        <v>128</v>
      </c>
      <c r="O86" s="5" t="s">
        <v>86</v>
      </c>
      <c r="P86" s="5" t="s">
        <v>51</v>
      </c>
    </row>
    <row r="87" spans="8:16" x14ac:dyDescent="0.25">
      <c r="H87" s="5" t="s">
        <v>1</v>
      </c>
      <c r="I87" s="5" t="s">
        <v>3</v>
      </c>
      <c r="J87" s="5" t="s">
        <v>128</v>
      </c>
      <c r="K87" s="5" t="s">
        <v>128</v>
      </c>
      <c r="L87" s="5" t="s">
        <v>128</v>
      </c>
      <c r="M87" s="5" t="s">
        <v>128</v>
      </c>
      <c r="O87" s="5" t="s">
        <v>87</v>
      </c>
      <c r="P87" s="5" t="s">
        <v>52</v>
      </c>
    </row>
    <row r="88" spans="8:16" x14ac:dyDescent="0.25">
      <c r="H88" s="5" t="s">
        <v>19</v>
      </c>
      <c r="I88" s="5" t="s">
        <v>33</v>
      </c>
      <c r="J88" s="5" t="s">
        <v>128</v>
      </c>
      <c r="K88" s="5" t="s">
        <v>128</v>
      </c>
      <c r="L88" s="5" t="s">
        <v>128</v>
      </c>
      <c r="M88" s="5" t="s">
        <v>128</v>
      </c>
      <c r="O88" s="5" t="s">
        <v>88</v>
      </c>
      <c r="P88" s="5" t="s">
        <v>53</v>
      </c>
    </row>
    <row r="89" spans="8:16" x14ac:dyDescent="0.25">
      <c r="H89" s="5" t="s">
        <v>2</v>
      </c>
      <c r="I89" s="5" t="s">
        <v>0</v>
      </c>
      <c r="J89" s="5" t="s">
        <v>128</v>
      </c>
      <c r="K89" s="5" t="s">
        <v>128</v>
      </c>
      <c r="L89" s="5" t="s">
        <v>128</v>
      </c>
      <c r="M89" s="5" t="s">
        <v>128</v>
      </c>
      <c r="O89" s="5" t="s">
        <v>11</v>
      </c>
      <c r="P89" s="5" t="s">
        <v>268</v>
      </c>
    </row>
    <row r="90" spans="8:16" x14ac:dyDescent="0.25">
      <c r="H90" s="5" t="s">
        <v>26</v>
      </c>
      <c r="I90" s="5" t="s">
        <v>12</v>
      </c>
      <c r="J90" s="5" t="s">
        <v>128</v>
      </c>
      <c r="K90" s="5" t="s">
        <v>128</v>
      </c>
      <c r="L90" s="5" t="s">
        <v>128</v>
      </c>
      <c r="M90" s="5" t="s">
        <v>128</v>
      </c>
      <c r="O90" s="5" t="s">
        <v>89</v>
      </c>
      <c r="P90" s="5" t="s">
        <v>292</v>
      </c>
    </row>
    <row r="91" spans="8:16" x14ac:dyDescent="0.25">
      <c r="H91" s="34" t="s">
        <v>0</v>
      </c>
      <c r="I91" s="5" t="s">
        <v>1</v>
      </c>
      <c r="J91" s="5" t="s">
        <v>128</v>
      </c>
      <c r="K91" s="5" t="s">
        <v>128</v>
      </c>
      <c r="L91" s="5" t="s">
        <v>128</v>
      </c>
      <c r="M91" s="5" t="s">
        <v>128</v>
      </c>
      <c r="O91" s="5" t="s">
        <v>90</v>
      </c>
      <c r="P91" s="5" t="s">
        <v>316</v>
      </c>
    </row>
    <row r="92" spans="8:16" x14ac:dyDescent="0.25">
      <c r="H92" s="5" t="s">
        <v>12</v>
      </c>
      <c r="I92" s="5" t="s">
        <v>19</v>
      </c>
      <c r="J92" s="5" t="s">
        <v>128</v>
      </c>
      <c r="K92" s="5" t="s">
        <v>128</v>
      </c>
      <c r="L92" s="5" t="s">
        <v>128</v>
      </c>
      <c r="M92" s="5" t="s">
        <v>128</v>
      </c>
      <c r="O92" s="5" t="s">
        <v>91</v>
      </c>
      <c r="P92" s="5" t="s">
        <v>340</v>
      </c>
    </row>
    <row r="93" spans="8:16" x14ac:dyDescent="0.25">
      <c r="H93" s="5" t="s">
        <v>1</v>
      </c>
      <c r="I93" s="5" t="s">
        <v>2</v>
      </c>
      <c r="J93" s="5" t="s">
        <v>128</v>
      </c>
      <c r="K93" s="5" t="s">
        <v>128</v>
      </c>
      <c r="L93" s="5" t="s">
        <v>128</v>
      </c>
      <c r="M93" s="5" t="s">
        <v>128</v>
      </c>
      <c r="O93" s="5" t="s">
        <v>92</v>
      </c>
      <c r="P93" s="5" t="s">
        <v>364</v>
      </c>
    </row>
    <row r="94" spans="8:16" x14ac:dyDescent="0.25">
      <c r="H94" s="5" t="s">
        <v>19</v>
      </c>
      <c r="I94" s="5" t="s">
        <v>26</v>
      </c>
      <c r="J94" s="5" t="s">
        <v>128</v>
      </c>
      <c r="K94" s="5" t="s">
        <v>128</v>
      </c>
      <c r="L94" s="5" t="s">
        <v>128</v>
      </c>
      <c r="M94" s="5" t="s">
        <v>128</v>
      </c>
      <c r="O94" s="5" t="s">
        <v>93</v>
      </c>
      <c r="P94" s="5" t="s">
        <v>388</v>
      </c>
    </row>
    <row r="95" spans="8:16" x14ac:dyDescent="0.25">
      <c r="H95" s="5" t="s">
        <v>2</v>
      </c>
      <c r="I95" s="5" t="s">
        <v>3</v>
      </c>
      <c r="J95" s="5" t="s">
        <v>128</v>
      </c>
      <c r="K95" s="5" t="s">
        <v>128</v>
      </c>
      <c r="L95" s="5" t="s">
        <v>128</v>
      </c>
      <c r="M95" s="5" t="s">
        <v>128</v>
      </c>
      <c r="O95" s="5" t="s">
        <v>94</v>
      </c>
      <c r="P95" s="5" t="s">
        <v>412</v>
      </c>
    </row>
    <row r="96" spans="8:16" x14ac:dyDescent="0.25">
      <c r="H96" s="5" t="s">
        <v>26</v>
      </c>
      <c r="I96" s="5" t="s">
        <v>33</v>
      </c>
      <c r="J96" s="5" t="s">
        <v>128</v>
      </c>
      <c r="K96" s="5" t="s">
        <v>128</v>
      </c>
      <c r="L96" s="5" t="s">
        <v>128</v>
      </c>
      <c r="M96" s="5" t="s">
        <v>128</v>
      </c>
      <c r="O96" s="5" t="s">
        <v>95</v>
      </c>
      <c r="P96" s="5" t="s">
        <v>436</v>
      </c>
    </row>
    <row r="97" spans="8:16" x14ac:dyDescent="0.25">
      <c r="H97" s="5" t="s">
        <v>128</v>
      </c>
      <c r="I97" s="5" t="s">
        <v>0</v>
      </c>
      <c r="J97" s="5" t="s">
        <v>128</v>
      </c>
      <c r="K97" s="5" t="s">
        <v>128</v>
      </c>
      <c r="L97" s="5" t="s">
        <v>128</v>
      </c>
      <c r="M97" s="5" t="s">
        <v>128</v>
      </c>
      <c r="O97" s="5" t="s">
        <v>0</v>
      </c>
      <c r="P97" s="5" t="s">
        <v>6</v>
      </c>
    </row>
    <row r="98" spans="8:16" x14ac:dyDescent="0.25">
      <c r="H98" s="5" t="s">
        <v>128</v>
      </c>
      <c r="I98" s="5" t="s">
        <v>12</v>
      </c>
      <c r="J98" s="5" t="s">
        <v>128</v>
      </c>
      <c r="K98" s="5" t="s">
        <v>128</v>
      </c>
      <c r="L98" s="5" t="s">
        <v>128</v>
      </c>
      <c r="M98" s="5" t="s">
        <v>128</v>
      </c>
      <c r="O98" s="5" t="s">
        <v>12</v>
      </c>
      <c r="P98" s="5" t="s">
        <v>54</v>
      </c>
    </row>
    <row r="99" spans="8:16" x14ac:dyDescent="0.25">
      <c r="H99" s="5" t="s">
        <v>128</v>
      </c>
      <c r="I99" s="5" t="s">
        <v>1</v>
      </c>
      <c r="J99" s="5" t="s">
        <v>128</v>
      </c>
      <c r="K99" s="5" t="s">
        <v>128</v>
      </c>
      <c r="L99" s="5" t="s">
        <v>128</v>
      </c>
      <c r="M99" s="5" t="s">
        <v>128</v>
      </c>
      <c r="O99" s="5" t="s">
        <v>13</v>
      </c>
      <c r="P99" s="5" t="s">
        <v>55</v>
      </c>
    </row>
    <row r="100" spans="8:16" x14ac:dyDescent="0.25">
      <c r="H100" s="5" t="s">
        <v>128</v>
      </c>
      <c r="I100" s="5" t="s">
        <v>19</v>
      </c>
      <c r="J100" s="5" t="s">
        <v>128</v>
      </c>
      <c r="K100" s="5" t="s">
        <v>128</v>
      </c>
      <c r="L100" s="5" t="s">
        <v>128</v>
      </c>
      <c r="M100" s="5" t="s">
        <v>128</v>
      </c>
      <c r="O100" s="5" t="s">
        <v>14</v>
      </c>
      <c r="P100" s="5" t="s">
        <v>56</v>
      </c>
    </row>
    <row r="101" spans="8:16" x14ac:dyDescent="0.25">
      <c r="H101" s="5" t="s">
        <v>128</v>
      </c>
      <c r="I101" s="5" t="s">
        <v>2</v>
      </c>
      <c r="J101" s="5" t="s">
        <v>128</v>
      </c>
      <c r="K101" s="5" t="s">
        <v>128</v>
      </c>
      <c r="L101" s="5" t="s">
        <v>128</v>
      </c>
      <c r="M101" s="5" t="s">
        <v>128</v>
      </c>
      <c r="O101" s="5" t="s">
        <v>15</v>
      </c>
      <c r="P101" s="5" t="s">
        <v>57</v>
      </c>
    </row>
    <row r="102" spans="8:16" x14ac:dyDescent="0.25">
      <c r="H102" s="5" t="s">
        <v>128</v>
      </c>
      <c r="I102" s="5" t="s">
        <v>26</v>
      </c>
      <c r="J102" s="5" t="s">
        <v>128</v>
      </c>
      <c r="K102" s="5" t="s">
        <v>128</v>
      </c>
      <c r="L102" s="5" t="s">
        <v>128</v>
      </c>
      <c r="M102" s="5" t="s">
        <v>128</v>
      </c>
      <c r="O102" s="5" t="s">
        <v>16</v>
      </c>
      <c r="P102" s="5" t="s">
        <v>58</v>
      </c>
    </row>
    <row r="103" spans="8:16" x14ac:dyDescent="0.25">
      <c r="H103" s="5" t="s">
        <v>128</v>
      </c>
      <c r="I103" s="5" t="s">
        <v>3</v>
      </c>
      <c r="J103" s="5" t="s">
        <v>128</v>
      </c>
      <c r="K103" s="5" t="s">
        <v>128</v>
      </c>
      <c r="L103" s="5" t="s">
        <v>128</v>
      </c>
      <c r="M103" s="5" t="s">
        <v>128</v>
      </c>
      <c r="O103" s="5" t="s">
        <v>17</v>
      </c>
      <c r="P103" s="5" t="s">
        <v>59</v>
      </c>
    </row>
    <row r="104" spans="8:16" x14ac:dyDescent="0.25">
      <c r="H104" s="5" t="s">
        <v>128</v>
      </c>
      <c r="I104" s="5" t="s">
        <v>33</v>
      </c>
      <c r="J104" s="5" t="s">
        <v>128</v>
      </c>
      <c r="K104" s="5" t="s">
        <v>128</v>
      </c>
      <c r="L104" s="5" t="s">
        <v>128</v>
      </c>
      <c r="M104" s="5" t="s">
        <v>128</v>
      </c>
      <c r="O104" s="5" t="s">
        <v>18</v>
      </c>
      <c r="P104" s="5" t="s">
        <v>60</v>
      </c>
    </row>
    <row r="105" spans="8:16" x14ac:dyDescent="0.25">
      <c r="H105" s="5" t="s">
        <v>128</v>
      </c>
      <c r="I105" s="5" t="s">
        <v>0</v>
      </c>
      <c r="J105" s="5" t="s">
        <v>128</v>
      </c>
      <c r="K105" s="5" t="s">
        <v>128</v>
      </c>
      <c r="L105" s="5" t="s">
        <v>128</v>
      </c>
      <c r="M105" s="5" t="s">
        <v>128</v>
      </c>
      <c r="O105" s="5" t="s">
        <v>1</v>
      </c>
      <c r="P105" s="5" t="s">
        <v>269</v>
      </c>
    </row>
    <row r="106" spans="8:16" x14ac:dyDescent="0.25">
      <c r="H106" s="5" t="s">
        <v>128</v>
      </c>
      <c r="I106" s="5" t="s">
        <v>12</v>
      </c>
      <c r="J106" s="5" t="s">
        <v>128</v>
      </c>
      <c r="K106" s="5" t="s">
        <v>128</v>
      </c>
      <c r="L106" s="5" t="s">
        <v>128</v>
      </c>
      <c r="M106" s="5" t="s">
        <v>128</v>
      </c>
      <c r="O106" s="5" t="s">
        <v>19</v>
      </c>
      <c r="P106" s="5" t="s">
        <v>293</v>
      </c>
    </row>
    <row r="107" spans="8:16" x14ac:dyDescent="0.25">
      <c r="H107" s="5" t="s">
        <v>128</v>
      </c>
      <c r="I107" s="5" t="s">
        <v>1</v>
      </c>
      <c r="J107" s="5" t="s">
        <v>128</v>
      </c>
      <c r="K107" s="5" t="s">
        <v>128</v>
      </c>
      <c r="L107" s="5" t="s">
        <v>128</v>
      </c>
      <c r="M107" s="5" t="s">
        <v>128</v>
      </c>
      <c r="O107" s="5" t="s">
        <v>20</v>
      </c>
      <c r="P107" s="5" t="s">
        <v>317</v>
      </c>
    </row>
    <row r="108" spans="8:16" x14ac:dyDescent="0.25">
      <c r="H108" s="5" t="s">
        <v>128</v>
      </c>
      <c r="I108" s="5" t="s">
        <v>19</v>
      </c>
      <c r="J108" s="5" t="s">
        <v>128</v>
      </c>
      <c r="K108" s="5" t="s">
        <v>128</v>
      </c>
      <c r="L108" s="5" t="s">
        <v>128</v>
      </c>
      <c r="M108" s="5" t="s">
        <v>128</v>
      </c>
      <c r="O108" s="5" t="s">
        <v>21</v>
      </c>
      <c r="P108" s="5" t="s">
        <v>341</v>
      </c>
    </row>
    <row r="109" spans="8:16" x14ac:dyDescent="0.25">
      <c r="H109" s="5" t="s">
        <v>128</v>
      </c>
      <c r="I109" s="5" t="s">
        <v>2</v>
      </c>
      <c r="J109" s="5" t="s">
        <v>128</v>
      </c>
      <c r="K109" s="5" t="s">
        <v>128</v>
      </c>
      <c r="L109" s="5" t="s">
        <v>128</v>
      </c>
      <c r="M109" s="5" t="s">
        <v>128</v>
      </c>
      <c r="O109" s="5" t="s">
        <v>22</v>
      </c>
      <c r="P109" s="5" t="s">
        <v>365</v>
      </c>
    </row>
    <row r="110" spans="8:16" x14ac:dyDescent="0.25">
      <c r="H110" s="5" t="s">
        <v>128</v>
      </c>
      <c r="I110" s="5" t="s">
        <v>26</v>
      </c>
      <c r="J110" s="5" t="s">
        <v>128</v>
      </c>
      <c r="K110" s="5" t="s">
        <v>128</v>
      </c>
      <c r="L110" s="5" t="s">
        <v>128</v>
      </c>
      <c r="M110" s="5" t="s">
        <v>128</v>
      </c>
      <c r="O110" s="5" t="s">
        <v>23</v>
      </c>
      <c r="P110" s="5" t="s">
        <v>389</v>
      </c>
    </row>
    <row r="111" spans="8:16" x14ac:dyDescent="0.25">
      <c r="H111" s="5" t="s">
        <v>128</v>
      </c>
      <c r="I111" s="5" t="s">
        <v>3</v>
      </c>
      <c r="J111" s="5" t="s">
        <v>128</v>
      </c>
      <c r="K111" s="5" t="s">
        <v>128</v>
      </c>
      <c r="L111" s="5" t="s">
        <v>128</v>
      </c>
      <c r="M111" s="5" t="s">
        <v>128</v>
      </c>
      <c r="O111" s="5" t="s">
        <v>24</v>
      </c>
      <c r="P111" s="5" t="s">
        <v>413</v>
      </c>
    </row>
    <row r="112" spans="8:16" x14ac:dyDescent="0.25">
      <c r="H112" s="5" t="s">
        <v>128</v>
      </c>
      <c r="I112" s="5" t="s">
        <v>33</v>
      </c>
      <c r="J112" s="5" t="s">
        <v>128</v>
      </c>
      <c r="K112" s="5" t="s">
        <v>128</v>
      </c>
      <c r="L112" s="5" t="s">
        <v>128</v>
      </c>
      <c r="M112" s="5" t="s">
        <v>128</v>
      </c>
      <c r="O112" s="5" t="s">
        <v>25</v>
      </c>
      <c r="P112" s="5" t="s">
        <v>437</v>
      </c>
    </row>
    <row r="113" spans="8:16" x14ac:dyDescent="0.25">
      <c r="H113" s="5" t="s">
        <v>128</v>
      </c>
      <c r="I113" s="5" t="s">
        <v>0</v>
      </c>
      <c r="J113" s="5" t="s">
        <v>128</v>
      </c>
      <c r="K113" s="5" t="s">
        <v>128</v>
      </c>
      <c r="L113" s="5" t="s">
        <v>128</v>
      </c>
      <c r="M113" s="5" t="s">
        <v>128</v>
      </c>
      <c r="O113" s="5" t="s">
        <v>2</v>
      </c>
      <c r="P113" s="5" t="s">
        <v>7</v>
      </c>
    </row>
    <row r="114" spans="8:16" x14ac:dyDescent="0.25">
      <c r="H114" s="5" t="s">
        <v>128</v>
      </c>
      <c r="I114" s="5" t="s">
        <v>12</v>
      </c>
      <c r="J114" s="5" t="s">
        <v>128</v>
      </c>
      <c r="K114" s="5" t="s">
        <v>128</v>
      </c>
      <c r="L114" s="5" t="s">
        <v>128</v>
      </c>
      <c r="M114" s="5" t="s">
        <v>128</v>
      </c>
      <c r="O114" s="5" t="s">
        <v>26</v>
      </c>
      <c r="P114" s="5" t="s">
        <v>61</v>
      </c>
    </row>
    <row r="115" spans="8:16" x14ac:dyDescent="0.25">
      <c r="H115" s="5" t="s">
        <v>128</v>
      </c>
      <c r="I115" s="5" t="s">
        <v>1</v>
      </c>
      <c r="J115" s="5" t="s">
        <v>128</v>
      </c>
      <c r="K115" s="5" t="s">
        <v>128</v>
      </c>
      <c r="L115" s="5" t="s">
        <v>128</v>
      </c>
      <c r="M115" s="5" t="s">
        <v>128</v>
      </c>
      <c r="O115" s="5" t="s">
        <v>27</v>
      </c>
      <c r="P115" s="5" t="s">
        <v>62</v>
      </c>
    </row>
    <row r="116" spans="8:16" x14ac:dyDescent="0.25">
      <c r="H116" s="5" t="s">
        <v>128</v>
      </c>
      <c r="I116" s="5" t="s">
        <v>19</v>
      </c>
      <c r="J116" s="5" t="s">
        <v>128</v>
      </c>
      <c r="K116" s="5" t="s">
        <v>128</v>
      </c>
      <c r="L116" s="5" t="s">
        <v>128</v>
      </c>
      <c r="M116" s="5" t="s">
        <v>128</v>
      </c>
      <c r="O116" s="5" t="s">
        <v>28</v>
      </c>
      <c r="P116" s="5" t="s">
        <v>63</v>
      </c>
    </row>
    <row r="117" spans="8:16" x14ac:dyDescent="0.25">
      <c r="H117" s="5" t="s">
        <v>128</v>
      </c>
      <c r="I117" s="5" t="s">
        <v>2</v>
      </c>
      <c r="J117" s="5" t="s">
        <v>128</v>
      </c>
      <c r="K117" s="5" t="s">
        <v>128</v>
      </c>
      <c r="L117" s="5" t="s">
        <v>128</v>
      </c>
      <c r="M117" s="5" t="s">
        <v>128</v>
      </c>
      <c r="O117" s="5" t="s">
        <v>29</v>
      </c>
      <c r="P117" s="5" t="s">
        <v>64</v>
      </c>
    </row>
    <row r="118" spans="8:16" x14ac:dyDescent="0.25">
      <c r="H118" s="5" t="s">
        <v>128</v>
      </c>
      <c r="I118" s="5" t="s">
        <v>26</v>
      </c>
      <c r="J118" s="5" t="s">
        <v>128</v>
      </c>
      <c r="K118" s="5" t="s">
        <v>128</v>
      </c>
      <c r="L118" s="5" t="s">
        <v>128</v>
      </c>
      <c r="M118" s="5" t="s">
        <v>128</v>
      </c>
      <c r="O118" s="5" t="s">
        <v>30</v>
      </c>
      <c r="P118" s="5" t="s">
        <v>65</v>
      </c>
    </row>
    <row r="119" spans="8:16" x14ac:dyDescent="0.25">
      <c r="H119" s="5" t="s">
        <v>128</v>
      </c>
      <c r="I119" s="5" t="s">
        <v>3</v>
      </c>
      <c r="J119" s="5" t="s">
        <v>128</v>
      </c>
      <c r="K119" s="5" t="s">
        <v>128</v>
      </c>
      <c r="L119" s="5" t="s">
        <v>128</v>
      </c>
      <c r="M119" s="5" t="s">
        <v>128</v>
      </c>
      <c r="O119" s="5" t="s">
        <v>31</v>
      </c>
      <c r="P119" s="5" t="s">
        <v>66</v>
      </c>
    </row>
    <row r="120" spans="8:16" x14ac:dyDescent="0.25">
      <c r="H120" s="5" t="s">
        <v>128</v>
      </c>
      <c r="I120" s="5" t="s">
        <v>33</v>
      </c>
      <c r="J120" s="5" t="s">
        <v>128</v>
      </c>
      <c r="K120" s="5" t="s">
        <v>128</v>
      </c>
      <c r="L120" s="5" t="s">
        <v>128</v>
      </c>
      <c r="M120" s="5" t="s">
        <v>128</v>
      </c>
      <c r="O120" s="5" t="s">
        <v>32</v>
      </c>
      <c r="P120" s="5" t="s">
        <v>67</v>
      </c>
    </row>
    <row r="121" spans="8:16" x14ac:dyDescent="0.25">
      <c r="H121" s="5" t="s">
        <v>128</v>
      </c>
      <c r="I121" s="5" t="s">
        <v>0</v>
      </c>
      <c r="J121" s="5" t="s">
        <v>128</v>
      </c>
      <c r="K121" s="5" t="s">
        <v>128</v>
      </c>
      <c r="L121" s="5" t="s">
        <v>128</v>
      </c>
      <c r="M121" s="5" t="s">
        <v>128</v>
      </c>
      <c r="O121" s="5" t="s">
        <v>3</v>
      </c>
      <c r="P121" s="5" t="s">
        <v>270</v>
      </c>
    </row>
    <row r="122" spans="8:16" x14ac:dyDescent="0.25">
      <c r="H122" s="5" t="s">
        <v>128</v>
      </c>
      <c r="I122" s="5" t="s">
        <v>12</v>
      </c>
      <c r="J122" s="5" t="s">
        <v>128</v>
      </c>
      <c r="K122" s="5" t="s">
        <v>128</v>
      </c>
      <c r="L122" s="5" t="s">
        <v>128</v>
      </c>
      <c r="M122" s="5" t="s">
        <v>128</v>
      </c>
      <c r="O122" s="5" t="s">
        <v>33</v>
      </c>
      <c r="P122" s="5" t="s">
        <v>294</v>
      </c>
    </row>
    <row r="123" spans="8:16" x14ac:dyDescent="0.25">
      <c r="H123" s="5" t="s">
        <v>128</v>
      </c>
      <c r="I123" s="5" t="s">
        <v>1</v>
      </c>
      <c r="J123" s="5" t="s">
        <v>128</v>
      </c>
      <c r="K123" s="5" t="s">
        <v>128</v>
      </c>
      <c r="L123" s="5" t="s">
        <v>128</v>
      </c>
      <c r="M123" s="5" t="s">
        <v>128</v>
      </c>
      <c r="O123" s="5" t="s">
        <v>34</v>
      </c>
      <c r="P123" s="5" t="s">
        <v>318</v>
      </c>
    </row>
    <row r="124" spans="8:16" x14ac:dyDescent="0.25">
      <c r="H124" s="5" t="s">
        <v>128</v>
      </c>
      <c r="I124" s="5" t="s">
        <v>19</v>
      </c>
      <c r="J124" s="5" t="s">
        <v>128</v>
      </c>
      <c r="K124" s="5" t="s">
        <v>128</v>
      </c>
      <c r="L124" s="5" t="s">
        <v>128</v>
      </c>
      <c r="M124" s="5" t="s">
        <v>128</v>
      </c>
      <c r="O124" s="5" t="s">
        <v>35</v>
      </c>
      <c r="P124" s="5" t="s">
        <v>342</v>
      </c>
    </row>
    <row r="125" spans="8:16" x14ac:dyDescent="0.25">
      <c r="H125" s="5" t="s">
        <v>128</v>
      </c>
      <c r="I125" s="5" t="s">
        <v>2</v>
      </c>
      <c r="J125" s="5" t="s">
        <v>128</v>
      </c>
      <c r="K125" s="5" t="s">
        <v>128</v>
      </c>
      <c r="L125" s="5" t="s">
        <v>128</v>
      </c>
      <c r="M125" s="5" t="s">
        <v>128</v>
      </c>
      <c r="O125" s="5" t="s">
        <v>36</v>
      </c>
      <c r="P125" s="5" t="s">
        <v>366</v>
      </c>
    </row>
    <row r="126" spans="8:16" x14ac:dyDescent="0.25">
      <c r="H126" s="5" t="s">
        <v>128</v>
      </c>
      <c r="I126" s="5" t="s">
        <v>26</v>
      </c>
      <c r="J126" s="5" t="s">
        <v>128</v>
      </c>
      <c r="K126" s="5" t="s">
        <v>128</v>
      </c>
      <c r="L126" s="5" t="s">
        <v>128</v>
      </c>
      <c r="M126" s="5" t="s">
        <v>128</v>
      </c>
      <c r="O126" s="5" t="s">
        <v>37</v>
      </c>
      <c r="P126" s="5" t="s">
        <v>390</v>
      </c>
    </row>
    <row r="127" spans="8:16" x14ac:dyDescent="0.25">
      <c r="H127" s="5" t="s">
        <v>128</v>
      </c>
      <c r="I127" s="5" t="s">
        <v>3</v>
      </c>
      <c r="J127" s="5" t="s">
        <v>128</v>
      </c>
      <c r="K127" s="5" t="s">
        <v>128</v>
      </c>
      <c r="L127" s="5" t="s">
        <v>128</v>
      </c>
      <c r="M127" s="5" t="s">
        <v>128</v>
      </c>
      <c r="O127" s="5" t="s">
        <v>38</v>
      </c>
      <c r="P127" s="5" t="s">
        <v>414</v>
      </c>
    </row>
    <row r="128" spans="8:16" x14ac:dyDescent="0.25">
      <c r="H128" s="5" t="s">
        <v>128</v>
      </c>
      <c r="I128" s="5" t="s">
        <v>33</v>
      </c>
      <c r="J128" s="5" t="s">
        <v>128</v>
      </c>
      <c r="K128" s="5" t="s">
        <v>128</v>
      </c>
      <c r="L128" s="5" t="s">
        <v>128</v>
      </c>
      <c r="M128" s="5" t="s">
        <v>128</v>
      </c>
      <c r="O128" s="5" t="s">
        <v>39</v>
      </c>
      <c r="P128" s="5" t="s">
        <v>438</v>
      </c>
    </row>
    <row r="129" spans="15:16" x14ac:dyDescent="0.25">
      <c r="O129" s="5" t="s">
        <v>4</v>
      </c>
      <c r="P129" s="5" t="s">
        <v>8</v>
      </c>
    </row>
    <row r="130" spans="15:16" x14ac:dyDescent="0.25">
      <c r="O130" s="5" t="s">
        <v>40</v>
      </c>
      <c r="P130" s="5" t="s">
        <v>68</v>
      </c>
    </row>
    <row r="131" spans="15:16" x14ac:dyDescent="0.25">
      <c r="O131" s="5" t="s">
        <v>41</v>
      </c>
      <c r="P131" s="5" t="s">
        <v>69</v>
      </c>
    </row>
    <row r="132" spans="15:16" x14ac:dyDescent="0.25">
      <c r="O132" s="5" t="s">
        <v>42</v>
      </c>
      <c r="P132" s="5" t="s">
        <v>70</v>
      </c>
    </row>
    <row r="133" spans="15:16" x14ac:dyDescent="0.25">
      <c r="O133" s="5" t="s">
        <v>43</v>
      </c>
      <c r="P133" s="5" t="s">
        <v>71</v>
      </c>
    </row>
    <row r="134" spans="15:16" x14ac:dyDescent="0.25">
      <c r="O134" s="5" t="s">
        <v>44</v>
      </c>
      <c r="P134" s="5" t="s">
        <v>72</v>
      </c>
    </row>
    <row r="135" spans="15:16" x14ac:dyDescent="0.25">
      <c r="O135" s="5" t="s">
        <v>45</v>
      </c>
      <c r="P135" s="5" t="s">
        <v>73</v>
      </c>
    </row>
    <row r="136" spans="15:16" x14ac:dyDescent="0.25">
      <c r="O136" s="5" t="s">
        <v>46</v>
      </c>
      <c r="P136" s="5" t="s">
        <v>74</v>
      </c>
    </row>
    <row r="137" spans="15:16" x14ac:dyDescent="0.25">
      <c r="O137" s="5" t="s">
        <v>5</v>
      </c>
      <c r="P137" s="5" t="s">
        <v>271</v>
      </c>
    </row>
    <row r="138" spans="15:16" x14ac:dyDescent="0.25">
      <c r="O138" s="5" t="s">
        <v>47</v>
      </c>
      <c r="P138" s="5" t="s">
        <v>295</v>
      </c>
    </row>
    <row r="139" spans="15:16" x14ac:dyDescent="0.25">
      <c r="O139" s="5" t="s">
        <v>48</v>
      </c>
      <c r="P139" s="5" t="s">
        <v>319</v>
      </c>
    </row>
    <row r="140" spans="15:16" x14ac:dyDescent="0.25">
      <c r="O140" s="5" t="s">
        <v>49</v>
      </c>
      <c r="P140" s="5" t="s">
        <v>343</v>
      </c>
    </row>
    <row r="141" spans="15:16" x14ac:dyDescent="0.25">
      <c r="O141" s="5" t="s">
        <v>50</v>
      </c>
      <c r="P141" s="5" t="s">
        <v>367</v>
      </c>
    </row>
    <row r="142" spans="15:16" x14ac:dyDescent="0.25">
      <c r="O142" s="5" t="s">
        <v>51</v>
      </c>
      <c r="P142" s="5" t="s">
        <v>391</v>
      </c>
    </row>
    <row r="143" spans="15:16" x14ac:dyDescent="0.25">
      <c r="O143" s="5" t="s">
        <v>52</v>
      </c>
      <c r="P143" s="5" t="s">
        <v>415</v>
      </c>
    </row>
    <row r="144" spans="15:16" x14ac:dyDescent="0.25">
      <c r="O144" s="5" t="s">
        <v>53</v>
      </c>
      <c r="P144" s="5" t="s">
        <v>439</v>
      </c>
    </row>
    <row r="145" spans="15:16" x14ac:dyDescent="0.25">
      <c r="O145" s="5" t="s">
        <v>6</v>
      </c>
      <c r="P145" s="5" t="s">
        <v>9</v>
      </c>
    </row>
    <row r="146" spans="15:16" x14ac:dyDescent="0.25">
      <c r="O146" s="5" t="s">
        <v>54</v>
      </c>
      <c r="P146" s="5" t="s">
        <v>75</v>
      </c>
    </row>
    <row r="147" spans="15:16" x14ac:dyDescent="0.25">
      <c r="O147" s="5" t="s">
        <v>55</v>
      </c>
      <c r="P147" s="5" t="s">
        <v>76</v>
      </c>
    </row>
    <row r="148" spans="15:16" x14ac:dyDescent="0.25">
      <c r="O148" s="5" t="s">
        <v>56</v>
      </c>
      <c r="P148" s="5" t="s">
        <v>77</v>
      </c>
    </row>
    <row r="149" spans="15:16" x14ac:dyDescent="0.25">
      <c r="O149" s="5" t="s">
        <v>57</v>
      </c>
      <c r="P149" s="5" t="s">
        <v>78</v>
      </c>
    </row>
    <row r="150" spans="15:16" x14ac:dyDescent="0.25">
      <c r="O150" s="5" t="s">
        <v>58</v>
      </c>
      <c r="P150" s="5" t="s">
        <v>79</v>
      </c>
    </row>
    <row r="151" spans="15:16" x14ac:dyDescent="0.25">
      <c r="O151" s="5" t="s">
        <v>59</v>
      </c>
      <c r="P151" s="5" t="s">
        <v>80</v>
      </c>
    </row>
    <row r="152" spans="15:16" x14ac:dyDescent="0.25">
      <c r="O152" s="5" t="s">
        <v>60</v>
      </c>
      <c r="P152" s="5" t="s">
        <v>81</v>
      </c>
    </row>
    <row r="153" spans="15:16" x14ac:dyDescent="0.25">
      <c r="O153" s="5" t="s">
        <v>7</v>
      </c>
      <c r="P153" s="5" t="s">
        <v>272</v>
      </c>
    </row>
    <row r="154" spans="15:16" x14ac:dyDescent="0.25">
      <c r="O154" s="5" t="s">
        <v>61</v>
      </c>
      <c r="P154" s="5" t="s">
        <v>296</v>
      </c>
    </row>
    <row r="155" spans="15:16" x14ac:dyDescent="0.25">
      <c r="O155" s="5" t="s">
        <v>62</v>
      </c>
      <c r="P155" s="5" t="s">
        <v>320</v>
      </c>
    </row>
    <row r="156" spans="15:16" x14ac:dyDescent="0.25">
      <c r="O156" s="5" t="s">
        <v>63</v>
      </c>
      <c r="P156" s="5" t="s">
        <v>344</v>
      </c>
    </row>
    <row r="157" spans="15:16" x14ac:dyDescent="0.25">
      <c r="O157" s="5" t="s">
        <v>64</v>
      </c>
      <c r="P157" s="5" t="s">
        <v>368</v>
      </c>
    </row>
    <row r="158" spans="15:16" x14ac:dyDescent="0.25">
      <c r="O158" s="5" t="s">
        <v>65</v>
      </c>
      <c r="P158" s="5" t="s">
        <v>392</v>
      </c>
    </row>
    <row r="159" spans="15:16" x14ac:dyDescent="0.25">
      <c r="O159" s="5" t="s">
        <v>66</v>
      </c>
      <c r="P159" s="5" t="s">
        <v>416</v>
      </c>
    </row>
    <row r="160" spans="15:16" x14ac:dyDescent="0.25">
      <c r="O160" s="5" t="s">
        <v>67</v>
      </c>
      <c r="P160" s="5" t="s">
        <v>440</v>
      </c>
    </row>
    <row r="161" spans="15:16" x14ac:dyDescent="0.25">
      <c r="O161" s="5" t="s">
        <v>8</v>
      </c>
      <c r="P161" s="5" t="s">
        <v>10</v>
      </c>
    </row>
    <row r="162" spans="15:16" x14ac:dyDescent="0.25">
      <c r="O162" s="5" t="s">
        <v>68</v>
      </c>
      <c r="P162" s="5" t="s">
        <v>82</v>
      </c>
    </row>
    <row r="163" spans="15:16" x14ac:dyDescent="0.25">
      <c r="O163" s="5" t="s">
        <v>69</v>
      </c>
      <c r="P163" s="5" t="s">
        <v>83</v>
      </c>
    </row>
    <row r="164" spans="15:16" x14ac:dyDescent="0.25">
      <c r="O164" s="5" t="s">
        <v>70</v>
      </c>
      <c r="P164" s="5" t="s">
        <v>84</v>
      </c>
    </row>
    <row r="165" spans="15:16" x14ac:dyDescent="0.25">
      <c r="O165" s="5" t="s">
        <v>71</v>
      </c>
      <c r="P165" s="5" t="s">
        <v>85</v>
      </c>
    </row>
    <row r="166" spans="15:16" x14ac:dyDescent="0.25">
      <c r="O166" s="5" t="s">
        <v>72</v>
      </c>
      <c r="P166" s="5" t="s">
        <v>86</v>
      </c>
    </row>
    <row r="167" spans="15:16" x14ac:dyDescent="0.25">
      <c r="O167" s="5" t="s">
        <v>73</v>
      </c>
      <c r="P167" s="5" t="s">
        <v>87</v>
      </c>
    </row>
    <row r="168" spans="15:16" x14ac:dyDescent="0.25">
      <c r="O168" s="5" t="s">
        <v>74</v>
      </c>
      <c r="P168" s="5" t="s">
        <v>88</v>
      </c>
    </row>
    <row r="169" spans="15:16" x14ac:dyDescent="0.25">
      <c r="O169" s="5" t="s">
        <v>9</v>
      </c>
      <c r="P169" s="5" t="s">
        <v>273</v>
      </c>
    </row>
    <row r="170" spans="15:16" x14ac:dyDescent="0.25">
      <c r="O170" s="5" t="s">
        <v>75</v>
      </c>
      <c r="P170" s="5" t="s">
        <v>297</v>
      </c>
    </row>
    <row r="171" spans="15:16" x14ac:dyDescent="0.25">
      <c r="O171" s="5" t="s">
        <v>76</v>
      </c>
      <c r="P171" s="5" t="s">
        <v>321</v>
      </c>
    </row>
    <row r="172" spans="15:16" x14ac:dyDescent="0.25">
      <c r="O172" s="5" t="s">
        <v>77</v>
      </c>
      <c r="P172" s="5" t="s">
        <v>345</v>
      </c>
    </row>
    <row r="173" spans="15:16" x14ac:dyDescent="0.25">
      <c r="O173" s="5" t="s">
        <v>78</v>
      </c>
      <c r="P173" s="5" t="s">
        <v>369</v>
      </c>
    </row>
    <row r="174" spans="15:16" x14ac:dyDescent="0.25">
      <c r="O174" s="5" t="s">
        <v>79</v>
      </c>
      <c r="P174" s="5" t="s">
        <v>393</v>
      </c>
    </row>
    <row r="175" spans="15:16" x14ac:dyDescent="0.25">
      <c r="O175" s="5" t="s">
        <v>80</v>
      </c>
      <c r="P175" s="5" t="s">
        <v>417</v>
      </c>
    </row>
    <row r="176" spans="15:16" x14ac:dyDescent="0.25">
      <c r="O176" s="5" t="s">
        <v>81</v>
      </c>
      <c r="P176" s="5" t="s">
        <v>441</v>
      </c>
    </row>
    <row r="177" spans="15:16" x14ac:dyDescent="0.25">
      <c r="O177" s="5" t="s">
        <v>10</v>
      </c>
      <c r="P177" s="5" t="s">
        <v>11</v>
      </c>
    </row>
    <row r="178" spans="15:16" x14ac:dyDescent="0.25">
      <c r="O178" s="5" t="s">
        <v>82</v>
      </c>
      <c r="P178" s="5" t="s">
        <v>89</v>
      </c>
    </row>
    <row r="179" spans="15:16" x14ac:dyDescent="0.25">
      <c r="O179" s="5" t="s">
        <v>83</v>
      </c>
      <c r="P179" s="5" t="s">
        <v>90</v>
      </c>
    </row>
    <row r="180" spans="15:16" x14ac:dyDescent="0.25">
      <c r="O180" s="5" t="s">
        <v>84</v>
      </c>
      <c r="P180" s="5" t="s">
        <v>91</v>
      </c>
    </row>
    <row r="181" spans="15:16" x14ac:dyDescent="0.25">
      <c r="O181" s="5" t="s">
        <v>85</v>
      </c>
      <c r="P181" s="5" t="s">
        <v>92</v>
      </c>
    </row>
    <row r="182" spans="15:16" x14ac:dyDescent="0.25">
      <c r="O182" s="5" t="s">
        <v>86</v>
      </c>
      <c r="P182" s="5" t="s">
        <v>93</v>
      </c>
    </row>
    <row r="183" spans="15:16" x14ac:dyDescent="0.25">
      <c r="O183" s="5" t="s">
        <v>87</v>
      </c>
      <c r="P183" s="5" t="s">
        <v>94</v>
      </c>
    </row>
    <row r="184" spans="15:16" x14ac:dyDescent="0.25">
      <c r="O184" s="5" t="s">
        <v>88</v>
      </c>
      <c r="P184" s="5" t="s">
        <v>95</v>
      </c>
    </row>
    <row r="185" spans="15:16" x14ac:dyDescent="0.25">
      <c r="O185" s="5" t="s">
        <v>11</v>
      </c>
      <c r="P185" s="5" t="s">
        <v>274</v>
      </c>
    </row>
    <row r="186" spans="15:16" x14ac:dyDescent="0.25">
      <c r="O186" s="5" t="s">
        <v>89</v>
      </c>
      <c r="P186" s="5" t="s">
        <v>298</v>
      </c>
    </row>
    <row r="187" spans="15:16" x14ac:dyDescent="0.25">
      <c r="O187" s="5" t="s">
        <v>90</v>
      </c>
      <c r="P187" s="5" t="s">
        <v>322</v>
      </c>
    </row>
    <row r="188" spans="15:16" x14ac:dyDescent="0.25">
      <c r="O188" s="5" t="s">
        <v>91</v>
      </c>
      <c r="P188" s="5" t="s">
        <v>346</v>
      </c>
    </row>
    <row r="189" spans="15:16" x14ac:dyDescent="0.25">
      <c r="O189" s="5" t="s">
        <v>92</v>
      </c>
      <c r="P189" s="5" t="s">
        <v>370</v>
      </c>
    </row>
    <row r="190" spans="15:16" x14ac:dyDescent="0.25">
      <c r="O190" s="5" t="s">
        <v>93</v>
      </c>
      <c r="P190" s="5" t="s">
        <v>394</v>
      </c>
    </row>
    <row r="191" spans="15:16" x14ac:dyDescent="0.25">
      <c r="O191" s="5" t="s">
        <v>94</v>
      </c>
      <c r="P191" s="5" t="s">
        <v>418</v>
      </c>
    </row>
    <row r="192" spans="15:16" x14ac:dyDescent="0.25">
      <c r="O192" s="5" t="s">
        <v>95</v>
      </c>
      <c r="P192" s="5" t="s">
        <v>442</v>
      </c>
    </row>
    <row r="193" spans="15:16" x14ac:dyDescent="0.25">
      <c r="O193" s="5" t="s">
        <v>0</v>
      </c>
      <c r="P193" s="5" t="s">
        <v>167</v>
      </c>
    </row>
    <row r="194" spans="15:16" x14ac:dyDescent="0.25">
      <c r="O194" s="5" t="s">
        <v>12</v>
      </c>
      <c r="P194" s="5" t="s">
        <v>179</v>
      </c>
    </row>
    <row r="195" spans="15:16" x14ac:dyDescent="0.25">
      <c r="O195" s="5" t="s">
        <v>13</v>
      </c>
      <c r="P195" s="5" t="s">
        <v>191</v>
      </c>
    </row>
    <row r="196" spans="15:16" x14ac:dyDescent="0.25">
      <c r="O196" s="5" t="s">
        <v>14</v>
      </c>
      <c r="P196" s="5" t="s">
        <v>203</v>
      </c>
    </row>
    <row r="197" spans="15:16" x14ac:dyDescent="0.25">
      <c r="O197" s="5" t="s">
        <v>15</v>
      </c>
      <c r="P197" s="5" t="s">
        <v>215</v>
      </c>
    </row>
    <row r="198" spans="15:16" x14ac:dyDescent="0.25">
      <c r="O198" s="5" t="s">
        <v>16</v>
      </c>
      <c r="P198" s="5" t="s">
        <v>227</v>
      </c>
    </row>
    <row r="199" spans="15:16" x14ac:dyDescent="0.25">
      <c r="O199" s="5" t="s">
        <v>17</v>
      </c>
      <c r="P199" s="5" t="s">
        <v>239</v>
      </c>
    </row>
    <row r="200" spans="15:16" x14ac:dyDescent="0.25">
      <c r="O200" s="5" t="s">
        <v>18</v>
      </c>
      <c r="P200" s="5" t="s">
        <v>251</v>
      </c>
    </row>
    <row r="201" spans="15:16" x14ac:dyDescent="0.25">
      <c r="O201" s="5" t="s">
        <v>1</v>
      </c>
      <c r="P201" s="5" t="s">
        <v>275</v>
      </c>
    </row>
    <row r="202" spans="15:16" x14ac:dyDescent="0.25">
      <c r="O202" s="5" t="s">
        <v>19</v>
      </c>
      <c r="P202" s="5" t="s">
        <v>299</v>
      </c>
    </row>
    <row r="203" spans="15:16" x14ac:dyDescent="0.25">
      <c r="O203" s="5" t="s">
        <v>20</v>
      </c>
      <c r="P203" s="5" t="s">
        <v>323</v>
      </c>
    </row>
    <row r="204" spans="15:16" x14ac:dyDescent="0.25">
      <c r="O204" s="5" t="s">
        <v>21</v>
      </c>
      <c r="P204" s="5" t="s">
        <v>347</v>
      </c>
    </row>
    <row r="205" spans="15:16" x14ac:dyDescent="0.25">
      <c r="O205" s="5" t="s">
        <v>22</v>
      </c>
      <c r="P205" s="5" t="s">
        <v>371</v>
      </c>
    </row>
    <row r="206" spans="15:16" x14ac:dyDescent="0.25">
      <c r="O206" s="5" t="s">
        <v>23</v>
      </c>
      <c r="P206" s="5" t="s">
        <v>395</v>
      </c>
    </row>
    <row r="207" spans="15:16" x14ac:dyDescent="0.25">
      <c r="O207" s="5" t="s">
        <v>24</v>
      </c>
      <c r="P207" s="5" t="s">
        <v>419</v>
      </c>
    </row>
    <row r="208" spans="15:16" x14ac:dyDescent="0.25">
      <c r="O208" s="5" t="s">
        <v>25</v>
      </c>
      <c r="P208" s="5" t="s">
        <v>443</v>
      </c>
    </row>
    <row r="209" spans="15:16" x14ac:dyDescent="0.25">
      <c r="O209" s="5" t="s">
        <v>2</v>
      </c>
      <c r="P209" s="5" t="s">
        <v>168</v>
      </c>
    </row>
    <row r="210" spans="15:16" x14ac:dyDescent="0.25">
      <c r="O210" s="5" t="s">
        <v>26</v>
      </c>
      <c r="P210" s="5" t="s">
        <v>180</v>
      </c>
    </row>
    <row r="211" spans="15:16" x14ac:dyDescent="0.25">
      <c r="O211" s="5" t="s">
        <v>27</v>
      </c>
      <c r="P211" s="5" t="s">
        <v>192</v>
      </c>
    </row>
    <row r="212" spans="15:16" x14ac:dyDescent="0.25">
      <c r="O212" s="5" t="s">
        <v>28</v>
      </c>
      <c r="P212" s="5" t="s">
        <v>204</v>
      </c>
    </row>
    <row r="213" spans="15:16" x14ac:dyDescent="0.25">
      <c r="O213" s="5" t="s">
        <v>29</v>
      </c>
      <c r="P213" s="5" t="s">
        <v>216</v>
      </c>
    </row>
    <row r="214" spans="15:16" x14ac:dyDescent="0.25">
      <c r="O214" s="5" t="s">
        <v>30</v>
      </c>
      <c r="P214" s="5" t="s">
        <v>228</v>
      </c>
    </row>
    <row r="215" spans="15:16" x14ac:dyDescent="0.25">
      <c r="O215" s="5" t="s">
        <v>31</v>
      </c>
      <c r="P215" s="5" t="s">
        <v>240</v>
      </c>
    </row>
    <row r="216" spans="15:16" x14ac:dyDescent="0.25">
      <c r="O216" s="5" t="s">
        <v>32</v>
      </c>
      <c r="P216" s="5" t="s">
        <v>252</v>
      </c>
    </row>
    <row r="217" spans="15:16" x14ac:dyDescent="0.25">
      <c r="O217" s="5" t="s">
        <v>3</v>
      </c>
      <c r="P217" s="5" t="s">
        <v>276</v>
      </c>
    </row>
    <row r="218" spans="15:16" x14ac:dyDescent="0.25">
      <c r="O218" s="5" t="s">
        <v>33</v>
      </c>
      <c r="P218" s="5" t="s">
        <v>300</v>
      </c>
    </row>
    <row r="219" spans="15:16" x14ac:dyDescent="0.25">
      <c r="O219" s="5" t="s">
        <v>34</v>
      </c>
      <c r="P219" s="5" t="s">
        <v>324</v>
      </c>
    </row>
    <row r="220" spans="15:16" x14ac:dyDescent="0.25">
      <c r="O220" s="5" t="s">
        <v>35</v>
      </c>
      <c r="P220" s="5" t="s">
        <v>348</v>
      </c>
    </row>
    <row r="221" spans="15:16" x14ac:dyDescent="0.25">
      <c r="O221" s="5" t="s">
        <v>36</v>
      </c>
      <c r="P221" s="5" t="s">
        <v>372</v>
      </c>
    </row>
    <row r="222" spans="15:16" x14ac:dyDescent="0.25">
      <c r="O222" s="5" t="s">
        <v>37</v>
      </c>
      <c r="P222" s="5" t="s">
        <v>396</v>
      </c>
    </row>
    <row r="223" spans="15:16" x14ac:dyDescent="0.25">
      <c r="O223" s="5" t="s">
        <v>38</v>
      </c>
      <c r="P223" s="5" t="s">
        <v>420</v>
      </c>
    </row>
    <row r="224" spans="15:16" x14ac:dyDescent="0.25">
      <c r="O224" s="5" t="s">
        <v>39</v>
      </c>
      <c r="P224" s="5" t="s">
        <v>444</v>
      </c>
    </row>
    <row r="225" spans="15:16" x14ac:dyDescent="0.25">
      <c r="O225" s="5" t="s">
        <v>4</v>
      </c>
      <c r="P225" s="5" t="s">
        <v>169</v>
      </c>
    </row>
    <row r="226" spans="15:16" x14ac:dyDescent="0.25">
      <c r="O226" s="5" t="s">
        <v>40</v>
      </c>
      <c r="P226" s="5" t="s">
        <v>181</v>
      </c>
    </row>
    <row r="227" spans="15:16" x14ac:dyDescent="0.25">
      <c r="O227" s="5" t="s">
        <v>41</v>
      </c>
      <c r="P227" s="5" t="s">
        <v>193</v>
      </c>
    </row>
    <row r="228" spans="15:16" x14ac:dyDescent="0.25">
      <c r="O228" s="5" t="s">
        <v>42</v>
      </c>
      <c r="P228" s="5" t="s">
        <v>205</v>
      </c>
    </row>
    <row r="229" spans="15:16" x14ac:dyDescent="0.25">
      <c r="O229" s="5" t="s">
        <v>43</v>
      </c>
      <c r="P229" s="5" t="s">
        <v>217</v>
      </c>
    </row>
    <row r="230" spans="15:16" x14ac:dyDescent="0.25">
      <c r="O230" s="5" t="s">
        <v>44</v>
      </c>
      <c r="P230" s="5" t="s">
        <v>229</v>
      </c>
    </row>
    <row r="231" spans="15:16" x14ac:dyDescent="0.25">
      <c r="O231" s="5" t="s">
        <v>45</v>
      </c>
      <c r="P231" s="5" t="s">
        <v>241</v>
      </c>
    </row>
    <row r="232" spans="15:16" x14ac:dyDescent="0.25">
      <c r="O232" s="5" t="s">
        <v>46</v>
      </c>
      <c r="P232" s="5" t="s">
        <v>253</v>
      </c>
    </row>
    <row r="233" spans="15:16" x14ac:dyDescent="0.25">
      <c r="O233" s="5" t="s">
        <v>5</v>
      </c>
      <c r="P233" s="5" t="s">
        <v>277</v>
      </c>
    </row>
    <row r="234" spans="15:16" x14ac:dyDescent="0.25">
      <c r="O234" s="5" t="s">
        <v>47</v>
      </c>
      <c r="P234" s="5" t="s">
        <v>301</v>
      </c>
    </row>
    <row r="235" spans="15:16" x14ac:dyDescent="0.25">
      <c r="O235" s="5" t="s">
        <v>48</v>
      </c>
      <c r="P235" s="5" t="s">
        <v>325</v>
      </c>
    </row>
    <row r="236" spans="15:16" x14ac:dyDescent="0.25">
      <c r="O236" s="5" t="s">
        <v>49</v>
      </c>
      <c r="P236" s="5" t="s">
        <v>349</v>
      </c>
    </row>
    <row r="237" spans="15:16" x14ac:dyDescent="0.25">
      <c r="O237" s="5" t="s">
        <v>50</v>
      </c>
      <c r="P237" s="5" t="s">
        <v>373</v>
      </c>
    </row>
    <row r="238" spans="15:16" x14ac:dyDescent="0.25">
      <c r="O238" s="5" t="s">
        <v>51</v>
      </c>
      <c r="P238" s="5" t="s">
        <v>397</v>
      </c>
    </row>
    <row r="239" spans="15:16" x14ac:dyDescent="0.25">
      <c r="O239" s="5" t="s">
        <v>52</v>
      </c>
      <c r="P239" s="5" t="s">
        <v>421</v>
      </c>
    </row>
    <row r="240" spans="15:16" x14ac:dyDescent="0.25">
      <c r="O240" s="5" t="s">
        <v>53</v>
      </c>
      <c r="P240" s="5" t="s">
        <v>445</v>
      </c>
    </row>
    <row r="241" spans="15:16" x14ac:dyDescent="0.25">
      <c r="O241" s="5" t="s">
        <v>6</v>
      </c>
      <c r="P241" s="5" t="s">
        <v>170</v>
      </c>
    </row>
    <row r="242" spans="15:16" x14ac:dyDescent="0.25">
      <c r="O242" s="5" t="s">
        <v>54</v>
      </c>
      <c r="P242" s="5" t="s">
        <v>182</v>
      </c>
    </row>
    <row r="243" spans="15:16" x14ac:dyDescent="0.25">
      <c r="O243" s="5" t="s">
        <v>55</v>
      </c>
      <c r="P243" s="5" t="s">
        <v>194</v>
      </c>
    </row>
    <row r="244" spans="15:16" x14ac:dyDescent="0.25">
      <c r="O244" s="5" t="s">
        <v>56</v>
      </c>
      <c r="P244" s="5" t="s">
        <v>206</v>
      </c>
    </row>
    <row r="245" spans="15:16" x14ac:dyDescent="0.25">
      <c r="O245" s="5" t="s">
        <v>57</v>
      </c>
      <c r="P245" s="5" t="s">
        <v>218</v>
      </c>
    </row>
    <row r="246" spans="15:16" x14ac:dyDescent="0.25">
      <c r="O246" s="5" t="s">
        <v>58</v>
      </c>
      <c r="P246" s="5" t="s">
        <v>230</v>
      </c>
    </row>
    <row r="247" spans="15:16" x14ac:dyDescent="0.25">
      <c r="O247" s="5" t="s">
        <v>59</v>
      </c>
      <c r="P247" s="5" t="s">
        <v>242</v>
      </c>
    </row>
    <row r="248" spans="15:16" x14ac:dyDescent="0.25">
      <c r="O248" s="5" t="s">
        <v>60</v>
      </c>
      <c r="P248" s="5" t="s">
        <v>254</v>
      </c>
    </row>
    <row r="249" spans="15:16" x14ac:dyDescent="0.25">
      <c r="O249" s="5" t="s">
        <v>7</v>
      </c>
      <c r="P249" s="5" t="s">
        <v>278</v>
      </c>
    </row>
    <row r="250" spans="15:16" x14ac:dyDescent="0.25">
      <c r="O250" s="5" t="s">
        <v>61</v>
      </c>
      <c r="P250" s="5" t="s">
        <v>302</v>
      </c>
    </row>
    <row r="251" spans="15:16" x14ac:dyDescent="0.25">
      <c r="O251" s="5" t="s">
        <v>62</v>
      </c>
      <c r="P251" s="5" t="s">
        <v>326</v>
      </c>
    </row>
    <row r="252" spans="15:16" x14ac:dyDescent="0.25">
      <c r="O252" s="5" t="s">
        <v>63</v>
      </c>
      <c r="P252" s="5" t="s">
        <v>350</v>
      </c>
    </row>
    <row r="253" spans="15:16" x14ac:dyDescent="0.25">
      <c r="O253" s="5" t="s">
        <v>64</v>
      </c>
      <c r="P253" s="5" t="s">
        <v>374</v>
      </c>
    </row>
    <row r="254" spans="15:16" x14ac:dyDescent="0.25">
      <c r="O254" s="5" t="s">
        <v>65</v>
      </c>
      <c r="P254" s="5" t="s">
        <v>398</v>
      </c>
    </row>
    <row r="255" spans="15:16" x14ac:dyDescent="0.25">
      <c r="O255" s="5" t="s">
        <v>66</v>
      </c>
      <c r="P255" s="5" t="s">
        <v>422</v>
      </c>
    </row>
    <row r="256" spans="15:16" x14ac:dyDescent="0.25">
      <c r="O256" s="5" t="s">
        <v>67</v>
      </c>
      <c r="P256" s="5" t="s">
        <v>446</v>
      </c>
    </row>
    <row r="257" spans="15:16" x14ac:dyDescent="0.25">
      <c r="O257" s="5" t="s">
        <v>8</v>
      </c>
      <c r="P257" s="5" t="s">
        <v>171</v>
      </c>
    </row>
    <row r="258" spans="15:16" x14ac:dyDescent="0.25">
      <c r="O258" s="5" t="s">
        <v>68</v>
      </c>
      <c r="P258" s="5" t="s">
        <v>183</v>
      </c>
    </row>
    <row r="259" spans="15:16" x14ac:dyDescent="0.25">
      <c r="O259" s="5" t="s">
        <v>69</v>
      </c>
      <c r="P259" s="5" t="s">
        <v>195</v>
      </c>
    </row>
    <row r="260" spans="15:16" x14ac:dyDescent="0.25">
      <c r="O260" s="5" t="s">
        <v>70</v>
      </c>
      <c r="P260" s="5" t="s">
        <v>207</v>
      </c>
    </row>
    <row r="261" spans="15:16" x14ac:dyDescent="0.25">
      <c r="O261" s="5" t="s">
        <v>71</v>
      </c>
      <c r="P261" s="5" t="s">
        <v>219</v>
      </c>
    </row>
    <row r="262" spans="15:16" x14ac:dyDescent="0.25">
      <c r="O262" s="5" t="s">
        <v>72</v>
      </c>
      <c r="P262" s="5" t="s">
        <v>231</v>
      </c>
    </row>
    <row r="263" spans="15:16" x14ac:dyDescent="0.25">
      <c r="O263" s="5" t="s">
        <v>73</v>
      </c>
      <c r="P263" s="5" t="s">
        <v>243</v>
      </c>
    </row>
    <row r="264" spans="15:16" x14ac:dyDescent="0.25">
      <c r="O264" s="5" t="s">
        <v>74</v>
      </c>
      <c r="P264" s="5" t="s">
        <v>255</v>
      </c>
    </row>
    <row r="265" spans="15:16" x14ac:dyDescent="0.25">
      <c r="O265" s="5" t="s">
        <v>9</v>
      </c>
      <c r="P265" s="5" t="s">
        <v>279</v>
      </c>
    </row>
    <row r="266" spans="15:16" x14ac:dyDescent="0.25">
      <c r="O266" s="5" t="s">
        <v>75</v>
      </c>
      <c r="P266" s="5" t="s">
        <v>303</v>
      </c>
    </row>
    <row r="267" spans="15:16" x14ac:dyDescent="0.25">
      <c r="O267" s="5" t="s">
        <v>76</v>
      </c>
      <c r="P267" s="5" t="s">
        <v>327</v>
      </c>
    </row>
    <row r="268" spans="15:16" x14ac:dyDescent="0.25">
      <c r="O268" s="5" t="s">
        <v>77</v>
      </c>
      <c r="P268" s="5" t="s">
        <v>351</v>
      </c>
    </row>
    <row r="269" spans="15:16" x14ac:dyDescent="0.25">
      <c r="O269" s="5" t="s">
        <v>78</v>
      </c>
      <c r="P269" s="5" t="s">
        <v>375</v>
      </c>
    </row>
    <row r="270" spans="15:16" x14ac:dyDescent="0.25">
      <c r="O270" s="5" t="s">
        <v>79</v>
      </c>
      <c r="P270" s="5" t="s">
        <v>399</v>
      </c>
    </row>
    <row r="271" spans="15:16" x14ac:dyDescent="0.25">
      <c r="O271" s="5" t="s">
        <v>80</v>
      </c>
      <c r="P271" s="5" t="s">
        <v>423</v>
      </c>
    </row>
    <row r="272" spans="15:16" x14ac:dyDescent="0.25">
      <c r="O272" s="5" t="s">
        <v>81</v>
      </c>
      <c r="P272" s="5" t="s">
        <v>447</v>
      </c>
    </row>
    <row r="273" spans="15:16" x14ac:dyDescent="0.25">
      <c r="O273" s="5" t="s">
        <v>10</v>
      </c>
      <c r="P273" s="5" t="s">
        <v>172</v>
      </c>
    </row>
    <row r="274" spans="15:16" x14ac:dyDescent="0.25">
      <c r="O274" s="5" t="s">
        <v>82</v>
      </c>
      <c r="P274" s="5" t="s">
        <v>184</v>
      </c>
    </row>
    <row r="275" spans="15:16" x14ac:dyDescent="0.25">
      <c r="O275" s="5" t="s">
        <v>83</v>
      </c>
      <c r="P275" s="5" t="s">
        <v>196</v>
      </c>
    </row>
    <row r="276" spans="15:16" x14ac:dyDescent="0.25">
      <c r="O276" s="5" t="s">
        <v>84</v>
      </c>
      <c r="P276" s="5" t="s">
        <v>208</v>
      </c>
    </row>
    <row r="277" spans="15:16" x14ac:dyDescent="0.25">
      <c r="O277" s="5" t="s">
        <v>85</v>
      </c>
      <c r="P277" s="5" t="s">
        <v>220</v>
      </c>
    </row>
    <row r="278" spans="15:16" x14ac:dyDescent="0.25">
      <c r="O278" s="5" t="s">
        <v>86</v>
      </c>
      <c r="P278" s="5" t="s">
        <v>232</v>
      </c>
    </row>
    <row r="279" spans="15:16" x14ac:dyDescent="0.25">
      <c r="O279" s="5" t="s">
        <v>87</v>
      </c>
      <c r="P279" s="5" t="s">
        <v>244</v>
      </c>
    </row>
    <row r="280" spans="15:16" x14ac:dyDescent="0.25">
      <c r="O280" s="5" t="s">
        <v>88</v>
      </c>
      <c r="P280" s="5" t="s">
        <v>256</v>
      </c>
    </row>
    <row r="281" spans="15:16" x14ac:dyDescent="0.25">
      <c r="O281" s="5" t="s">
        <v>11</v>
      </c>
      <c r="P281" s="5" t="s">
        <v>280</v>
      </c>
    </row>
    <row r="282" spans="15:16" x14ac:dyDescent="0.25">
      <c r="O282" s="5" t="s">
        <v>89</v>
      </c>
      <c r="P282" s="5" t="s">
        <v>304</v>
      </c>
    </row>
    <row r="283" spans="15:16" x14ac:dyDescent="0.25">
      <c r="O283" s="5" t="s">
        <v>90</v>
      </c>
      <c r="P283" s="5" t="s">
        <v>328</v>
      </c>
    </row>
    <row r="284" spans="15:16" x14ac:dyDescent="0.25">
      <c r="O284" s="5" t="s">
        <v>91</v>
      </c>
      <c r="P284" s="5" t="s">
        <v>352</v>
      </c>
    </row>
    <row r="285" spans="15:16" x14ac:dyDescent="0.25">
      <c r="O285" s="5" t="s">
        <v>92</v>
      </c>
      <c r="P285" s="5" t="s">
        <v>376</v>
      </c>
    </row>
    <row r="286" spans="15:16" x14ac:dyDescent="0.25">
      <c r="O286" s="5" t="s">
        <v>93</v>
      </c>
      <c r="P286" s="5" t="s">
        <v>400</v>
      </c>
    </row>
    <row r="287" spans="15:16" x14ac:dyDescent="0.25">
      <c r="O287" s="5" t="s">
        <v>94</v>
      </c>
      <c r="P287" s="5" t="s">
        <v>424</v>
      </c>
    </row>
    <row r="288" spans="15:16" x14ac:dyDescent="0.25">
      <c r="O288" s="5" t="s">
        <v>95</v>
      </c>
      <c r="P288" s="5" t="s">
        <v>448</v>
      </c>
    </row>
    <row r="289" spans="15:16" x14ac:dyDescent="0.25">
      <c r="O289" s="5" t="s">
        <v>0</v>
      </c>
      <c r="P289" s="5" t="s">
        <v>173</v>
      </c>
    </row>
    <row r="290" spans="15:16" x14ac:dyDescent="0.25">
      <c r="O290" s="5" t="s">
        <v>12</v>
      </c>
      <c r="P290" s="5" t="s">
        <v>185</v>
      </c>
    </row>
    <row r="291" spans="15:16" x14ac:dyDescent="0.25">
      <c r="O291" s="5" t="s">
        <v>13</v>
      </c>
      <c r="P291" s="5" t="s">
        <v>197</v>
      </c>
    </row>
    <row r="292" spans="15:16" x14ac:dyDescent="0.25">
      <c r="O292" s="5" t="s">
        <v>14</v>
      </c>
      <c r="P292" s="5" t="s">
        <v>209</v>
      </c>
    </row>
    <row r="293" spans="15:16" x14ac:dyDescent="0.25">
      <c r="O293" s="5" t="s">
        <v>15</v>
      </c>
      <c r="P293" s="5" t="s">
        <v>221</v>
      </c>
    </row>
    <row r="294" spans="15:16" x14ac:dyDescent="0.25">
      <c r="O294" s="5" t="s">
        <v>16</v>
      </c>
      <c r="P294" s="5" t="s">
        <v>233</v>
      </c>
    </row>
    <row r="295" spans="15:16" x14ac:dyDescent="0.25">
      <c r="O295" s="5" t="s">
        <v>17</v>
      </c>
      <c r="P295" s="5" t="s">
        <v>245</v>
      </c>
    </row>
    <row r="296" spans="15:16" x14ac:dyDescent="0.25">
      <c r="O296" s="5" t="s">
        <v>18</v>
      </c>
      <c r="P296" s="5" t="s">
        <v>257</v>
      </c>
    </row>
    <row r="297" spans="15:16" x14ac:dyDescent="0.25">
      <c r="O297" s="5" t="s">
        <v>1</v>
      </c>
      <c r="P297" s="5" t="s">
        <v>281</v>
      </c>
    </row>
    <row r="298" spans="15:16" x14ac:dyDescent="0.25">
      <c r="O298" s="5" t="s">
        <v>19</v>
      </c>
      <c r="P298" s="5" t="s">
        <v>305</v>
      </c>
    </row>
    <row r="299" spans="15:16" x14ac:dyDescent="0.25">
      <c r="O299" s="5" t="s">
        <v>20</v>
      </c>
      <c r="P299" s="5" t="s">
        <v>329</v>
      </c>
    </row>
    <row r="300" spans="15:16" x14ac:dyDescent="0.25">
      <c r="O300" s="5" t="s">
        <v>21</v>
      </c>
      <c r="P300" s="5" t="s">
        <v>353</v>
      </c>
    </row>
    <row r="301" spans="15:16" x14ac:dyDescent="0.25">
      <c r="O301" s="5" t="s">
        <v>22</v>
      </c>
      <c r="P301" s="5" t="s">
        <v>377</v>
      </c>
    </row>
    <row r="302" spans="15:16" x14ac:dyDescent="0.25">
      <c r="O302" s="5" t="s">
        <v>23</v>
      </c>
      <c r="P302" s="5" t="s">
        <v>401</v>
      </c>
    </row>
    <row r="303" spans="15:16" x14ac:dyDescent="0.25">
      <c r="O303" s="5" t="s">
        <v>24</v>
      </c>
      <c r="P303" s="5" t="s">
        <v>425</v>
      </c>
    </row>
    <row r="304" spans="15:16" x14ac:dyDescent="0.25">
      <c r="O304" s="5" t="s">
        <v>25</v>
      </c>
      <c r="P304" s="5" t="s">
        <v>449</v>
      </c>
    </row>
    <row r="305" spans="15:16" x14ac:dyDescent="0.25">
      <c r="O305" s="5" t="s">
        <v>2</v>
      </c>
      <c r="P305" s="5" t="s">
        <v>174</v>
      </c>
    </row>
    <row r="306" spans="15:16" x14ac:dyDescent="0.25">
      <c r="O306" s="5" t="s">
        <v>26</v>
      </c>
      <c r="P306" s="5" t="s">
        <v>186</v>
      </c>
    </row>
    <row r="307" spans="15:16" x14ac:dyDescent="0.25">
      <c r="O307" s="5" t="s">
        <v>27</v>
      </c>
      <c r="P307" s="5" t="s">
        <v>198</v>
      </c>
    </row>
    <row r="308" spans="15:16" x14ac:dyDescent="0.25">
      <c r="O308" s="5" t="s">
        <v>28</v>
      </c>
      <c r="P308" s="5" t="s">
        <v>210</v>
      </c>
    </row>
    <row r="309" spans="15:16" x14ac:dyDescent="0.25">
      <c r="O309" s="5" t="s">
        <v>29</v>
      </c>
      <c r="P309" s="5" t="s">
        <v>222</v>
      </c>
    </row>
    <row r="310" spans="15:16" x14ac:dyDescent="0.25">
      <c r="O310" s="5" t="s">
        <v>30</v>
      </c>
      <c r="P310" s="5" t="s">
        <v>234</v>
      </c>
    </row>
    <row r="311" spans="15:16" x14ac:dyDescent="0.25">
      <c r="O311" s="5" t="s">
        <v>31</v>
      </c>
      <c r="P311" s="5" t="s">
        <v>246</v>
      </c>
    </row>
    <row r="312" spans="15:16" x14ac:dyDescent="0.25">
      <c r="O312" s="5" t="s">
        <v>32</v>
      </c>
      <c r="P312" s="5" t="s">
        <v>258</v>
      </c>
    </row>
    <row r="313" spans="15:16" x14ac:dyDescent="0.25">
      <c r="O313" s="5" t="s">
        <v>3</v>
      </c>
      <c r="P313" s="5" t="s">
        <v>282</v>
      </c>
    </row>
    <row r="314" spans="15:16" x14ac:dyDescent="0.25">
      <c r="O314" s="5" t="s">
        <v>33</v>
      </c>
      <c r="P314" s="5" t="s">
        <v>306</v>
      </c>
    </row>
    <row r="315" spans="15:16" x14ac:dyDescent="0.25">
      <c r="O315" s="5" t="s">
        <v>34</v>
      </c>
      <c r="P315" s="5" t="s">
        <v>330</v>
      </c>
    </row>
    <row r="316" spans="15:16" x14ac:dyDescent="0.25">
      <c r="O316" s="5" t="s">
        <v>35</v>
      </c>
      <c r="P316" s="5" t="s">
        <v>354</v>
      </c>
    </row>
    <row r="317" spans="15:16" x14ac:dyDescent="0.25">
      <c r="O317" s="5" t="s">
        <v>36</v>
      </c>
      <c r="P317" s="5" t="s">
        <v>378</v>
      </c>
    </row>
    <row r="318" spans="15:16" x14ac:dyDescent="0.25">
      <c r="O318" s="5" t="s">
        <v>37</v>
      </c>
      <c r="P318" s="5" t="s">
        <v>402</v>
      </c>
    </row>
    <row r="319" spans="15:16" x14ac:dyDescent="0.25">
      <c r="O319" s="5" t="s">
        <v>38</v>
      </c>
      <c r="P319" s="5" t="s">
        <v>426</v>
      </c>
    </row>
    <row r="320" spans="15:16" x14ac:dyDescent="0.25">
      <c r="O320" s="5" t="s">
        <v>39</v>
      </c>
      <c r="P320" s="5" t="s">
        <v>450</v>
      </c>
    </row>
    <row r="321" spans="15:16" x14ac:dyDescent="0.25">
      <c r="O321" s="5" t="s">
        <v>4</v>
      </c>
      <c r="P321" s="5" t="s">
        <v>175</v>
      </c>
    </row>
    <row r="322" spans="15:16" x14ac:dyDescent="0.25">
      <c r="O322" s="5" t="s">
        <v>40</v>
      </c>
      <c r="P322" s="5" t="s">
        <v>187</v>
      </c>
    </row>
    <row r="323" spans="15:16" x14ac:dyDescent="0.25">
      <c r="O323" s="5" t="s">
        <v>41</v>
      </c>
      <c r="P323" s="5" t="s">
        <v>199</v>
      </c>
    </row>
    <row r="324" spans="15:16" x14ac:dyDescent="0.25">
      <c r="O324" s="5" t="s">
        <v>42</v>
      </c>
      <c r="P324" s="5" t="s">
        <v>211</v>
      </c>
    </row>
    <row r="325" spans="15:16" x14ac:dyDescent="0.25">
      <c r="O325" s="5" t="s">
        <v>43</v>
      </c>
      <c r="P325" s="5" t="s">
        <v>223</v>
      </c>
    </row>
    <row r="326" spans="15:16" x14ac:dyDescent="0.25">
      <c r="O326" s="5" t="s">
        <v>44</v>
      </c>
      <c r="P326" s="5" t="s">
        <v>235</v>
      </c>
    </row>
    <row r="327" spans="15:16" x14ac:dyDescent="0.25">
      <c r="O327" s="5" t="s">
        <v>45</v>
      </c>
      <c r="P327" s="5" t="s">
        <v>247</v>
      </c>
    </row>
    <row r="328" spans="15:16" x14ac:dyDescent="0.25">
      <c r="O328" s="5" t="s">
        <v>46</v>
      </c>
      <c r="P328" s="5" t="s">
        <v>259</v>
      </c>
    </row>
    <row r="329" spans="15:16" x14ac:dyDescent="0.25">
      <c r="O329" s="5" t="s">
        <v>5</v>
      </c>
      <c r="P329" s="5" t="s">
        <v>283</v>
      </c>
    </row>
    <row r="330" spans="15:16" x14ac:dyDescent="0.25">
      <c r="O330" s="5" t="s">
        <v>47</v>
      </c>
      <c r="P330" s="5" t="s">
        <v>307</v>
      </c>
    </row>
    <row r="331" spans="15:16" x14ac:dyDescent="0.25">
      <c r="O331" s="5" t="s">
        <v>48</v>
      </c>
      <c r="P331" s="5" t="s">
        <v>331</v>
      </c>
    </row>
    <row r="332" spans="15:16" x14ac:dyDescent="0.25">
      <c r="O332" s="5" t="s">
        <v>49</v>
      </c>
      <c r="P332" s="5" t="s">
        <v>355</v>
      </c>
    </row>
    <row r="333" spans="15:16" x14ac:dyDescent="0.25">
      <c r="O333" s="5" t="s">
        <v>50</v>
      </c>
      <c r="P333" s="5" t="s">
        <v>379</v>
      </c>
    </row>
    <row r="334" spans="15:16" x14ac:dyDescent="0.25">
      <c r="O334" s="5" t="s">
        <v>51</v>
      </c>
      <c r="P334" s="5" t="s">
        <v>403</v>
      </c>
    </row>
    <row r="335" spans="15:16" x14ac:dyDescent="0.25">
      <c r="O335" s="5" t="s">
        <v>52</v>
      </c>
      <c r="P335" s="5" t="s">
        <v>427</v>
      </c>
    </row>
    <row r="336" spans="15:16" x14ac:dyDescent="0.25">
      <c r="O336" s="5" t="s">
        <v>53</v>
      </c>
      <c r="P336" s="5" t="s">
        <v>451</v>
      </c>
    </row>
    <row r="337" spans="15:16" x14ac:dyDescent="0.25">
      <c r="O337" s="5" t="s">
        <v>6</v>
      </c>
      <c r="P337" s="5" t="s">
        <v>176</v>
      </c>
    </row>
    <row r="338" spans="15:16" x14ac:dyDescent="0.25">
      <c r="O338" s="5" t="s">
        <v>54</v>
      </c>
      <c r="P338" s="5" t="s">
        <v>188</v>
      </c>
    </row>
    <row r="339" spans="15:16" x14ac:dyDescent="0.25">
      <c r="O339" s="5" t="s">
        <v>55</v>
      </c>
      <c r="P339" s="5" t="s">
        <v>200</v>
      </c>
    </row>
    <row r="340" spans="15:16" x14ac:dyDescent="0.25">
      <c r="O340" s="5" t="s">
        <v>56</v>
      </c>
      <c r="P340" s="5" t="s">
        <v>212</v>
      </c>
    </row>
    <row r="341" spans="15:16" x14ac:dyDescent="0.25">
      <c r="O341" s="5" t="s">
        <v>57</v>
      </c>
      <c r="P341" s="5" t="s">
        <v>224</v>
      </c>
    </row>
    <row r="342" spans="15:16" x14ac:dyDescent="0.25">
      <c r="O342" s="5" t="s">
        <v>58</v>
      </c>
      <c r="P342" s="5" t="s">
        <v>236</v>
      </c>
    </row>
    <row r="343" spans="15:16" x14ac:dyDescent="0.25">
      <c r="O343" s="5" t="s">
        <v>59</v>
      </c>
      <c r="P343" s="5" t="s">
        <v>248</v>
      </c>
    </row>
    <row r="344" spans="15:16" x14ac:dyDescent="0.25">
      <c r="O344" s="5" t="s">
        <v>60</v>
      </c>
      <c r="P344" s="5" t="s">
        <v>260</v>
      </c>
    </row>
    <row r="345" spans="15:16" x14ac:dyDescent="0.25">
      <c r="O345" s="5" t="s">
        <v>7</v>
      </c>
      <c r="P345" s="5" t="s">
        <v>284</v>
      </c>
    </row>
    <row r="346" spans="15:16" x14ac:dyDescent="0.25">
      <c r="O346" s="5" t="s">
        <v>61</v>
      </c>
      <c r="P346" s="5" t="s">
        <v>308</v>
      </c>
    </row>
    <row r="347" spans="15:16" x14ac:dyDescent="0.25">
      <c r="O347" s="5" t="s">
        <v>62</v>
      </c>
      <c r="P347" s="5" t="s">
        <v>332</v>
      </c>
    </row>
    <row r="348" spans="15:16" x14ac:dyDescent="0.25">
      <c r="O348" s="5" t="s">
        <v>63</v>
      </c>
      <c r="P348" s="5" t="s">
        <v>356</v>
      </c>
    </row>
    <row r="349" spans="15:16" x14ac:dyDescent="0.25">
      <c r="O349" s="5" t="s">
        <v>64</v>
      </c>
      <c r="P349" s="5" t="s">
        <v>380</v>
      </c>
    </row>
    <row r="350" spans="15:16" x14ac:dyDescent="0.25">
      <c r="O350" s="5" t="s">
        <v>65</v>
      </c>
      <c r="P350" s="5" t="s">
        <v>404</v>
      </c>
    </row>
    <row r="351" spans="15:16" x14ac:dyDescent="0.25">
      <c r="O351" s="5" t="s">
        <v>66</v>
      </c>
      <c r="P351" s="5" t="s">
        <v>428</v>
      </c>
    </row>
    <row r="352" spans="15:16" x14ac:dyDescent="0.25">
      <c r="O352" s="5" t="s">
        <v>67</v>
      </c>
      <c r="P352" s="5" t="s">
        <v>452</v>
      </c>
    </row>
    <row r="353" spans="15:16" x14ac:dyDescent="0.25">
      <c r="O353" s="5" t="s">
        <v>8</v>
      </c>
      <c r="P353" s="5" t="s">
        <v>177</v>
      </c>
    </row>
    <row r="354" spans="15:16" x14ac:dyDescent="0.25">
      <c r="O354" s="5" t="s">
        <v>68</v>
      </c>
      <c r="P354" s="5" t="s">
        <v>189</v>
      </c>
    </row>
    <row r="355" spans="15:16" x14ac:dyDescent="0.25">
      <c r="O355" s="5" t="s">
        <v>69</v>
      </c>
      <c r="P355" s="5" t="s">
        <v>201</v>
      </c>
    </row>
    <row r="356" spans="15:16" x14ac:dyDescent="0.25">
      <c r="O356" s="5" t="s">
        <v>70</v>
      </c>
      <c r="P356" s="5" t="s">
        <v>213</v>
      </c>
    </row>
    <row r="357" spans="15:16" x14ac:dyDescent="0.25">
      <c r="O357" s="5" t="s">
        <v>71</v>
      </c>
      <c r="P357" s="5" t="s">
        <v>225</v>
      </c>
    </row>
    <row r="358" spans="15:16" x14ac:dyDescent="0.25">
      <c r="O358" s="5" t="s">
        <v>72</v>
      </c>
      <c r="P358" s="5" t="s">
        <v>237</v>
      </c>
    </row>
    <row r="359" spans="15:16" x14ac:dyDescent="0.25">
      <c r="O359" s="5" t="s">
        <v>73</v>
      </c>
      <c r="P359" s="5" t="s">
        <v>249</v>
      </c>
    </row>
    <row r="360" spans="15:16" x14ac:dyDescent="0.25">
      <c r="O360" s="5" t="s">
        <v>74</v>
      </c>
      <c r="P360" s="5" t="s">
        <v>261</v>
      </c>
    </row>
    <row r="361" spans="15:16" x14ac:dyDescent="0.25">
      <c r="O361" s="5" t="s">
        <v>9</v>
      </c>
      <c r="P361" s="5" t="s">
        <v>285</v>
      </c>
    </row>
    <row r="362" spans="15:16" x14ac:dyDescent="0.25">
      <c r="O362" s="5" t="s">
        <v>75</v>
      </c>
      <c r="P362" s="5" t="s">
        <v>309</v>
      </c>
    </row>
    <row r="363" spans="15:16" x14ac:dyDescent="0.25">
      <c r="O363" s="5" t="s">
        <v>76</v>
      </c>
      <c r="P363" s="5" t="s">
        <v>333</v>
      </c>
    </row>
    <row r="364" spans="15:16" x14ac:dyDescent="0.25">
      <c r="O364" s="5" t="s">
        <v>77</v>
      </c>
      <c r="P364" s="5" t="s">
        <v>357</v>
      </c>
    </row>
    <row r="365" spans="15:16" x14ac:dyDescent="0.25">
      <c r="O365" s="5" t="s">
        <v>78</v>
      </c>
      <c r="P365" s="5" t="s">
        <v>381</v>
      </c>
    </row>
    <row r="366" spans="15:16" x14ac:dyDescent="0.25">
      <c r="O366" s="5" t="s">
        <v>79</v>
      </c>
      <c r="P366" s="5" t="s">
        <v>405</v>
      </c>
    </row>
    <row r="367" spans="15:16" x14ac:dyDescent="0.25">
      <c r="O367" s="5" t="s">
        <v>80</v>
      </c>
      <c r="P367" s="5" t="s">
        <v>429</v>
      </c>
    </row>
    <row r="368" spans="15:16" x14ac:dyDescent="0.25">
      <c r="O368" s="5" t="s">
        <v>81</v>
      </c>
      <c r="P368" s="5" t="s">
        <v>453</v>
      </c>
    </row>
    <row r="369" spans="15:16" x14ac:dyDescent="0.25">
      <c r="O369" s="5" t="s">
        <v>10</v>
      </c>
      <c r="P369" s="5" t="s">
        <v>178</v>
      </c>
    </row>
    <row r="370" spans="15:16" x14ac:dyDescent="0.25">
      <c r="O370" s="5" t="s">
        <v>82</v>
      </c>
      <c r="P370" s="5" t="s">
        <v>190</v>
      </c>
    </row>
    <row r="371" spans="15:16" x14ac:dyDescent="0.25">
      <c r="O371" s="5" t="s">
        <v>83</v>
      </c>
      <c r="P371" s="5" t="s">
        <v>202</v>
      </c>
    </row>
    <row r="372" spans="15:16" x14ac:dyDescent="0.25">
      <c r="O372" s="5" t="s">
        <v>84</v>
      </c>
      <c r="P372" s="5" t="s">
        <v>214</v>
      </c>
    </row>
    <row r="373" spans="15:16" x14ac:dyDescent="0.25">
      <c r="O373" s="5" t="s">
        <v>85</v>
      </c>
      <c r="P373" s="5" t="s">
        <v>226</v>
      </c>
    </row>
    <row r="374" spans="15:16" x14ac:dyDescent="0.25">
      <c r="O374" s="5" t="s">
        <v>86</v>
      </c>
      <c r="P374" s="5" t="s">
        <v>238</v>
      </c>
    </row>
    <row r="375" spans="15:16" x14ac:dyDescent="0.25">
      <c r="O375" s="5" t="s">
        <v>87</v>
      </c>
      <c r="P375" s="5" t="s">
        <v>250</v>
      </c>
    </row>
    <row r="376" spans="15:16" x14ac:dyDescent="0.25">
      <c r="O376" s="5" t="s">
        <v>88</v>
      </c>
      <c r="P376" s="5" t="s">
        <v>262</v>
      </c>
    </row>
    <row r="377" spans="15:16" x14ac:dyDescent="0.25">
      <c r="O377" s="5" t="s">
        <v>11</v>
      </c>
      <c r="P377" s="5" t="s">
        <v>286</v>
      </c>
    </row>
    <row r="378" spans="15:16" x14ac:dyDescent="0.25">
      <c r="O378" s="5" t="s">
        <v>89</v>
      </c>
      <c r="P378" s="5" t="s">
        <v>310</v>
      </c>
    </row>
    <row r="379" spans="15:16" x14ac:dyDescent="0.25">
      <c r="O379" s="5" t="s">
        <v>90</v>
      </c>
      <c r="P379" s="5" t="s">
        <v>334</v>
      </c>
    </row>
    <row r="380" spans="15:16" x14ac:dyDescent="0.25">
      <c r="O380" s="5" t="s">
        <v>91</v>
      </c>
      <c r="P380" s="5" t="s">
        <v>358</v>
      </c>
    </row>
    <row r="381" spans="15:16" x14ac:dyDescent="0.25">
      <c r="O381" s="5" t="s">
        <v>92</v>
      </c>
      <c r="P381" s="5" t="s">
        <v>382</v>
      </c>
    </row>
    <row r="382" spans="15:16" x14ac:dyDescent="0.25">
      <c r="O382" s="5" t="s">
        <v>93</v>
      </c>
      <c r="P382" s="5" t="s">
        <v>406</v>
      </c>
    </row>
    <row r="383" spans="15:16" x14ac:dyDescent="0.25">
      <c r="O383" s="5" t="s">
        <v>94</v>
      </c>
      <c r="P383" s="5" t="s">
        <v>430</v>
      </c>
    </row>
    <row r="384" spans="15:16" x14ac:dyDescent="0.25">
      <c r="O384" s="5" t="s">
        <v>95</v>
      </c>
      <c r="P384" s="5" t="s">
        <v>454</v>
      </c>
    </row>
    <row r="385" spans="15:16" x14ac:dyDescent="0.25">
      <c r="O385" s="5" t="s">
        <v>0</v>
      </c>
      <c r="P385" s="5" t="s">
        <v>0</v>
      </c>
    </row>
    <row r="386" spans="15:16" x14ac:dyDescent="0.25">
      <c r="O386" s="5" t="s">
        <v>12</v>
      </c>
      <c r="P386" s="5" t="s">
        <v>12</v>
      </c>
    </row>
    <row r="387" spans="15:16" x14ac:dyDescent="0.25">
      <c r="O387" s="5" t="s">
        <v>13</v>
      </c>
      <c r="P387" s="5" t="s">
        <v>13</v>
      </c>
    </row>
    <row r="388" spans="15:16" x14ac:dyDescent="0.25">
      <c r="O388" s="5" t="s">
        <v>14</v>
      </c>
      <c r="P388" s="5" t="s">
        <v>14</v>
      </c>
    </row>
    <row r="389" spans="15:16" x14ac:dyDescent="0.25">
      <c r="O389" s="5" t="s">
        <v>15</v>
      </c>
      <c r="P389" s="5" t="s">
        <v>15</v>
      </c>
    </row>
    <row r="390" spans="15:16" x14ac:dyDescent="0.25">
      <c r="O390" s="5" t="s">
        <v>16</v>
      </c>
      <c r="P390" s="5" t="s">
        <v>16</v>
      </c>
    </row>
    <row r="391" spans="15:16" x14ac:dyDescent="0.25">
      <c r="O391" s="5" t="s">
        <v>17</v>
      </c>
      <c r="P391" s="5" t="s">
        <v>17</v>
      </c>
    </row>
    <row r="392" spans="15:16" x14ac:dyDescent="0.25">
      <c r="O392" s="5" t="s">
        <v>18</v>
      </c>
      <c r="P392" s="5" t="s">
        <v>18</v>
      </c>
    </row>
    <row r="393" spans="15:16" x14ac:dyDescent="0.25">
      <c r="O393" s="5" t="s">
        <v>1</v>
      </c>
      <c r="P393" s="5" t="s">
        <v>263</v>
      </c>
    </row>
    <row r="394" spans="15:16" x14ac:dyDescent="0.25">
      <c r="O394" s="5" t="s">
        <v>19</v>
      </c>
      <c r="P394" s="5" t="s">
        <v>287</v>
      </c>
    </row>
    <row r="395" spans="15:16" x14ac:dyDescent="0.25">
      <c r="O395" s="5" t="s">
        <v>20</v>
      </c>
      <c r="P395" s="5" t="s">
        <v>311</v>
      </c>
    </row>
    <row r="396" spans="15:16" x14ac:dyDescent="0.25">
      <c r="O396" s="5" t="s">
        <v>21</v>
      </c>
      <c r="P396" s="5" t="s">
        <v>335</v>
      </c>
    </row>
    <row r="397" spans="15:16" x14ac:dyDescent="0.25">
      <c r="O397" s="5" t="s">
        <v>22</v>
      </c>
      <c r="P397" s="5" t="s">
        <v>359</v>
      </c>
    </row>
    <row r="398" spans="15:16" x14ac:dyDescent="0.25">
      <c r="O398" s="5" t="s">
        <v>23</v>
      </c>
      <c r="P398" s="5" t="s">
        <v>383</v>
      </c>
    </row>
    <row r="399" spans="15:16" x14ac:dyDescent="0.25">
      <c r="O399" s="5" t="s">
        <v>24</v>
      </c>
      <c r="P399" s="5" t="s">
        <v>407</v>
      </c>
    </row>
    <row r="400" spans="15:16" x14ac:dyDescent="0.25">
      <c r="O400" s="5" t="s">
        <v>25</v>
      </c>
      <c r="P400" s="5" t="s">
        <v>431</v>
      </c>
    </row>
    <row r="401" spans="15:16" x14ac:dyDescent="0.25">
      <c r="O401" s="5" t="s">
        <v>2</v>
      </c>
      <c r="P401" s="5" t="s">
        <v>1</v>
      </c>
    </row>
    <row r="402" spans="15:16" x14ac:dyDescent="0.25">
      <c r="O402" s="5" t="s">
        <v>26</v>
      </c>
      <c r="P402" s="5" t="s">
        <v>19</v>
      </c>
    </row>
    <row r="403" spans="15:16" x14ac:dyDescent="0.25">
      <c r="O403" s="5" t="s">
        <v>27</v>
      </c>
      <c r="P403" s="5" t="s">
        <v>20</v>
      </c>
    </row>
    <row r="404" spans="15:16" x14ac:dyDescent="0.25">
      <c r="O404" s="5" t="s">
        <v>28</v>
      </c>
      <c r="P404" s="5" t="s">
        <v>21</v>
      </c>
    </row>
    <row r="405" spans="15:16" x14ac:dyDescent="0.25">
      <c r="O405" s="5" t="s">
        <v>29</v>
      </c>
      <c r="P405" s="5" t="s">
        <v>22</v>
      </c>
    </row>
    <row r="406" spans="15:16" x14ac:dyDescent="0.25">
      <c r="O406" s="5" t="s">
        <v>30</v>
      </c>
      <c r="P406" s="5" t="s">
        <v>23</v>
      </c>
    </row>
    <row r="407" spans="15:16" x14ac:dyDescent="0.25">
      <c r="O407" s="5" t="s">
        <v>31</v>
      </c>
      <c r="P407" s="5" t="s">
        <v>24</v>
      </c>
    </row>
    <row r="408" spans="15:16" x14ac:dyDescent="0.25">
      <c r="O408" s="5" t="s">
        <v>32</v>
      </c>
      <c r="P408" s="5" t="s">
        <v>25</v>
      </c>
    </row>
    <row r="409" spans="15:16" x14ac:dyDescent="0.25">
      <c r="O409" s="5" t="s">
        <v>3</v>
      </c>
      <c r="P409" s="5" t="s">
        <v>264</v>
      </c>
    </row>
    <row r="410" spans="15:16" x14ac:dyDescent="0.25">
      <c r="O410" s="5" t="s">
        <v>33</v>
      </c>
      <c r="P410" s="5" t="s">
        <v>288</v>
      </c>
    </row>
    <row r="411" spans="15:16" x14ac:dyDescent="0.25">
      <c r="O411" s="5" t="s">
        <v>34</v>
      </c>
      <c r="P411" s="5" t="s">
        <v>312</v>
      </c>
    </row>
    <row r="412" spans="15:16" x14ac:dyDescent="0.25">
      <c r="O412" s="5" t="s">
        <v>35</v>
      </c>
      <c r="P412" s="5" t="s">
        <v>336</v>
      </c>
    </row>
    <row r="413" spans="15:16" x14ac:dyDescent="0.25">
      <c r="O413" s="5" t="s">
        <v>36</v>
      </c>
      <c r="P413" s="5" t="s">
        <v>360</v>
      </c>
    </row>
    <row r="414" spans="15:16" x14ac:dyDescent="0.25">
      <c r="O414" s="5" t="s">
        <v>37</v>
      </c>
      <c r="P414" s="5" t="s">
        <v>384</v>
      </c>
    </row>
    <row r="415" spans="15:16" x14ac:dyDescent="0.25">
      <c r="O415" s="5" t="s">
        <v>38</v>
      </c>
      <c r="P415" s="5" t="s">
        <v>408</v>
      </c>
    </row>
    <row r="416" spans="15:16" x14ac:dyDescent="0.25">
      <c r="O416" s="5" t="s">
        <v>39</v>
      </c>
      <c r="P416" s="5" t="s">
        <v>432</v>
      </c>
    </row>
    <row r="417" spans="15:16" x14ac:dyDescent="0.25">
      <c r="O417" s="5" t="s">
        <v>4</v>
      </c>
      <c r="P417" s="5" t="s">
        <v>2</v>
      </c>
    </row>
    <row r="418" spans="15:16" x14ac:dyDescent="0.25">
      <c r="O418" s="5" t="s">
        <v>40</v>
      </c>
      <c r="P418" s="5" t="s">
        <v>26</v>
      </c>
    </row>
    <row r="419" spans="15:16" x14ac:dyDescent="0.25">
      <c r="O419" s="5" t="s">
        <v>41</v>
      </c>
      <c r="P419" s="5" t="s">
        <v>27</v>
      </c>
    </row>
    <row r="420" spans="15:16" x14ac:dyDescent="0.25">
      <c r="O420" s="5" t="s">
        <v>42</v>
      </c>
      <c r="P420" s="5" t="s">
        <v>28</v>
      </c>
    </row>
    <row r="421" spans="15:16" x14ac:dyDescent="0.25">
      <c r="O421" s="5" t="s">
        <v>43</v>
      </c>
      <c r="P421" s="5" t="s">
        <v>29</v>
      </c>
    </row>
    <row r="422" spans="15:16" x14ac:dyDescent="0.25">
      <c r="O422" s="5" t="s">
        <v>44</v>
      </c>
      <c r="P422" s="5" t="s">
        <v>30</v>
      </c>
    </row>
    <row r="423" spans="15:16" x14ac:dyDescent="0.25">
      <c r="O423" s="5" t="s">
        <v>45</v>
      </c>
      <c r="P423" s="5" t="s">
        <v>31</v>
      </c>
    </row>
    <row r="424" spans="15:16" x14ac:dyDescent="0.25">
      <c r="O424" s="5" t="s">
        <v>46</v>
      </c>
      <c r="P424" s="5" t="s">
        <v>32</v>
      </c>
    </row>
    <row r="425" spans="15:16" x14ac:dyDescent="0.25">
      <c r="O425" s="5" t="s">
        <v>5</v>
      </c>
      <c r="P425" s="5" t="s">
        <v>265</v>
      </c>
    </row>
    <row r="426" spans="15:16" x14ac:dyDescent="0.25">
      <c r="O426" s="5" t="s">
        <v>47</v>
      </c>
      <c r="P426" s="5" t="s">
        <v>289</v>
      </c>
    </row>
    <row r="427" spans="15:16" x14ac:dyDescent="0.25">
      <c r="O427" s="5" t="s">
        <v>48</v>
      </c>
      <c r="P427" s="5" t="s">
        <v>313</v>
      </c>
    </row>
    <row r="428" spans="15:16" x14ac:dyDescent="0.25">
      <c r="O428" s="5" t="s">
        <v>49</v>
      </c>
      <c r="P428" s="5" t="s">
        <v>337</v>
      </c>
    </row>
    <row r="429" spans="15:16" x14ac:dyDescent="0.25">
      <c r="O429" s="5" t="s">
        <v>50</v>
      </c>
      <c r="P429" s="5" t="s">
        <v>361</v>
      </c>
    </row>
    <row r="430" spans="15:16" x14ac:dyDescent="0.25">
      <c r="O430" s="5" t="s">
        <v>51</v>
      </c>
      <c r="P430" s="5" t="s">
        <v>385</v>
      </c>
    </row>
    <row r="431" spans="15:16" x14ac:dyDescent="0.25">
      <c r="O431" s="5" t="s">
        <v>52</v>
      </c>
      <c r="P431" s="5" t="s">
        <v>409</v>
      </c>
    </row>
    <row r="432" spans="15:16" x14ac:dyDescent="0.25">
      <c r="O432" s="5" t="s">
        <v>53</v>
      </c>
      <c r="P432" s="5" t="s">
        <v>433</v>
      </c>
    </row>
    <row r="433" spans="15:16" x14ac:dyDescent="0.25">
      <c r="O433" s="5" t="s">
        <v>6</v>
      </c>
      <c r="P433" s="5" t="s">
        <v>3</v>
      </c>
    </row>
    <row r="434" spans="15:16" x14ac:dyDescent="0.25">
      <c r="O434" s="5" t="s">
        <v>54</v>
      </c>
      <c r="P434" s="5" t="s">
        <v>33</v>
      </c>
    </row>
    <row r="435" spans="15:16" x14ac:dyDescent="0.25">
      <c r="O435" s="5" t="s">
        <v>55</v>
      </c>
      <c r="P435" s="5" t="s">
        <v>34</v>
      </c>
    </row>
    <row r="436" spans="15:16" x14ac:dyDescent="0.25">
      <c r="O436" s="5" t="s">
        <v>56</v>
      </c>
      <c r="P436" s="5" t="s">
        <v>35</v>
      </c>
    </row>
    <row r="437" spans="15:16" x14ac:dyDescent="0.25">
      <c r="O437" s="5" t="s">
        <v>57</v>
      </c>
      <c r="P437" s="5" t="s">
        <v>36</v>
      </c>
    </row>
    <row r="438" spans="15:16" x14ac:dyDescent="0.25">
      <c r="O438" s="5" t="s">
        <v>58</v>
      </c>
      <c r="P438" s="5" t="s">
        <v>37</v>
      </c>
    </row>
    <row r="439" spans="15:16" x14ac:dyDescent="0.25">
      <c r="O439" s="5" t="s">
        <v>59</v>
      </c>
      <c r="P439" s="5" t="s">
        <v>38</v>
      </c>
    </row>
    <row r="440" spans="15:16" x14ac:dyDescent="0.25">
      <c r="O440" s="5" t="s">
        <v>60</v>
      </c>
      <c r="P440" s="5" t="s">
        <v>39</v>
      </c>
    </row>
    <row r="441" spans="15:16" x14ac:dyDescent="0.25">
      <c r="O441" s="5" t="s">
        <v>7</v>
      </c>
      <c r="P441" s="5" t="s">
        <v>266</v>
      </c>
    </row>
    <row r="442" spans="15:16" x14ac:dyDescent="0.25">
      <c r="O442" s="5" t="s">
        <v>61</v>
      </c>
      <c r="P442" s="5" t="s">
        <v>290</v>
      </c>
    </row>
    <row r="443" spans="15:16" x14ac:dyDescent="0.25">
      <c r="O443" s="5" t="s">
        <v>62</v>
      </c>
      <c r="P443" s="5" t="s">
        <v>314</v>
      </c>
    </row>
    <row r="444" spans="15:16" x14ac:dyDescent="0.25">
      <c r="O444" s="5" t="s">
        <v>63</v>
      </c>
      <c r="P444" s="5" t="s">
        <v>338</v>
      </c>
    </row>
    <row r="445" spans="15:16" x14ac:dyDescent="0.25">
      <c r="O445" s="5" t="s">
        <v>64</v>
      </c>
      <c r="P445" s="5" t="s">
        <v>362</v>
      </c>
    </row>
    <row r="446" spans="15:16" x14ac:dyDescent="0.25">
      <c r="O446" s="5" t="s">
        <v>65</v>
      </c>
      <c r="P446" s="5" t="s">
        <v>386</v>
      </c>
    </row>
    <row r="447" spans="15:16" x14ac:dyDescent="0.25">
      <c r="O447" s="5" t="s">
        <v>66</v>
      </c>
      <c r="P447" s="5" t="s">
        <v>410</v>
      </c>
    </row>
    <row r="448" spans="15:16" x14ac:dyDescent="0.25">
      <c r="O448" s="5" t="s">
        <v>67</v>
      </c>
      <c r="P448" s="5" t="s">
        <v>434</v>
      </c>
    </row>
    <row r="449" spans="15:16" x14ac:dyDescent="0.25">
      <c r="O449" s="5" t="s">
        <v>8</v>
      </c>
      <c r="P449" s="5" t="s">
        <v>4</v>
      </c>
    </row>
    <row r="450" spans="15:16" x14ac:dyDescent="0.25">
      <c r="O450" s="5" t="s">
        <v>68</v>
      </c>
      <c r="P450" s="5" t="s">
        <v>40</v>
      </c>
    </row>
    <row r="451" spans="15:16" x14ac:dyDescent="0.25">
      <c r="O451" s="5" t="s">
        <v>69</v>
      </c>
      <c r="P451" s="5" t="s">
        <v>41</v>
      </c>
    </row>
    <row r="452" spans="15:16" x14ac:dyDescent="0.25">
      <c r="O452" s="5" t="s">
        <v>70</v>
      </c>
      <c r="P452" s="5" t="s">
        <v>42</v>
      </c>
    </row>
    <row r="453" spans="15:16" x14ac:dyDescent="0.25">
      <c r="O453" s="5" t="s">
        <v>71</v>
      </c>
      <c r="P453" s="5" t="s">
        <v>43</v>
      </c>
    </row>
    <row r="454" spans="15:16" x14ac:dyDescent="0.25">
      <c r="O454" s="5" t="s">
        <v>72</v>
      </c>
      <c r="P454" s="5" t="s">
        <v>44</v>
      </c>
    </row>
    <row r="455" spans="15:16" x14ac:dyDescent="0.25">
      <c r="O455" s="5" t="s">
        <v>73</v>
      </c>
      <c r="P455" s="5" t="s">
        <v>45</v>
      </c>
    </row>
    <row r="456" spans="15:16" x14ac:dyDescent="0.25">
      <c r="O456" s="5" t="s">
        <v>74</v>
      </c>
      <c r="P456" s="5" t="s">
        <v>46</v>
      </c>
    </row>
    <row r="457" spans="15:16" x14ac:dyDescent="0.25">
      <c r="O457" s="5" t="s">
        <v>9</v>
      </c>
      <c r="P457" s="5" t="s">
        <v>267</v>
      </c>
    </row>
    <row r="458" spans="15:16" x14ac:dyDescent="0.25">
      <c r="O458" s="5" t="s">
        <v>75</v>
      </c>
      <c r="P458" s="5" t="s">
        <v>291</v>
      </c>
    </row>
    <row r="459" spans="15:16" x14ac:dyDescent="0.25">
      <c r="O459" s="5" t="s">
        <v>76</v>
      </c>
      <c r="P459" s="5" t="s">
        <v>315</v>
      </c>
    </row>
    <row r="460" spans="15:16" x14ac:dyDescent="0.25">
      <c r="O460" s="5" t="s">
        <v>77</v>
      </c>
      <c r="P460" s="5" t="s">
        <v>339</v>
      </c>
    </row>
    <row r="461" spans="15:16" x14ac:dyDescent="0.25">
      <c r="O461" s="5" t="s">
        <v>78</v>
      </c>
      <c r="P461" s="5" t="s">
        <v>363</v>
      </c>
    </row>
    <row r="462" spans="15:16" x14ac:dyDescent="0.25">
      <c r="O462" s="5" t="s">
        <v>79</v>
      </c>
      <c r="P462" s="5" t="s">
        <v>387</v>
      </c>
    </row>
    <row r="463" spans="15:16" x14ac:dyDescent="0.25">
      <c r="O463" s="5" t="s">
        <v>80</v>
      </c>
      <c r="P463" s="5" t="s">
        <v>411</v>
      </c>
    </row>
    <row r="464" spans="15:16" x14ac:dyDescent="0.25">
      <c r="O464" s="5" t="s">
        <v>81</v>
      </c>
      <c r="P464" s="5" t="s">
        <v>435</v>
      </c>
    </row>
    <row r="465" spans="15:16" x14ac:dyDescent="0.25">
      <c r="O465" s="5" t="s">
        <v>10</v>
      </c>
      <c r="P465" s="5" t="s">
        <v>5</v>
      </c>
    </row>
    <row r="466" spans="15:16" x14ac:dyDescent="0.25">
      <c r="O466" s="5" t="s">
        <v>82</v>
      </c>
      <c r="P466" s="5" t="s">
        <v>47</v>
      </c>
    </row>
    <row r="467" spans="15:16" x14ac:dyDescent="0.25">
      <c r="O467" s="5" t="s">
        <v>83</v>
      </c>
      <c r="P467" s="5" t="s">
        <v>48</v>
      </c>
    </row>
    <row r="468" spans="15:16" x14ac:dyDescent="0.25">
      <c r="O468" s="5" t="s">
        <v>84</v>
      </c>
      <c r="P468" s="5" t="s">
        <v>49</v>
      </c>
    </row>
    <row r="469" spans="15:16" x14ac:dyDescent="0.25">
      <c r="O469" s="5" t="s">
        <v>85</v>
      </c>
      <c r="P469" s="5" t="s">
        <v>50</v>
      </c>
    </row>
    <row r="470" spans="15:16" x14ac:dyDescent="0.25">
      <c r="O470" s="5" t="s">
        <v>86</v>
      </c>
      <c r="P470" s="5" t="s">
        <v>51</v>
      </c>
    </row>
    <row r="471" spans="15:16" x14ac:dyDescent="0.25">
      <c r="O471" s="5" t="s">
        <v>87</v>
      </c>
      <c r="P471" s="5" t="s">
        <v>52</v>
      </c>
    </row>
    <row r="472" spans="15:16" x14ac:dyDescent="0.25">
      <c r="O472" s="5" t="s">
        <v>88</v>
      </c>
      <c r="P472" s="5" t="s">
        <v>53</v>
      </c>
    </row>
    <row r="473" spans="15:16" x14ac:dyDescent="0.25">
      <c r="O473" s="5" t="s">
        <v>11</v>
      </c>
      <c r="P473" s="5" t="s">
        <v>268</v>
      </c>
    </row>
    <row r="474" spans="15:16" x14ac:dyDescent="0.25">
      <c r="O474" s="5" t="s">
        <v>89</v>
      </c>
      <c r="P474" s="5" t="s">
        <v>292</v>
      </c>
    </row>
    <row r="475" spans="15:16" x14ac:dyDescent="0.25">
      <c r="O475" s="5" t="s">
        <v>90</v>
      </c>
      <c r="P475" s="5" t="s">
        <v>316</v>
      </c>
    </row>
    <row r="476" spans="15:16" x14ac:dyDescent="0.25">
      <c r="O476" s="5" t="s">
        <v>91</v>
      </c>
      <c r="P476" s="5" t="s">
        <v>340</v>
      </c>
    </row>
    <row r="477" spans="15:16" x14ac:dyDescent="0.25">
      <c r="O477" s="5" t="s">
        <v>92</v>
      </c>
      <c r="P477" s="5" t="s">
        <v>364</v>
      </c>
    </row>
    <row r="478" spans="15:16" x14ac:dyDescent="0.25">
      <c r="O478" s="5" t="s">
        <v>93</v>
      </c>
      <c r="P478" s="5" t="s">
        <v>388</v>
      </c>
    </row>
    <row r="479" spans="15:16" x14ac:dyDescent="0.25">
      <c r="O479" s="5" t="s">
        <v>94</v>
      </c>
      <c r="P479" s="5" t="s">
        <v>412</v>
      </c>
    </row>
    <row r="480" spans="15:16" x14ac:dyDescent="0.25">
      <c r="O480" s="5" t="s">
        <v>95</v>
      </c>
      <c r="P480" s="5" t="s">
        <v>436</v>
      </c>
    </row>
    <row r="481" spans="15:16" x14ac:dyDescent="0.25">
      <c r="O481" s="5" t="s">
        <v>0</v>
      </c>
      <c r="P481" s="5" t="s">
        <v>6</v>
      </c>
    </row>
    <row r="482" spans="15:16" x14ac:dyDescent="0.25">
      <c r="O482" s="5" t="s">
        <v>12</v>
      </c>
      <c r="P482" s="5" t="s">
        <v>54</v>
      </c>
    </row>
    <row r="483" spans="15:16" x14ac:dyDescent="0.25">
      <c r="O483" s="5" t="s">
        <v>13</v>
      </c>
      <c r="P483" s="5" t="s">
        <v>55</v>
      </c>
    </row>
    <row r="484" spans="15:16" x14ac:dyDescent="0.25">
      <c r="O484" s="5" t="s">
        <v>14</v>
      </c>
      <c r="P484" s="5" t="s">
        <v>56</v>
      </c>
    </row>
    <row r="485" spans="15:16" x14ac:dyDescent="0.25">
      <c r="O485" s="5" t="s">
        <v>15</v>
      </c>
      <c r="P485" s="5" t="s">
        <v>57</v>
      </c>
    </row>
    <row r="486" spans="15:16" x14ac:dyDescent="0.25">
      <c r="O486" s="5" t="s">
        <v>16</v>
      </c>
      <c r="P486" s="5" t="s">
        <v>58</v>
      </c>
    </row>
    <row r="487" spans="15:16" x14ac:dyDescent="0.25">
      <c r="O487" s="5" t="s">
        <v>17</v>
      </c>
      <c r="P487" s="5" t="s">
        <v>59</v>
      </c>
    </row>
    <row r="488" spans="15:16" x14ac:dyDescent="0.25">
      <c r="O488" s="5" t="s">
        <v>18</v>
      </c>
      <c r="P488" s="5" t="s">
        <v>60</v>
      </c>
    </row>
    <row r="489" spans="15:16" x14ac:dyDescent="0.25">
      <c r="O489" s="5" t="s">
        <v>1</v>
      </c>
      <c r="P489" s="5" t="s">
        <v>269</v>
      </c>
    </row>
    <row r="490" spans="15:16" x14ac:dyDescent="0.25">
      <c r="O490" s="5" t="s">
        <v>19</v>
      </c>
      <c r="P490" s="5" t="s">
        <v>293</v>
      </c>
    </row>
    <row r="491" spans="15:16" x14ac:dyDescent="0.25">
      <c r="O491" s="5" t="s">
        <v>20</v>
      </c>
      <c r="P491" s="5" t="s">
        <v>317</v>
      </c>
    </row>
    <row r="492" spans="15:16" x14ac:dyDescent="0.25">
      <c r="O492" s="5" t="s">
        <v>21</v>
      </c>
      <c r="P492" s="5" t="s">
        <v>341</v>
      </c>
    </row>
    <row r="493" spans="15:16" x14ac:dyDescent="0.25">
      <c r="O493" s="5" t="s">
        <v>22</v>
      </c>
      <c r="P493" s="5" t="s">
        <v>365</v>
      </c>
    </row>
    <row r="494" spans="15:16" x14ac:dyDescent="0.25">
      <c r="O494" s="5" t="s">
        <v>23</v>
      </c>
      <c r="P494" s="5" t="s">
        <v>389</v>
      </c>
    </row>
    <row r="495" spans="15:16" x14ac:dyDescent="0.25">
      <c r="O495" s="5" t="s">
        <v>24</v>
      </c>
      <c r="P495" s="5" t="s">
        <v>413</v>
      </c>
    </row>
    <row r="496" spans="15:16" x14ac:dyDescent="0.25">
      <c r="O496" s="5" t="s">
        <v>25</v>
      </c>
      <c r="P496" s="5" t="s">
        <v>437</v>
      </c>
    </row>
    <row r="497" spans="15:16" x14ac:dyDescent="0.25">
      <c r="O497" s="5" t="s">
        <v>2</v>
      </c>
      <c r="P497" s="5" t="s">
        <v>7</v>
      </c>
    </row>
    <row r="498" spans="15:16" x14ac:dyDescent="0.25">
      <c r="O498" s="5" t="s">
        <v>26</v>
      </c>
      <c r="P498" s="5" t="s">
        <v>61</v>
      </c>
    </row>
    <row r="499" spans="15:16" x14ac:dyDescent="0.25">
      <c r="O499" s="5" t="s">
        <v>27</v>
      </c>
      <c r="P499" s="5" t="s">
        <v>62</v>
      </c>
    </row>
    <row r="500" spans="15:16" x14ac:dyDescent="0.25">
      <c r="O500" s="5" t="s">
        <v>28</v>
      </c>
      <c r="P500" s="5" t="s">
        <v>63</v>
      </c>
    </row>
    <row r="501" spans="15:16" x14ac:dyDescent="0.25">
      <c r="O501" s="5" t="s">
        <v>29</v>
      </c>
      <c r="P501" s="5" t="s">
        <v>64</v>
      </c>
    </row>
    <row r="502" spans="15:16" x14ac:dyDescent="0.25">
      <c r="O502" s="5" t="s">
        <v>30</v>
      </c>
      <c r="P502" s="5" t="s">
        <v>65</v>
      </c>
    </row>
    <row r="503" spans="15:16" x14ac:dyDescent="0.25">
      <c r="O503" s="5" t="s">
        <v>31</v>
      </c>
      <c r="P503" s="5" t="s">
        <v>66</v>
      </c>
    </row>
    <row r="504" spans="15:16" x14ac:dyDescent="0.25">
      <c r="O504" s="5" t="s">
        <v>32</v>
      </c>
      <c r="P504" s="5" t="s">
        <v>67</v>
      </c>
    </row>
    <row r="505" spans="15:16" x14ac:dyDescent="0.25">
      <c r="O505" s="5" t="s">
        <v>3</v>
      </c>
      <c r="P505" s="5" t="s">
        <v>270</v>
      </c>
    </row>
    <row r="506" spans="15:16" x14ac:dyDescent="0.25">
      <c r="O506" s="5" t="s">
        <v>33</v>
      </c>
      <c r="P506" s="5" t="s">
        <v>294</v>
      </c>
    </row>
    <row r="507" spans="15:16" x14ac:dyDescent="0.25">
      <c r="O507" s="5" t="s">
        <v>34</v>
      </c>
      <c r="P507" s="5" t="s">
        <v>318</v>
      </c>
    </row>
    <row r="508" spans="15:16" x14ac:dyDescent="0.25">
      <c r="O508" s="5" t="s">
        <v>35</v>
      </c>
      <c r="P508" s="5" t="s">
        <v>342</v>
      </c>
    </row>
    <row r="509" spans="15:16" x14ac:dyDescent="0.25">
      <c r="O509" s="5" t="s">
        <v>36</v>
      </c>
      <c r="P509" s="5" t="s">
        <v>366</v>
      </c>
    </row>
    <row r="510" spans="15:16" x14ac:dyDescent="0.25">
      <c r="O510" s="5" t="s">
        <v>37</v>
      </c>
      <c r="P510" s="5" t="s">
        <v>390</v>
      </c>
    </row>
    <row r="511" spans="15:16" x14ac:dyDescent="0.25">
      <c r="O511" s="5" t="s">
        <v>38</v>
      </c>
      <c r="P511" s="5" t="s">
        <v>414</v>
      </c>
    </row>
    <row r="512" spans="15:16" x14ac:dyDescent="0.25">
      <c r="O512" s="5" t="s">
        <v>39</v>
      </c>
      <c r="P512" s="5" t="s">
        <v>438</v>
      </c>
    </row>
    <row r="513" spans="15:16" x14ac:dyDescent="0.25">
      <c r="O513" s="5" t="s">
        <v>4</v>
      </c>
      <c r="P513" s="5" t="s">
        <v>8</v>
      </c>
    </row>
    <row r="514" spans="15:16" x14ac:dyDescent="0.25">
      <c r="O514" s="5" t="s">
        <v>40</v>
      </c>
      <c r="P514" s="5" t="s">
        <v>68</v>
      </c>
    </row>
    <row r="515" spans="15:16" x14ac:dyDescent="0.25">
      <c r="O515" s="5" t="s">
        <v>41</v>
      </c>
      <c r="P515" s="5" t="s">
        <v>69</v>
      </c>
    </row>
    <row r="516" spans="15:16" x14ac:dyDescent="0.25">
      <c r="O516" s="5" t="s">
        <v>42</v>
      </c>
      <c r="P516" s="5" t="s">
        <v>70</v>
      </c>
    </row>
    <row r="517" spans="15:16" x14ac:dyDescent="0.25">
      <c r="O517" s="5" t="s">
        <v>43</v>
      </c>
      <c r="P517" s="5" t="s">
        <v>71</v>
      </c>
    </row>
    <row r="518" spans="15:16" x14ac:dyDescent="0.25">
      <c r="O518" s="5" t="s">
        <v>44</v>
      </c>
      <c r="P518" s="5" t="s">
        <v>72</v>
      </c>
    </row>
    <row r="519" spans="15:16" x14ac:dyDescent="0.25">
      <c r="O519" s="5" t="s">
        <v>45</v>
      </c>
      <c r="P519" s="5" t="s">
        <v>73</v>
      </c>
    </row>
    <row r="520" spans="15:16" x14ac:dyDescent="0.25">
      <c r="O520" s="5" t="s">
        <v>46</v>
      </c>
      <c r="P520" s="5" t="s">
        <v>74</v>
      </c>
    </row>
    <row r="521" spans="15:16" x14ac:dyDescent="0.25">
      <c r="O521" s="5" t="s">
        <v>5</v>
      </c>
      <c r="P521" s="5" t="s">
        <v>271</v>
      </c>
    </row>
    <row r="522" spans="15:16" x14ac:dyDescent="0.25">
      <c r="O522" s="5" t="s">
        <v>47</v>
      </c>
      <c r="P522" s="5" t="s">
        <v>295</v>
      </c>
    </row>
    <row r="523" spans="15:16" x14ac:dyDescent="0.25">
      <c r="O523" s="5" t="s">
        <v>48</v>
      </c>
      <c r="P523" s="5" t="s">
        <v>319</v>
      </c>
    </row>
    <row r="524" spans="15:16" x14ac:dyDescent="0.25">
      <c r="O524" s="5" t="s">
        <v>49</v>
      </c>
      <c r="P524" s="5" t="s">
        <v>343</v>
      </c>
    </row>
    <row r="525" spans="15:16" x14ac:dyDescent="0.25">
      <c r="O525" s="5" t="s">
        <v>50</v>
      </c>
      <c r="P525" s="5" t="s">
        <v>367</v>
      </c>
    </row>
    <row r="526" spans="15:16" x14ac:dyDescent="0.25">
      <c r="O526" s="5" t="s">
        <v>51</v>
      </c>
      <c r="P526" s="5" t="s">
        <v>391</v>
      </c>
    </row>
    <row r="527" spans="15:16" x14ac:dyDescent="0.25">
      <c r="O527" s="5" t="s">
        <v>52</v>
      </c>
      <c r="P527" s="5" t="s">
        <v>415</v>
      </c>
    </row>
    <row r="528" spans="15:16" x14ac:dyDescent="0.25">
      <c r="O528" s="5" t="s">
        <v>53</v>
      </c>
      <c r="P528" s="5" t="s">
        <v>439</v>
      </c>
    </row>
    <row r="529" spans="15:16" x14ac:dyDescent="0.25">
      <c r="O529" s="5" t="s">
        <v>6</v>
      </c>
      <c r="P529" s="5" t="s">
        <v>9</v>
      </c>
    </row>
    <row r="530" spans="15:16" x14ac:dyDescent="0.25">
      <c r="O530" s="5" t="s">
        <v>54</v>
      </c>
      <c r="P530" s="5" t="s">
        <v>75</v>
      </c>
    </row>
    <row r="531" spans="15:16" x14ac:dyDescent="0.25">
      <c r="O531" s="5" t="s">
        <v>55</v>
      </c>
      <c r="P531" s="5" t="s">
        <v>76</v>
      </c>
    </row>
    <row r="532" spans="15:16" x14ac:dyDescent="0.25">
      <c r="O532" s="5" t="s">
        <v>56</v>
      </c>
      <c r="P532" s="5" t="s">
        <v>77</v>
      </c>
    </row>
    <row r="533" spans="15:16" x14ac:dyDescent="0.25">
      <c r="O533" s="5" t="s">
        <v>57</v>
      </c>
      <c r="P533" s="5" t="s">
        <v>78</v>
      </c>
    </row>
    <row r="534" spans="15:16" x14ac:dyDescent="0.25">
      <c r="O534" s="5" t="s">
        <v>58</v>
      </c>
      <c r="P534" s="5" t="s">
        <v>79</v>
      </c>
    </row>
    <row r="535" spans="15:16" x14ac:dyDescent="0.25">
      <c r="O535" s="5" t="s">
        <v>59</v>
      </c>
      <c r="P535" s="5" t="s">
        <v>80</v>
      </c>
    </row>
    <row r="536" spans="15:16" x14ac:dyDescent="0.25">
      <c r="O536" s="5" t="s">
        <v>60</v>
      </c>
      <c r="P536" s="5" t="s">
        <v>81</v>
      </c>
    </row>
    <row r="537" spans="15:16" x14ac:dyDescent="0.25">
      <c r="O537" s="5" t="s">
        <v>7</v>
      </c>
      <c r="P537" s="5" t="s">
        <v>272</v>
      </c>
    </row>
    <row r="538" spans="15:16" x14ac:dyDescent="0.25">
      <c r="O538" s="5" t="s">
        <v>61</v>
      </c>
      <c r="P538" s="5" t="s">
        <v>296</v>
      </c>
    </row>
    <row r="539" spans="15:16" x14ac:dyDescent="0.25">
      <c r="O539" s="5" t="s">
        <v>62</v>
      </c>
      <c r="P539" s="5" t="s">
        <v>320</v>
      </c>
    </row>
    <row r="540" spans="15:16" x14ac:dyDescent="0.25">
      <c r="O540" s="5" t="s">
        <v>63</v>
      </c>
      <c r="P540" s="5" t="s">
        <v>344</v>
      </c>
    </row>
    <row r="541" spans="15:16" x14ac:dyDescent="0.25">
      <c r="O541" s="5" t="s">
        <v>64</v>
      </c>
      <c r="P541" s="5" t="s">
        <v>368</v>
      </c>
    </row>
    <row r="542" spans="15:16" x14ac:dyDescent="0.25">
      <c r="O542" s="5" t="s">
        <v>65</v>
      </c>
      <c r="P542" s="5" t="s">
        <v>392</v>
      </c>
    </row>
    <row r="543" spans="15:16" x14ac:dyDescent="0.25">
      <c r="O543" s="5" t="s">
        <v>66</v>
      </c>
      <c r="P543" s="5" t="s">
        <v>416</v>
      </c>
    </row>
    <row r="544" spans="15:16" x14ac:dyDescent="0.25">
      <c r="O544" s="5" t="s">
        <v>67</v>
      </c>
      <c r="P544" s="5" t="s">
        <v>440</v>
      </c>
    </row>
    <row r="545" spans="15:16" x14ac:dyDescent="0.25">
      <c r="O545" s="5" t="s">
        <v>8</v>
      </c>
      <c r="P545" s="5" t="s">
        <v>10</v>
      </c>
    </row>
    <row r="546" spans="15:16" x14ac:dyDescent="0.25">
      <c r="O546" s="5" t="s">
        <v>68</v>
      </c>
      <c r="P546" s="5" t="s">
        <v>82</v>
      </c>
    </row>
    <row r="547" spans="15:16" x14ac:dyDescent="0.25">
      <c r="O547" s="5" t="s">
        <v>69</v>
      </c>
      <c r="P547" s="5" t="s">
        <v>83</v>
      </c>
    </row>
    <row r="548" spans="15:16" x14ac:dyDescent="0.25">
      <c r="O548" s="5" t="s">
        <v>70</v>
      </c>
      <c r="P548" s="5" t="s">
        <v>84</v>
      </c>
    </row>
    <row r="549" spans="15:16" x14ac:dyDescent="0.25">
      <c r="O549" s="5" t="s">
        <v>71</v>
      </c>
      <c r="P549" s="5" t="s">
        <v>85</v>
      </c>
    </row>
    <row r="550" spans="15:16" x14ac:dyDescent="0.25">
      <c r="O550" s="5" t="s">
        <v>72</v>
      </c>
      <c r="P550" s="5" t="s">
        <v>86</v>
      </c>
    </row>
    <row r="551" spans="15:16" x14ac:dyDescent="0.25">
      <c r="O551" s="5" t="s">
        <v>73</v>
      </c>
      <c r="P551" s="5" t="s">
        <v>87</v>
      </c>
    </row>
    <row r="552" spans="15:16" x14ac:dyDescent="0.25">
      <c r="O552" s="5" t="s">
        <v>74</v>
      </c>
      <c r="P552" s="5" t="s">
        <v>88</v>
      </c>
    </row>
    <row r="553" spans="15:16" x14ac:dyDescent="0.25">
      <c r="O553" s="5" t="s">
        <v>9</v>
      </c>
      <c r="P553" s="5" t="s">
        <v>273</v>
      </c>
    </row>
    <row r="554" spans="15:16" x14ac:dyDescent="0.25">
      <c r="O554" s="5" t="s">
        <v>75</v>
      </c>
      <c r="P554" s="5" t="s">
        <v>297</v>
      </c>
    </row>
    <row r="555" spans="15:16" x14ac:dyDescent="0.25">
      <c r="O555" s="5" t="s">
        <v>76</v>
      </c>
      <c r="P555" s="5" t="s">
        <v>321</v>
      </c>
    </row>
    <row r="556" spans="15:16" x14ac:dyDescent="0.25">
      <c r="O556" s="5" t="s">
        <v>77</v>
      </c>
      <c r="P556" s="5" t="s">
        <v>345</v>
      </c>
    </row>
    <row r="557" spans="15:16" x14ac:dyDescent="0.25">
      <c r="O557" s="5" t="s">
        <v>78</v>
      </c>
      <c r="P557" s="5" t="s">
        <v>369</v>
      </c>
    </row>
    <row r="558" spans="15:16" x14ac:dyDescent="0.25">
      <c r="O558" s="5" t="s">
        <v>79</v>
      </c>
      <c r="P558" s="5" t="s">
        <v>393</v>
      </c>
    </row>
    <row r="559" spans="15:16" x14ac:dyDescent="0.25">
      <c r="O559" s="5" t="s">
        <v>80</v>
      </c>
      <c r="P559" s="5" t="s">
        <v>417</v>
      </c>
    </row>
    <row r="560" spans="15:16" x14ac:dyDescent="0.25">
      <c r="O560" s="5" t="s">
        <v>81</v>
      </c>
      <c r="P560" s="5" t="s">
        <v>441</v>
      </c>
    </row>
    <row r="561" spans="15:16" x14ac:dyDescent="0.25">
      <c r="O561" s="5" t="s">
        <v>10</v>
      </c>
      <c r="P561" s="5" t="s">
        <v>11</v>
      </c>
    </row>
    <row r="562" spans="15:16" x14ac:dyDescent="0.25">
      <c r="O562" s="5" t="s">
        <v>82</v>
      </c>
      <c r="P562" s="5" t="s">
        <v>89</v>
      </c>
    </row>
    <row r="563" spans="15:16" x14ac:dyDescent="0.25">
      <c r="O563" s="5" t="s">
        <v>83</v>
      </c>
      <c r="P563" s="5" t="s">
        <v>90</v>
      </c>
    </row>
    <row r="564" spans="15:16" x14ac:dyDescent="0.25">
      <c r="O564" s="5" t="s">
        <v>84</v>
      </c>
      <c r="P564" s="5" t="s">
        <v>91</v>
      </c>
    </row>
    <row r="565" spans="15:16" x14ac:dyDescent="0.25">
      <c r="O565" s="5" t="s">
        <v>85</v>
      </c>
      <c r="P565" s="5" t="s">
        <v>92</v>
      </c>
    </row>
    <row r="566" spans="15:16" x14ac:dyDescent="0.25">
      <c r="O566" s="5" t="s">
        <v>86</v>
      </c>
      <c r="P566" s="5" t="s">
        <v>93</v>
      </c>
    </row>
    <row r="567" spans="15:16" x14ac:dyDescent="0.25">
      <c r="O567" s="5" t="s">
        <v>87</v>
      </c>
      <c r="P567" s="5" t="s">
        <v>94</v>
      </c>
    </row>
    <row r="568" spans="15:16" x14ac:dyDescent="0.25">
      <c r="O568" s="5" t="s">
        <v>88</v>
      </c>
      <c r="P568" s="5" t="s">
        <v>95</v>
      </c>
    </row>
    <row r="569" spans="15:16" x14ac:dyDescent="0.25">
      <c r="O569" s="5" t="s">
        <v>11</v>
      </c>
      <c r="P569" s="5" t="s">
        <v>274</v>
      </c>
    </row>
    <row r="570" spans="15:16" x14ac:dyDescent="0.25">
      <c r="O570" s="5" t="s">
        <v>89</v>
      </c>
      <c r="P570" s="5" t="s">
        <v>298</v>
      </c>
    </row>
    <row r="571" spans="15:16" x14ac:dyDescent="0.25">
      <c r="O571" s="5" t="s">
        <v>90</v>
      </c>
      <c r="P571" s="5" t="s">
        <v>322</v>
      </c>
    </row>
    <row r="572" spans="15:16" x14ac:dyDescent="0.25">
      <c r="O572" s="5" t="s">
        <v>91</v>
      </c>
      <c r="P572" s="5" t="s">
        <v>346</v>
      </c>
    </row>
    <row r="573" spans="15:16" x14ac:dyDescent="0.25">
      <c r="O573" s="5" t="s">
        <v>92</v>
      </c>
      <c r="P573" s="5" t="s">
        <v>370</v>
      </c>
    </row>
    <row r="574" spans="15:16" x14ac:dyDescent="0.25">
      <c r="O574" s="5" t="s">
        <v>93</v>
      </c>
      <c r="P574" s="5" t="s">
        <v>394</v>
      </c>
    </row>
    <row r="575" spans="15:16" x14ac:dyDescent="0.25">
      <c r="O575" s="5" t="s">
        <v>94</v>
      </c>
      <c r="P575" s="5" t="s">
        <v>418</v>
      </c>
    </row>
    <row r="576" spans="15:16" x14ac:dyDescent="0.25">
      <c r="O576" s="5" t="s">
        <v>95</v>
      </c>
      <c r="P576" s="5" t="s">
        <v>442</v>
      </c>
    </row>
    <row r="577" spans="15:16" x14ac:dyDescent="0.25">
      <c r="O577" s="5" t="s">
        <v>0</v>
      </c>
      <c r="P577" s="5" t="s">
        <v>167</v>
      </c>
    </row>
    <row r="578" spans="15:16" x14ac:dyDescent="0.25">
      <c r="O578" s="5" t="s">
        <v>12</v>
      </c>
      <c r="P578" s="5" t="s">
        <v>179</v>
      </c>
    </row>
    <row r="579" spans="15:16" x14ac:dyDescent="0.25">
      <c r="O579" s="5" t="s">
        <v>13</v>
      </c>
      <c r="P579" s="5" t="s">
        <v>191</v>
      </c>
    </row>
    <row r="580" spans="15:16" x14ac:dyDescent="0.25">
      <c r="O580" s="5" t="s">
        <v>14</v>
      </c>
      <c r="P580" s="5" t="s">
        <v>203</v>
      </c>
    </row>
    <row r="581" spans="15:16" x14ac:dyDescent="0.25">
      <c r="O581" s="5" t="s">
        <v>15</v>
      </c>
      <c r="P581" s="5" t="s">
        <v>215</v>
      </c>
    </row>
    <row r="582" spans="15:16" x14ac:dyDescent="0.25">
      <c r="O582" s="5" t="s">
        <v>16</v>
      </c>
      <c r="P582" s="5" t="s">
        <v>227</v>
      </c>
    </row>
    <row r="583" spans="15:16" x14ac:dyDescent="0.25">
      <c r="O583" s="5" t="s">
        <v>17</v>
      </c>
      <c r="P583" s="5" t="s">
        <v>239</v>
      </c>
    </row>
    <row r="584" spans="15:16" x14ac:dyDescent="0.25">
      <c r="O584" s="5" t="s">
        <v>18</v>
      </c>
      <c r="P584" s="5" t="s">
        <v>251</v>
      </c>
    </row>
    <row r="585" spans="15:16" x14ac:dyDescent="0.25">
      <c r="O585" s="5" t="s">
        <v>1</v>
      </c>
      <c r="P585" s="5" t="s">
        <v>275</v>
      </c>
    </row>
    <row r="586" spans="15:16" x14ac:dyDescent="0.25">
      <c r="O586" s="5" t="s">
        <v>19</v>
      </c>
      <c r="P586" s="5" t="s">
        <v>299</v>
      </c>
    </row>
    <row r="587" spans="15:16" x14ac:dyDescent="0.25">
      <c r="O587" s="5" t="s">
        <v>20</v>
      </c>
      <c r="P587" s="5" t="s">
        <v>323</v>
      </c>
    </row>
    <row r="588" spans="15:16" x14ac:dyDescent="0.25">
      <c r="O588" s="5" t="s">
        <v>21</v>
      </c>
      <c r="P588" s="5" t="s">
        <v>347</v>
      </c>
    </row>
    <row r="589" spans="15:16" x14ac:dyDescent="0.25">
      <c r="O589" s="5" t="s">
        <v>22</v>
      </c>
      <c r="P589" s="5" t="s">
        <v>371</v>
      </c>
    </row>
    <row r="590" spans="15:16" x14ac:dyDescent="0.25">
      <c r="O590" s="5" t="s">
        <v>23</v>
      </c>
      <c r="P590" s="5" t="s">
        <v>395</v>
      </c>
    </row>
    <row r="591" spans="15:16" x14ac:dyDescent="0.25">
      <c r="O591" s="5" t="s">
        <v>24</v>
      </c>
      <c r="P591" s="5" t="s">
        <v>419</v>
      </c>
    </row>
    <row r="592" spans="15:16" x14ac:dyDescent="0.25">
      <c r="O592" s="5" t="s">
        <v>25</v>
      </c>
      <c r="P592" s="5" t="s">
        <v>443</v>
      </c>
    </row>
    <row r="593" spans="15:16" x14ac:dyDescent="0.25">
      <c r="O593" s="5" t="s">
        <v>2</v>
      </c>
      <c r="P593" s="5" t="s">
        <v>168</v>
      </c>
    </row>
    <row r="594" spans="15:16" x14ac:dyDescent="0.25">
      <c r="O594" s="5" t="s">
        <v>26</v>
      </c>
      <c r="P594" s="5" t="s">
        <v>180</v>
      </c>
    </row>
    <row r="595" spans="15:16" x14ac:dyDescent="0.25">
      <c r="O595" s="5" t="s">
        <v>27</v>
      </c>
      <c r="P595" s="5" t="s">
        <v>192</v>
      </c>
    </row>
    <row r="596" spans="15:16" x14ac:dyDescent="0.25">
      <c r="O596" s="5" t="s">
        <v>28</v>
      </c>
      <c r="P596" s="5" t="s">
        <v>204</v>
      </c>
    </row>
    <row r="597" spans="15:16" x14ac:dyDescent="0.25">
      <c r="O597" s="5" t="s">
        <v>29</v>
      </c>
      <c r="P597" s="5" t="s">
        <v>216</v>
      </c>
    </row>
    <row r="598" spans="15:16" x14ac:dyDescent="0.25">
      <c r="O598" s="5" t="s">
        <v>30</v>
      </c>
      <c r="P598" s="5" t="s">
        <v>228</v>
      </c>
    </row>
    <row r="599" spans="15:16" x14ac:dyDescent="0.25">
      <c r="O599" s="5" t="s">
        <v>31</v>
      </c>
      <c r="P599" s="5" t="s">
        <v>240</v>
      </c>
    </row>
    <row r="600" spans="15:16" x14ac:dyDescent="0.25">
      <c r="O600" s="5" t="s">
        <v>32</v>
      </c>
      <c r="P600" s="5" t="s">
        <v>252</v>
      </c>
    </row>
    <row r="601" spans="15:16" x14ac:dyDescent="0.25">
      <c r="O601" s="5" t="s">
        <v>3</v>
      </c>
      <c r="P601" s="5" t="s">
        <v>276</v>
      </c>
    </row>
    <row r="602" spans="15:16" x14ac:dyDescent="0.25">
      <c r="O602" s="5" t="s">
        <v>33</v>
      </c>
      <c r="P602" s="5" t="s">
        <v>300</v>
      </c>
    </row>
    <row r="603" spans="15:16" x14ac:dyDescent="0.25">
      <c r="O603" s="5" t="s">
        <v>34</v>
      </c>
      <c r="P603" s="5" t="s">
        <v>324</v>
      </c>
    </row>
    <row r="604" spans="15:16" x14ac:dyDescent="0.25">
      <c r="O604" s="5" t="s">
        <v>35</v>
      </c>
      <c r="P604" s="5" t="s">
        <v>348</v>
      </c>
    </row>
    <row r="605" spans="15:16" x14ac:dyDescent="0.25">
      <c r="O605" s="5" t="s">
        <v>36</v>
      </c>
      <c r="P605" s="5" t="s">
        <v>372</v>
      </c>
    </row>
    <row r="606" spans="15:16" x14ac:dyDescent="0.25">
      <c r="O606" s="5" t="s">
        <v>37</v>
      </c>
      <c r="P606" s="5" t="s">
        <v>396</v>
      </c>
    </row>
    <row r="607" spans="15:16" x14ac:dyDescent="0.25">
      <c r="O607" s="5" t="s">
        <v>38</v>
      </c>
      <c r="P607" s="5" t="s">
        <v>420</v>
      </c>
    </row>
    <row r="608" spans="15:16" x14ac:dyDescent="0.25">
      <c r="O608" s="5" t="s">
        <v>39</v>
      </c>
      <c r="P608" s="5" t="s">
        <v>444</v>
      </c>
    </row>
    <row r="609" spans="15:16" x14ac:dyDescent="0.25">
      <c r="O609" s="5" t="s">
        <v>4</v>
      </c>
      <c r="P609" s="5" t="s">
        <v>169</v>
      </c>
    </row>
    <row r="610" spans="15:16" x14ac:dyDescent="0.25">
      <c r="O610" s="5" t="s">
        <v>40</v>
      </c>
      <c r="P610" s="5" t="s">
        <v>181</v>
      </c>
    </row>
    <row r="611" spans="15:16" x14ac:dyDescent="0.25">
      <c r="O611" s="5" t="s">
        <v>41</v>
      </c>
      <c r="P611" s="5" t="s">
        <v>193</v>
      </c>
    </row>
    <row r="612" spans="15:16" x14ac:dyDescent="0.25">
      <c r="O612" s="5" t="s">
        <v>42</v>
      </c>
      <c r="P612" s="5" t="s">
        <v>205</v>
      </c>
    </row>
    <row r="613" spans="15:16" x14ac:dyDescent="0.25">
      <c r="O613" s="5" t="s">
        <v>43</v>
      </c>
      <c r="P613" s="5" t="s">
        <v>217</v>
      </c>
    </row>
    <row r="614" spans="15:16" x14ac:dyDescent="0.25">
      <c r="O614" s="5" t="s">
        <v>44</v>
      </c>
      <c r="P614" s="5" t="s">
        <v>229</v>
      </c>
    </row>
    <row r="615" spans="15:16" x14ac:dyDescent="0.25">
      <c r="O615" s="5" t="s">
        <v>45</v>
      </c>
      <c r="P615" s="5" t="s">
        <v>241</v>
      </c>
    </row>
    <row r="616" spans="15:16" x14ac:dyDescent="0.25">
      <c r="O616" s="5" t="s">
        <v>46</v>
      </c>
      <c r="P616" s="5" t="s">
        <v>253</v>
      </c>
    </row>
    <row r="617" spans="15:16" x14ac:dyDescent="0.25">
      <c r="O617" s="5" t="s">
        <v>5</v>
      </c>
      <c r="P617" s="5" t="s">
        <v>277</v>
      </c>
    </row>
    <row r="618" spans="15:16" x14ac:dyDescent="0.25">
      <c r="O618" s="5" t="s">
        <v>47</v>
      </c>
      <c r="P618" s="5" t="s">
        <v>301</v>
      </c>
    </row>
    <row r="619" spans="15:16" x14ac:dyDescent="0.25">
      <c r="O619" s="5" t="s">
        <v>48</v>
      </c>
      <c r="P619" s="5" t="s">
        <v>325</v>
      </c>
    </row>
    <row r="620" spans="15:16" x14ac:dyDescent="0.25">
      <c r="O620" s="5" t="s">
        <v>49</v>
      </c>
      <c r="P620" s="5" t="s">
        <v>349</v>
      </c>
    </row>
    <row r="621" spans="15:16" x14ac:dyDescent="0.25">
      <c r="O621" s="5" t="s">
        <v>50</v>
      </c>
      <c r="P621" s="5" t="s">
        <v>373</v>
      </c>
    </row>
    <row r="622" spans="15:16" x14ac:dyDescent="0.25">
      <c r="O622" s="5" t="s">
        <v>51</v>
      </c>
      <c r="P622" s="5" t="s">
        <v>397</v>
      </c>
    </row>
    <row r="623" spans="15:16" x14ac:dyDescent="0.25">
      <c r="O623" s="5" t="s">
        <v>52</v>
      </c>
      <c r="P623" s="5" t="s">
        <v>421</v>
      </c>
    </row>
    <row r="624" spans="15:16" x14ac:dyDescent="0.25">
      <c r="O624" s="5" t="s">
        <v>53</v>
      </c>
      <c r="P624" s="5" t="s">
        <v>445</v>
      </c>
    </row>
    <row r="625" spans="15:16" x14ac:dyDescent="0.25">
      <c r="O625" s="5" t="s">
        <v>6</v>
      </c>
      <c r="P625" s="5" t="s">
        <v>170</v>
      </c>
    </row>
    <row r="626" spans="15:16" x14ac:dyDescent="0.25">
      <c r="O626" s="5" t="s">
        <v>54</v>
      </c>
      <c r="P626" s="5" t="s">
        <v>182</v>
      </c>
    </row>
    <row r="627" spans="15:16" x14ac:dyDescent="0.25">
      <c r="O627" s="5" t="s">
        <v>55</v>
      </c>
      <c r="P627" s="5" t="s">
        <v>194</v>
      </c>
    </row>
    <row r="628" spans="15:16" x14ac:dyDescent="0.25">
      <c r="O628" s="5" t="s">
        <v>56</v>
      </c>
      <c r="P628" s="5" t="s">
        <v>206</v>
      </c>
    </row>
    <row r="629" spans="15:16" x14ac:dyDescent="0.25">
      <c r="O629" s="5" t="s">
        <v>57</v>
      </c>
      <c r="P629" s="5" t="s">
        <v>218</v>
      </c>
    </row>
    <row r="630" spans="15:16" x14ac:dyDescent="0.25">
      <c r="O630" s="5" t="s">
        <v>58</v>
      </c>
      <c r="P630" s="5" t="s">
        <v>230</v>
      </c>
    </row>
    <row r="631" spans="15:16" x14ac:dyDescent="0.25">
      <c r="O631" s="5" t="s">
        <v>59</v>
      </c>
      <c r="P631" s="5" t="s">
        <v>242</v>
      </c>
    </row>
    <row r="632" spans="15:16" x14ac:dyDescent="0.25">
      <c r="O632" s="5" t="s">
        <v>60</v>
      </c>
      <c r="P632" s="5" t="s">
        <v>254</v>
      </c>
    </row>
    <row r="633" spans="15:16" x14ac:dyDescent="0.25">
      <c r="O633" s="5" t="s">
        <v>7</v>
      </c>
      <c r="P633" s="5" t="s">
        <v>278</v>
      </c>
    </row>
    <row r="634" spans="15:16" x14ac:dyDescent="0.25">
      <c r="O634" s="5" t="s">
        <v>61</v>
      </c>
      <c r="P634" s="5" t="s">
        <v>302</v>
      </c>
    </row>
    <row r="635" spans="15:16" x14ac:dyDescent="0.25">
      <c r="O635" s="5" t="s">
        <v>62</v>
      </c>
      <c r="P635" s="5" t="s">
        <v>326</v>
      </c>
    </row>
    <row r="636" spans="15:16" x14ac:dyDescent="0.25">
      <c r="O636" s="5" t="s">
        <v>63</v>
      </c>
      <c r="P636" s="5" t="s">
        <v>350</v>
      </c>
    </row>
    <row r="637" spans="15:16" x14ac:dyDescent="0.25">
      <c r="O637" s="5" t="s">
        <v>64</v>
      </c>
      <c r="P637" s="5" t="s">
        <v>374</v>
      </c>
    </row>
    <row r="638" spans="15:16" x14ac:dyDescent="0.25">
      <c r="O638" s="5" t="s">
        <v>65</v>
      </c>
      <c r="P638" s="5" t="s">
        <v>398</v>
      </c>
    </row>
    <row r="639" spans="15:16" x14ac:dyDescent="0.25">
      <c r="O639" s="5" t="s">
        <v>66</v>
      </c>
      <c r="P639" s="5" t="s">
        <v>422</v>
      </c>
    </row>
    <row r="640" spans="15:16" x14ac:dyDescent="0.25">
      <c r="O640" s="5" t="s">
        <v>67</v>
      </c>
      <c r="P640" s="5" t="s">
        <v>446</v>
      </c>
    </row>
    <row r="641" spans="15:16" x14ac:dyDescent="0.25">
      <c r="O641" s="5" t="s">
        <v>8</v>
      </c>
      <c r="P641" s="5" t="s">
        <v>171</v>
      </c>
    </row>
    <row r="642" spans="15:16" x14ac:dyDescent="0.25">
      <c r="O642" s="5" t="s">
        <v>68</v>
      </c>
      <c r="P642" s="5" t="s">
        <v>183</v>
      </c>
    </row>
    <row r="643" spans="15:16" x14ac:dyDescent="0.25">
      <c r="O643" s="5" t="s">
        <v>69</v>
      </c>
      <c r="P643" s="5" t="s">
        <v>195</v>
      </c>
    </row>
    <row r="644" spans="15:16" x14ac:dyDescent="0.25">
      <c r="O644" s="5" t="s">
        <v>70</v>
      </c>
      <c r="P644" s="5" t="s">
        <v>207</v>
      </c>
    </row>
    <row r="645" spans="15:16" x14ac:dyDescent="0.25">
      <c r="O645" s="5" t="s">
        <v>71</v>
      </c>
      <c r="P645" s="5" t="s">
        <v>219</v>
      </c>
    </row>
    <row r="646" spans="15:16" x14ac:dyDescent="0.25">
      <c r="O646" s="5" t="s">
        <v>72</v>
      </c>
      <c r="P646" s="5" t="s">
        <v>231</v>
      </c>
    </row>
    <row r="647" spans="15:16" x14ac:dyDescent="0.25">
      <c r="O647" s="5" t="s">
        <v>73</v>
      </c>
      <c r="P647" s="5" t="s">
        <v>243</v>
      </c>
    </row>
    <row r="648" spans="15:16" x14ac:dyDescent="0.25">
      <c r="O648" s="5" t="s">
        <v>74</v>
      </c>
      <c r="P648" s="5" t="s">
        <v>255</v>
      </c>
    </row>
    <row r="649" spans="15:16" x14ac:dyDescent="0.25">
      <c r="O649" s="5" t="s">
        <v>9</v>
      </c>
      <c r="P649" s="5" t="s">
        <v>279</v>
      </c>
    </row>
    <row r="650" spans="15:16" x14ac:dyDescent="0.25">
      <c r="O650" s="5" t="s">
        <v>75</v>
      </c>
      <c r="P650" s="5" t="s">
        <v>303</v>
      </c>
    </row>
    <row r="651" spans="15:16" x14ac:dyDescent="0.25">
      <c r="O651" s="5" t="s">
        <v>76</v>
      </c>
      <c r="P651" s="5" t="s">
        <v>327</v>
      </c>
    </row>
    <row r="652" spans="15:16" x14ac:dyDescent="0.25">
      <c r="O652" s="5" t="s">
        <v>77</v>
      </c>
      <c r="P652" s="5" t="s">
        <v>351</v>
      </c>
    </row>
    <row r="653" spans="15:16" x14ac:dyDescent="0.25">
      <c r="O653" s="5" t="s">
        <v>78</v>
      </c>
      <c r="P653" s="5" t="s">
        <v>375</v>
      </c>
    </row>
    <row r="654" spans="15:16" x14ac:dyDescent="0.25">
      <c r="O654" s="5" t="s">
        <v>79</v>
      </c>
      <c r="P654" s="5" t="s">
        <v>399</v>
      </c>
    </row>
    <row r="655" spans="15:16" x14ac:dyDescent="0.25">
      <c r="O655" s="5" t="s">
        <v>80</v>
      </c>
      <c r="P655" s="5" t="s">
        <v>423</v>
      </c>
    </row>
    <row r="656" spans="15:16" x14ac:dyDescent="0.25">
      <c r="O656" s="5" t="s">
        <v>81</v>
      </c>
      <c r="P656" s="5" t="s">
        <v>447</v>
      </c>
    </row>
    <row r="657" spans="15:16" x14ac:dyDescent="0.25">
      <c r="O657" s="5" t="s">
        <v>10</v>
      </c>
      <c r="P657" s="5" t="s">
        <v>172</v>
      </c>
    </row>
    <row r="658" spans="15:16" x14ac:dyDescent="0.25">
      <c r="O658" s="5" t="s">
        <v>82</v>
      </c>
      <c r="P658" s="5" t="s">
        <v>184</v>
      </c>
    </row>
    <row r="659" spans="15:16" x14ac:dyDescent="0.25">
      <c r="O659" s="5" t="s">
        <v>83</v>
      </c>
      <c r="P659" s="5" t="s">
        <v>196</v>
      </c>
    </row>
    <row r="660" spans="15:16" x14ac:dyDescent="0.25">
      <c r="O660" s="5" t="s">
        <v>84</v>
      </c>
      <c r="P660" s="5" t="s">
        <v>208</v>
      </c>
    </row>
    <row r="661" spans="15:16" x14ac:dyDescent="0.25">
      <c r="O661" s="5" t="s">
        <v>85</v>
      </c>
      <c r="P661" s="5" t="s">
        <v>220</v>
      </c>
    </row>
    <row r="662" spans="15:16" x14ac:dyDescent="0.25">
      <c r="O662" s="5" t="s">
        <v>86</v>
      </c>
      <c r="P662" s="5" t="s">
        <v>232</v>
      </c>
    </row>
    <row r="663" spans="15:16" x14ac:dyDescent="0.25">
      <c r="O663" s="5" t="s">
        <v>87</v>
      </c>
      <c r="P663" s="5" t="s">
        <v>244</v>
      </c>
    </row>
    <row r="664" spans="15:16" x14ac:dyDescent="0.25">
      <c r="O664" s="5" t="s">
        <v>88</v>
      </c>
      <c r="P664" s="5" t="s">
        <v>256</v>
      </c>
    </row>
    <row r="665" spans="15:16" x14ac:dyDescent="0.25">
      <c r="O665" s="5" t="s">
        <v>11</v>
      </c>
      <c r="P665" s="5" t="s">
        <v>280</v>
      </c>
    </row>
    <row r="666" spans="15:16" x14ac:dyDescent="0.25">
      <c r="O666" s="5" t="s">
        <v>89</v>
      </c>
      <c r="P666" s="5" t="s">
        <v>304</v>
      </c>
    </row>
    <row r="667" spans="15:16" x14ac:dyDescent="0.25">
      <c r="O667" s="5" t="s">
        <v>90</v>
      </c>
      <c r="P667" s="5" t="s">
        <v>328</v>
      </c>
    </row>
    <row r="668" spans="15:16" x14ac:dyDescent="0.25">
      <c r="O668" s="5" t="s">
        <v>91</v>
      </c>
      <c r="P668" s="5" t="s">
        <v>352</v>
      </c>
    </row>
    <row r="669" spans="15:16" x14ac:dyDescent="0.25">
      <c r="O669" s="5" t="s">
        <v>92</v>
      </c>
      <c r="P669" s="5" t="s">
        <v>376</v>
      </c>
    </row>
    <row r="670" spans="15:16" x14ac:dyDescent="0.25">
      <c r="O670" s="5" t="s">
        <v>93</v>
      </c>
      <c r="P670" s="5" t="s">
        <v>400</v>
      </c>
    </row>
    <row r="671" spans="15:16" x14ac:dyDescent="0.25">
      <c r="O671" s="5" t="s">
        <v>94</v>
      </c>
      <c r="P671" s="5" t="s">
        <v>424</v>
      </c>
    </row>
    <row r="672" spans="15:16" x14ac:dyDescent="0.25">
      <c r="O672" s="5" t="s">
        <v>95</v>
      </c>
      <c r="P672" s="5" t="s">
        <v>448</v>
      </c>
    </row>
    <row r="673" spans="15:16" x14ac:dyDescent="0.25">
      <c r="O673" s="5" t="s">
        <v>0</v>
      </c>
      <c r="P673" s="5" t="s">
        <v>173</v>
      </c>
    </row>
    <row r="674" spans="15:16" x14ac:dyDescent="0.25">
      <c r="O674" s="5" t="s">
        <v>12</v>
      </c>
      <c r="P674" s="5" t="s">
        <v>185</v>
      </c>
    </row>
    <row r="675" spans="15:16" x14ac:dyDescent="0.25">
      <c r="O675" s="5" t="s">
        <v>13</v>
      </c>
      <c r="P675" s="5" t="s">
        <v>197</v>
      </c>
    </row>
    <row r="676" spans="15:16" x14ac:dyDescent="0.25">
      <c r="O676" s="5" t="s">
        <v>14</v>
      </c>
      <c r="P676" s="5" t="s">
        <v>209</v>
      </c>
    </row>
    <row r="677" spans="15:16" x14ac:dyDescent="0.25">
      <c r="O677" s="5" t="s">
        <v>15</v>
      </c>
      <c r="P677" s="5" t="s">
        <v>221</v>
      </c>
    </row>
    <row r="678" spans="15:16" x14ac:dyDescent="0.25">
      <c r="O678" s="5" t="s">
        <v>16</v>
      </c>
      <c r="P678" s="5" t="s">
        <v>233</v>
      </c>
    </row>
    <row r="679" spans="15:16" x14ac:dyDescent="0.25">
      <c r="O679" s="5" t="s">
        <v>17</v>
      </c>
      <c r="P679" s="5" t="s">
        <v>245</v>
      </c>
    </row>
    <row r="680" spans="15:16" x14ac:dyDescent="0.25">
      <c r="O680" s="5" t="s">
        <v>18</v>
      </c>
      <c r="P680" s="5" t="s">
        <v>257</v>
      </c>
    </row>
    <row r="681" spans="15:16" x14ac:dyDescent="0.25">
      <c r="O681" s="5" t="s">
        <v>1</v>
      </c>
      <c r="P681" s="5" t="s">
        <v>281</v>
      </c>
    </row>
    <row r="682" spans="15:16" x14ac:dyDescent="0.25">
      <c r="O682" s="5" t="s">
        <v>19</v>
      </c>
      <c r="P682" s="5" t="s">
        <v>305</v>
      </c>
    </row>
    <row r="683" spans="15:16" x14ac:dyDescent="0.25">
      <c r="O683" s="5" t="s">
        <v>20</v>
      </c>
      <c r="P683" s="5" t="s">
        <v>329</v>
      </c>
    </row>
    <row r="684" spans="15:16" x14ac:dyDescent="0.25">
      <c r="O684" s="5" t="s">
        <v>21</v>
      </c>
      <c r="P684" s="5" t="s">
        <v>353</v>
      </c>
    </row>
    <row r="685" spans="15:16" x14ac:dyDescent="0.25">
      <c r="O685" s="5" t="s">
        <v>22</v>
      </c>
      <c r="P685" s="5" t="s">
        <v>377</v>
      </c>
    </row>
    <row r="686" spans="15:16" x14ac:dyDescent="0.25">
      <c r="O686" s="5" t="s">
        <v>23</v>
      </c>
      <c r="P686" s="5" t="s">
        <v>401</v>
      </c>
    </row>
    <row r="687" spans="15:16" x14ac:dyDescent="0.25">
      <c r="O687" s="5" t="s">
        <v>24</v>
      </c>
      <c r="P687" s="5" t="s">
        <v>425</v>
      </c>
    </row>
    <row r="688" spans="15:16" x14ac:dyDescent="0.25">
      <c r="O688" s="5" t="s">
        <v>25</v>
      </c>
      <c r="P688" s="5" t="s">
        <v>449</v>
      </c>
    </row>
    <row r="689" spans="15:16" x14ac:dyDescent="0.25">
      <c r="O689" s="5" t="s">
        <v>2</v>
      </c>
      <c r="P689" s="5" t="s">
        <v>174</v>
      </c>
    </row>
    <row r="690" spans="15:16" x14ac:dyDescent="0.25">
      <c r="O690" s="5" t="s">
        <v>26</v>
      </c>
      <c r="P690" s="5" t="s">
        <v>186</v>
      </c>
    </row>
    <row r="691" spans="15:16" x14ac:dyDescent="0.25">
      <c r="O691" s="5" t="s">
        <v>27</v>
      </c>
      <c r="P691" s="5" t="s">
        <v>198</v>
      </c>
    </row>
    <row r="692" spans="15:16" x14ac:dyDescent="0.25">
      <c r="O692" s="5" t="s">
        <v>28</v>
      </c>
      <c r="P692" s="5" t="s">
        <v>210</v>
      </c>
    </row>
    <row r="693" spans="15:16" x14ac:dyDescent="0.25">
      <c r="O693" s="5" t="s">
        <v>29</v>
      </c>
      <c r="P693" s="5" t="s">
        <v>222</v>
      </c>
    </row>
    <row r="694" spans="15:16" x14ac:dyDescent="0.25">
      <c r="O694" s="5" t="s">
        <v>30</v>
      </c>
      <c r="P694" s="5" t="s">
        <v>234</v>
      </c>
    </row>
    <row r="695" spans="15:16" x14ac:dyDescent="0.25">
      <c r="O695" s="5" t="s">
        <v>31</v>
      </c>
      <c r="P695" s="5" t="s">
        <v>246</v>
      </c>
    </row>
    <row r="696" spans="15:16" x14ac:dyDescent="0.25">
      <c r="O696" s="5" t="s">
        <v>32</v>
      </c>
      <c r="P696" s="5" t="s">
        <v>258</v>
      </c>
    </row>
    <row r="697" spans="15:16" x14ac:dyDescent="0.25">
      <c r="O697" s="5" t="s">
        <v>3</v>
      </c>
      <c r="P697" s="5" t="s">
        <v>282</v>
      </c>
    </row>
    <row r="698" spans="15:16" x14ac:dyDescent="0.25">
      <c r="O698" s="5" t="s">
        <v>33</v>
      </c>
      <c r="P698" s="5" t="s">
        <v>306</v>
      </c>
    </row>
    <row r="699" spans="15:16" x14ac:dyDescent="0.25">
      <c r="O699" s="5" t="s">
        <v>34</v>
      </c>
      <c r="P699" s="5" t="s">
        <v>330</v>
      </c>
    </row>
    <row r="700" spans="15:16" x14ac:dyDescent="0.25">
      <c r="O700" s="5" t="s">
        <v>35</v>
      </c>
      <c r="P700" s="5" t="s">
        <v>354</v>
      </c>
    </row>
    <row r="701" spans="15:16" x14ac:dyDescent="0.25">
      <c r="O701" s="5" t="s">
        <v>36</v>
      </c>
      <c r="P701" s="5" t="s">
        <v>378</v>
      </c>
    </row>
    <row r="702" spans="15:16" x14ac:dyDescent="0.25">
      <c r="O702" s="5" t="s">
        <v>37</v>
      </c>
      <c r="P702" s="5" t="s">
        <v>402</v>
      </c>
    </row>
    <row r="703" spans="15:16" x14ac:dyDescent="0.25">
      <c r="O703" s="5" t="s">
        <v>38</v>
      </c>
      <c r="P703" s="5" t="s">
        <v>426</v>
      </c>
    </row>
    <row r="704" spans="15:16" x14ac:dyDescent="0.25">
      <c r="O704" s="5" t="s">
        <v>39</v>
      </c>
      <c r="P704" s="5" t="s">
        <v>450</v>
      </c>
    </row>
    <row r="705" spans="15:16" x14ac:dyDescent="0.25">
      <c r="O705" s="5" t="s">
        <v>4</v>
      </c>
      <c r="P705" s="5" t="s">
        <v>175</v>
      </c>
    </row>
    <row r="706" spans="15:16" x14ac:dyDescent="0.25">
      <c r="O706" s="5" t="s">
        <v>40</v>
      </c>
      <c r="P706" s="5" t="s">
        <v>187</v>
      </c>
    </row>
    <row r="707" spans="15:16" x14ac:dyDescent="0.25">
      <c r="O707" s="5" t="s">
        <v>41</v>
      </c>
      <c r="P707" s="5" t="s">
        <v>199</v>
      </c>
    </row>
    <row r="708" spans="15:16" x14ac:dyDescent="0.25">
      <c r="O708" s="5" t="s">
        <v>42</v>
      </c>
      <c r="P708" s="5" t="s">
        <v>211</v>
      </c>
    </row>
    <row r="709" spans="15:16" x14ac:dyDescent="0.25">
      <c r="O709" s="5" t="s">
        <v>43</v>
      </c>
      <c r="P709" s="5" t="s">
        <v>223</v>
      </c>
    </row>
    <row r="710" spans="15:16" x14ac:dyDescent="0.25">
      <c r="O710" s="5" t="s">
        <v>44</v>
      </c>
      <c r="P710" s="5" t="s">
        <v>235</v>
      </c>
    </row>
    <row r="711" spans="15:16" x14ac:dyDescent="0.25">
      <c r="O711" s="5" t="s">
        <v>45</v>
      </c>
      <c r="P711" s="5" t="s">
        <v>247</v>
      </c>
    </row>
    <row r="712" spans="15:16" x14ac:dyDescent="0.25">
      <c r="O712" s="5" t="s">
        <v>46</v>
      </c>
      <c r="P712" s="5" t="s">
        <v>259</v>
      </c>
    </row>
    <row r="713" spans="15:16" x14ac:dyDescent="0.25">
      <c r="O713" s="5" t="s">
        <v>5</v>
      </c>
      <c r="P713" s="5" t="s">
        <v>283</v>
      </c>
    </row>
    <row r="714" spans="15:16" x14ac:dyDescent="0.25">
      <c r="O714" s="5" t="s">
        <v>47</v>
      </c>
      <c r="P714" s="5" t="s">
        <v>307</v>
      </c>
    </row>
    <row r="715" spans="15:16" x14ac:dyDescent="0.25">
      <c r="O715" s="5" t="s">
        <v>48</v>
      </c>
      <c r="P715" s="5" t="s">
        <v>331</v>
      </c>
    </row>
    <row r="716" spans="15:16" x14ac:dyDescent="0.25">
      <c r="O716" s="5" t="s">
        <v>49</v>
      </c>
      <c r="P716" s="5" t="s">
        <v>355</v>
      </c>
    </row>
    <row r="717" spans="15:16" x14ac:dyDescent="0.25">
      <c r="O717" s="5" t="s">
        <v>50</v>
      </c>
      <c r="P717" s="5" t="s">
        <v>379</v>
      </c>
    </row>
    <row r="718" spans="15:16" x14ac:dyDescent="0.25">
      <c r="O718" s="5" t="s">
        <v>51</v>
      </c>
      <c r="P718" s="5" t="s">
        <v>403</v>
      </c>
    </row>
    <row r="719" spans="15:16" x14ac:dyDescent="0.25">
      <c r="O719" s="5" t="s">
        <v>52</v>
      </c>
      <c r="P719" s="5" t="s">
        <v>427</v>
      </c>
    </row>
    <row r="720" spans="15:16" x14ac:dyDescent="0.25">
      <c r="O720" s="5" t="s">
        <v>53</v>
      </c>
      <c r="P720" s="5" t="s">
        <v>451</v>
      </c>
    </row>
    <row r="721" spans="15:16" x14ac:dyDescent="0.25">
      <c r="O721" s="5" t="s">
        <v>6</v>
      </c>
      <c r="P721" s="5" t="s">
        <v>176</v>
      </c>
    </row>
    <row r="722" spans="15:16" x14ac:dyDescent="0.25">
      <c r="O722" s="5" t="s">
        <v>54</v>
      </c>
      <c r="P722" s="5" t="s">
        <v>188</v>
      </c>
    </row>
    <row r="723" spans="15:16" x14ac:dyDescent="0.25">
      <c r="O723" s="5" t="s">
        <v>55</v>
      </c>
      <c r="P723" s="5" t="s">
        <v>200</v>
      </c>
    </row>
    <row r="724" spans="15:16" x14ac:dyDescent="0.25">
      <c r="O724" s="5" t="s">
        <v>56</v>
      </c>
      <c r="P724" s="5" t="s">
        <v>212</v>
      </c>
    </row>
    <row r="725" spans="15:16" x14ac:dyDescent="0.25">
      <c r="O725" s="5" t="s">
        <v>57</v>
      </c>
      <c r="P725" s="5" t="s">
        <v>224</v>
      </c>
    </row>
    <row r="726" spans="15:16" x14ac:dyDescent="0.25">
      <c r="O726" s="5" t="s">
        <v>58</v>
      </c>
      <c r="P726" s="5" t="s">
        <v>236</v>
      </c>
    </row>
    <row r="727" spans="15:16" x14ac:dyDescent="0.25">
      <c r="O727" s="5" t="s">
        <v>59</v>
      </c>
      <c r="P727" s="5" t="s">
        <v>248</v>
      </c>
    </row>
    <row r="728" spans="15:16" x14ac:dyDescent="0.25">
      <c r="O728" s="5" t="s">
        <v>60</v>
      </c>
      <c r="P728" s="5" t="s">
        <v>260</v>
      </c>
    </row>
    <row r="729" spans="15:16" x14ac:dyDescent="0.25">
      <c r="O729" s="5" t="s">
        <v>7</v>
      </c>
      <c r="P729" s="5" t="s">
        <v>284</v>
      </c>
    </row>
    <row r="730" spans="15:16" x14ac:dyDescent="0.25">
      <c r="O730" s="5" t="s">
        <v>61</v>
      </c>
      <c r="P730" s="5" t="s">
        <v>308</v>
      </c>
    </row>
    <row r="731" spans="15:16" x14ac:dyDescent="0.25">
      <c r="O731" s="5" t="s">
        <v>62</v>
      </c>
      <c r="P731" s="5" t="s">
        <v>332</v>
      </c>
    </row>
    <row r="732" spans="15:16" x14ac:dyDescent="0.25">
      <c r="O732" s="5" t="s">
        <v>63</v>
      </c>
      <c r="P732" s="5" t="s">
        <v>356</v>
      </c>
    </row>
    <row r="733" spans="15:16" x14ac:dyDescent="0.25">
      <c r="O733" s="5" t="s">
        <v>64</v>
      </c>
      <c r="P733" s="5" t="s">
        <v>380</v>
      </c>
    </row>
    <row r="734" spans="15:16" x14ac:dyDescent="0.25">
      <c r="O734" s="5" t="s">
        <v>65</v>
      </c>
      <c r="P734" s="5" t="s">
        <v>404</v>
      </c>
    </row>
    <row r="735" spans="15:16" x14ac:dyDescent="0.25">
      <c r="O735" s="5" t="s">
        <v>66</v>
      </c>
      <c r="P735" s="5" t="s">
        <v>428</v>
      </c>
    </row>
    <row r="736" spans="15:16" x14ac:dyDescent="0.25">
      <c r="O736" s="5" t="s">
        <v>67</v>
      </c>
      <c r="P736" s="5" t="s">
        <v>452</v>
      </c>
    </row>
    <row r="737" spans="15:16" x14ac:dyDescent="0.25">
      <c r="O737" s="5" t="s">
        <v>8</v>
      </c>
      <c r="P737" s="5" t="s">
        <v>177</v>
      </c>
    </row>
    <row r="738" spans="15:16" x14ac:dyDescent="0.25">
      <c r="O738" s="5" t="s">
        <v>68</v>
      </c>
      <c r="P738" s="5" t="s">
        <v>189</v>
      </c>
    </row>
    <row r="739" spans="15:16" x14ac:dyDescent="0.25">
      <c r="O739" s="5" t="s">
        <v>69</v>
      </c>
      <c r="P739" s="5" t="s">
        <v>201</v>
      </c>
    </row>
    <row r="740" spans="15:16" x14ac:dyDescent="0.25">
      <c r="O740" s="5" t="s">
        <v>70</v>
      </c>
      <c r="P740" s="5" t="s">
        <v>213</v>
      </c>
    </row>
    <row r="741" spans="15:16" x14ac:dyDescent="0.25">
      <c r="O741" s="5" t="s">
        <v>71</v>
      </c>
      <c r="P741" s="5" t="s">
        <v>225</v>
      </c>
    </row>
    <row r="742" spans="15:16" x14ac:dyDescent="0.25">
      <c r="O742" s="5" t="s">
        <v>72</v>
      </c>
      <c r="P742" s="5" t="s">
        <v>237</v>
      </c>
    </row>
    <row r="743" spans="15:16" x14ac:dyDescent="0.25">
      <c r="O743" s="5" t="s">
        <v>73</v>
      </c>
      <c r="P743" s="5" t="s">
        <v>249</v>
      </c>
    </row>
    <row r="744" spans="15:16" x14ac:dyDescent="0.25">
      <c r="O744" s="5" t="s">
        <v>74</v>
      </c>
      <c r="P744" s="5" t="s">
        <v>261</v>
      </c>
    </row>
    <row r="745" spans="15:16" x14ac:dyDescent="0.25">
      <c r="O745" s="5" t="s">
        <v>9</v>
      </c>
      <c r="P745" s="5" t="s">
        <v>285</v>
      </c>
    </row>
    <row r="746" spans="15:16" x14ac:dyDescent="0.25">
      <c r="O746" s="5" t="s">
        <v>75</v>
      </c>
      <c r="P746" s="5" t="s">
        <v>309</v>
      </c>
    </row>
    <row r="747" spans="15:16" x14ac:dyDescent="0.25">
      <c r="O747" s="5" t="s">
        <v>76</v>
      </c>
      <c r="P747" s="5" t="s">
        <v>333</v>
      </c>
    </row>
    <row r="748" spans="15:16" x14ac:dyDescent="0.25">
      <c r="O748" s="5" t="s">
        <v>77</v>
      </c>
      <c r="P748" s="5" t="s">
        <v>357</v>
      </c>
    </row>
    <row r="749" spans="15:16" x14ac:dyDescent="0.25">
      <c r="O749" s="5" t="s">
        <v>78</v>
      </c>
      <c r="P749" s="5" t="s">
        <v>381</v>
      </c>
    </row>
    <row r="750" spans="15:16" x14ac:dyDescent="0.25">
      <c r="O750" s="5" t="s">
        <v>79</v>
      </c>
      <c r="P750" s="5" t="s">
        <v>405</v>
      </c>
    </row>
    <row r="751" spans="15:16" x14ac:dyDescent="0.25">
      <c r="O751" s="5" t="s">
        <v>80</v>
      </c>
      <c r="P751" s="5" t="s">
        <v>429</v>
      </c>
    </row>
    <row r="752" spans="15:16" x14ac:dyDescent="0.25">
      <c r="O752" s="5" t="s">
        <v>81</v>
      </c>
      <c r="P752" s="5" t="s">
        <v>453</v>
      </c>
    </row>
    <row r="753" spans="15:16" x14ac:dyDescent="0.25">
      <c r="O753" s="5" t="s">
        <v>10</v>
      </c>
      <c r="P753" s="5" t="s">
        <v>178</v>
      </c>
    </row>
    <row r="754" spans="15:16" x14ac:dyDescent="0.25">
      <c r="O754" s="5" t="s">
        <v>82</v>
      </c>
      <c r="P754" s="5" t="s">
        <v>190</v>
      </c>
    </row>
    <row r="755" spans="15:16" x14ac:dyDescent="0.25">
      <c r="O755" s="5" t="s">
        <v>83</v>
      </c>
      <c r="P755" s="5" t="s">
        <v>202</v>
      </c>
    </row>
    <row r="756" spans="15:16" x14ac:dyDescent="0.25">
      <c r="O756" s="5" t="s">
        <v>84</v>
      </c>
      <c r="P756" s="5" t="s">
        <v>214</v>
      </c>
    </row>
    <row r="757" spans="15:16" x14ac:dyDescent="0.25">
      <c r="O757" s="5" t="s">
        <v>85</v>
      </c>
      <c r="P757" s="5" t="s">
        <v>226</v>
      </c>
    </row>
    <row r="758" spans="15:16" x14ac:dyDescent="0.25">
      <c r="O758" s="5" t="s">
        <v>86</v>
      </c>
      <c r="P758" s="5" t="s">
        <v>238</v>
      </c>
    </row>
    <row r="759" spans="15:16" x14ac:dyDescent="0.25">
      <c r="O759" s="5" t="s">
        <v>87</v>
      </c>
      <c r="P759" s="5" t="s">
        <v>250</v>
      </c>
    </row>
    <row r="760" spans="15:16" x14ac:dyDescent="0.25">
      <c r="O760" s="5" t="s">
        <v>88</v>
      </c>
      <c r="P760" s="5" t="s">
        <v>262</v>
      </c>
    </row>
    <row r="761" spans="15:16" x14ac:dyDescent="0.25">
      <c r="O761" s="5" t="s">
        <v>11</v>
      </c>
      <c r="P761" s="5" t="s">
        <v>286</v>
      </c>
    </row>
    <row r="762" spans="15:16" x14ac:dyDescent="0.25">
      <c r="O762" s="5" t="s">
        <v>89</v>
      </c>
      <c r="P762" s="5" t="s">
        <v>310</v>
      </c>
    </row>
    <row r="763" spans="15:16" x14ac:dyDescent="0.25">
      <c r="O763" s="5" t="s">
        <v>90</v>
      </c>
      <c r="P763" s="5" t="s">
        <v>334</v>
      </c>
    </row>
    <row r="764" spans="15:16" x14ac:dyDescent="0.25">
      <c r="O764" s="5" t="s">
        <v>91</v>
      </c>
      <c r="P764" s="5" t="s">
        <v>358</v>
      </c>
    </row>
    <row r="765" spans="15:16" x14ac:dyDescent="0.25">
      <c r="O765" s="5" t="s">
        <v>92</v>
      </c>
      <c r="P765" s="5" t="s">
        <v>382</v>
      </c>
    </row>
    <row r="766" spans="15:16" x14ac:dyDescent="0.25">
      <c r="O766" s="5" t="s">
        <v>93</v>
      </c>
      <c r="P766" s="5" t="s">
        <v>406</v>
      </c>
    </row>
    <row r="767" spans="15:16" x14ac:dyDescent="0.25">
      <c r="O767" s="5" t="s">
        <v>94</v>
      </c>
      <c r="P767" s="5" t="s">
        <v>430</v>
      </c>
    </row>
    <row r="768" spans="15:16" x14ac:dyDescent="0.25">
      <c r="O768" s="5" t="s">
        <v>95</v>
      </c>
      <c r="P768" s="5" t="s">
        <v>454</v>
      </c>
    </row>
    <row r="769" spans="15:16" x14ac:dyDescent="0.25">
      <c r="O769" s="5" t="s">
        <v>0</v>
      </c>
      <c r="P769" s="5" t="s">
        <v>0</v>
      </c>
    </row>
    <row r="770" spans="15:16" x14ac:dyDescent="0.25">
      <c r="O770" s="5" t="s">
        <v>12</v>
      </c>
      <c r="P770" s="5" t="s">
        <v>12</v>
      </c>
    </row>
    <row r="771" spans="15:16" x14ac:dyDescent="0.25">
      <c r="O771" s="5" t="s">
        <v>13</v>
      </c>
      <c r="P771" s="5" t="s">
        <v>13</v>
      </c>
    </row>
    <row r="772" spans="15:16" x14ac:dyDescent="0.25">
      <c r="O772" s="5" t="s">
        <v>14</v>
      </c>
      <c r="P772" s="5" t="s">
        <v>14</v>
      </c>
    </row>
    <row r="773" spans="15:16" x14ac:dyDescent="0.25">
      <c r="O773" s="5" t="s">
        <v>15</v>
      </c>
      <c r="P773" s="5" t="s">
        <v>15</v>
      </c>
    </row>
    <row r="774" spans="15:16" x14ac:dyDescent="0.25">
      <c r="O774" s="5" t="s">
        <v>16</v>
      </c>
      <c r="P774" s="5" t="s">
        <v>16</v>
      </c>
    </row>
    <row r="775" spans="15:16" x14ac:dyDescent="0.25">
      <c r="O775" s="5" t="s">
        <v>17</v>
      </c>
      <c r="P775" s="5" t="s">
        <v>17</v>
      </c>
    </row>
    <row r="776" spans="15:16" x14ac:dyDescent="0.25">
      <c r="O776" s="5" t="s">
        <v>18</v>
      </c>
      <c r="P776" s="5" t="s">
        <v>18</v>
      </c>
    </row>
    <row r="777" spans="15:16" x14ac:dyDescent="0.25">
      <c r="O777" s="5" t="s">
        <v>1</v>
      </c>
      <c r="P777" s="5" t="s">
        <v>263</v>
      </c>
    </row>
    <row r="778" spans="15:16" x14ac:dyDescent="0.25">
      <c r="O778" s="5" t="s">
        <v>19</v>
      </c>
      <c r="P778" s="5" t="s">
        <v>287</v>
      </c>
    </row>
    <row r="779" spans="15:16" x14ac:dyDescent="0.25">
      <c r="O779" s="5" t="s">
        <v>20</v>
      </c>
      <c r="P779" s="5" t="s">
        <v>311</v>
      </c>
    </row>
    <row r="780" spans="15:16" x14ac:dyDescent="0.25">
      <c r="O780" s="5" t="s">
        <v>21</v>
      </c>
      <c r="P780" s="5" t="s">
        <v>335</v>
      </c>
    </row>
    <row r="781" spans="15:16" x14ac:dyDescent="0.25">
      <c r="O781" s="5" t="s">
        <v>22</v>
      </c>
      <c r="P781" s="5" t="s">
        <v>359</v>
      </c>
    </row>
    <row r="782" spans="15:16" x14ac:dyDescent="0.25">
      <c r="O782" s="5" t="s">
        <v>23</v>
      </c>
      <c r="P782" s="5" t="s">
        <v>383</v>
      </c>
    </row>
    <row r="783" spans="15:16" x14ac:dyDescent="0.25">
      <c r="O783" s="5" t="s">
        <v>24</v>
      </c>
      <c r="P783" s="5" t="s">
        <v>407</v>
      </c>
    </row>
    <row r="784" spans="15:16" x14ac:dyDescent="0.25">
      <c r="O784" s="5" t="s">
        <v>25</v>
      </c>
      <c r="P784" s="5" t="s">
        <v>431</v>
      </c>
    </row>
    <row r="785" spans="15:16" x14ac:dyDescent="0.25">
      <c r="O785" s="5" t="s">
        <v>2</v>
      </c>
      <c r="P785" s="5" t="s">
        <v>1</v>
      </c>
    </row>
    <row r="786" spans="15:16" x14ac:dyDescent="0.25">
      <c r="O786" s="5" t="s">
        <v>26</v>
      </c>
      <c r="P786" s="5" t="s">
        <v>19</v>
      </c>
    </row>
    <row r="787" spans="15:16" x14ac:dyDescent="0.25">
      <c r="O787" s="5" t="s">
        <v>27</v>
      </c>
      <c r="P787" s="5" t="s">
        <v>20</v>
      </c>
    </row>
    <row r="788" spans="15:16" x14ac:dyDescent="0.25">
      <c r="O788" s="5" t="s">
        <v>28</v>
      </c>
      <c r="P788" s="5" t="s">
        <v>21</v>
      </c>
    </row>
    <row r="789" spans="15:16" x14ac:dyDescent="0.25">
      <c r="O789" s="5" t="s">
        <v>29</v>
      </c>
      <c r="P789" s="5" t="s">
        <v>22</v>
      </c>
    </row>
    <row r="790" spans="15:16" x14ac:dyDescent="0.25">
      <c r="O790" s="5" t="s">
        <v>30</v>
      </c>
      <c r="P790" s="5" t="s">
        <v>23</v>
      </c>
    </row>
    <row r="791" spans="15:16" x14ac:dyDescent="0.25">
      <c r="O791" s="5" t="s">
        <v>31</v>
      </c>
      <c r="P791" s="5" t="s">
        <v>24</v>
      </c>
    </row>
    <row r="792" spans="15:16" x14ac:dyDescent="0.25">
      <c r="O792" s="5" t="s">
        <v>32</v>
      </c>
      <c r="P792" s="5" t="s">
        <v>25</v>
      </c>
    </row>
    <row r="793" spans="15:16" x14ac:dyDescent="0.25">
      <c r="O793" s="5" t="s">
        <v>3</v>
      </c>
      <c r="P793" s="5" t="s">
        <v>264</v>
      </c>
    </row>
    <row r="794" spans="15:16" x14ac:dyDescent="0.25">
      <c r="O794" s="5" t="s">
        <v>33</v>
      </c>
      <c r="P794" s="5" t="s">
        <v>288</v>
      </c>
    </row>
    <row r="795" spans="15:16" x14ac:dyDescent="0.25">
      <c r="O795" s="5" t="s">
        <v>34</v>
      </c>
      <c r="P795" s="5" t="s">
        <v>312</v>
      </c>
    </row>
    <row r="796" spans="15:16" x14ac:dyDescent="0.25">
      <c r="O796" s="5" t="s">
        <v>35</v>
      </c>
      <c r="P796" s="5" t="s">
        <v>336</v>
      </c>
    </row>
    <row r="797" spans="15:16" x14ac:dyDescent="0.25">
      <c r="O797" s="5" t="s">
        <v>36</v>
      </c>
      <c r="P797" s="5" t="s">
        <v>360</v>
      </c>
    </row>
    <row r="798" spans="15:16" x14ac:dyDescent="0.25">
      <c r="O798" s="5" t="s">
        <v>37</v>
      </c>
      <c r="P798" s="5" t="s">
        <v>384</v>
      </c>
    </row>
    <row r="799" spans="15:16" x14ac:dyDescent="0.25">
      <c r="O799" s="5" t="s">
        <v>38</v>
      </c>
      <c r="P799" s="5" t="s">
        <v>408</v>
      </c>
    </row>
    <row r="800" spans="15:16" x14ac:dyDescent="0.25">
      <c r="O800" s="5" t="s">
        <v>39</v>
      </c>
      <c r="P800" s="5" t="s">
        <v>432</v>
      </c>
    </row>
    <row r="801" spans="15:16" x14ac:dyDescent="0.25">
      <c r="O801" s="5" t="s">
        <v>4</v>
      </c>
      <c r="P801" s="5" t="s">
        <v>2</v>
      </c>
    </row>
    <row r="802" spans="15:16" x14ac:dyDescent="0.25">
      <c r="O802" s="5" t="s">
        <v>40</v>
      </c>
      <c r="P802" s="5" t="s">
        <v>26</v>
      </c>
    </row>
    <row r="803" spans="15:16" x14ac:dyDescent="0.25">
      <c r="O803" s="5" t="s">
        <v>41</v>
      </c>
      <c r="P803" s="5" t="s">
        <v>27</v>
      </c>
    </row>
    <row r="804" spans="15:16" x14ac:dyDescent="0.25">
      <c r="O804" s="5" t="s">
        <v>42</v>
      </c>
      <c r="P804" s="5" t="s">
        <v>28</v>
      </c>
    </row>
    <row r="805" spans="15:16" x14ac:dyDescent="0.25">
      <c r="O805" s="5" t="s">
        <v>43</v>
      </c>
      <c r="P805" s="5" t="s">
        <v>29</v>
      </c>
    </row>
    <row r="806" spans="15:16" x14ac:dyDescent="0.25">
      <c r="O806" s="5" t="s">
        <v>44</v>
      </c>
      <c r="P806" s="5" t="s">
        <v>30</v>
      </c>
    </row>
    <row r="807" spans="15:16" x14ac:dyDescent="0.25">
      <c r="O807" s="5" t="s">
        <v>45</v>
      </c>
      <c r="P807" s="5" t="s">
        <v>31</v>
      </c>
    </row>
    <row r="808" spans="15:16" x14ac:dyDescent="0.25">
      <c r="O808" s="5" t="s">
        <v>46</v>
      </c>
      <c r="P808" s="5" t="s">
        <v>32</v>
      </c>
    </row>
    <row r="809" spans="15:16" x14ac:dyDescent="0.25">
      <c r="O809" s="5" t="s">
        <v>5</v>
      </c>
      <c r="P809" s="5" t="s">
        <v>265</v>
      </c>
    </row>
    <row r="810" spans="15:16" x14ac:dyDescent="0.25">
      <c r="O810" s="5" t="s">
        <v>47</v>
      </c>
      <c r="P810" s="5" t="s">
        <v>289</v>
      </c>
    </row>
    <row r="811" spans="15:16" x14ac:dyDescent="0.25">
      <c r="O811" s="5" t="s">
        <v>48</v>
      </c>
      <c r="P811" s="5" t="s">
        <v>313</v>
      </c>
    </row>
    <row r="812" spans="15:16" x14ac:dyDescent="0.25">
      <c r="O812" s="5" t="s">
        <v>49</v>
      </c>
      <c r="P812" s="5" t="s">
        <v>337</v>
      </c>
    </row>
    <row r="813" spans="15:16" x14ac:dyDescent="0.25">
      <c r="O813" s="5" t="s">
        <v>50</v>
      </c>
      <c r="P813" s="5" t="s">
        <v>361</v>
      </c>
    </row>
    <row r="814" spans="15:16" x14ac:dyDescent="0.25">
      <c r="O814" s="5" t="s">
        <v>51</v>
      </c>
      <c r="P814" s="5" t="s">
        <v>385</v>
      </c>
    </row>
    <row r="815" spans="15:16" x14ac:dyDescent="0.25">
      <c r="O815" s="5" t="s">
        <v>52</v>
      </c>
      <c r="P815" s="5" t="s">
        <v>409</v>
      </c>
    </row>
    <row r="816" spans="15:16" x14ac:dyDescent="0.25">
      <c r="O816" s="5" t="s">
        <v>53</v>
      </c>
      <c r="P816" s="5" t="s">
        <v>433</v>
      </c>
    </row>
    <row r="817" spans="15:16" x14ac:dyDescent="0.25">
      <c r="O817" s="5" t="s">
        <v>6</v>
      </c>
      <c r="P817" s="5" t="s">
        <v>3</v>
      </c>
    </row>
    <row r="818" spans="15:16" x14ac:dyDescent="0.25">
      <c r="O818" s="5" t="s">
        <v>54</v>
      </c>
      <c r="P818" s="5" t="s">
        <v>33</v>
      </c>
    </row>
    <row r="819" spans="15:16" x14ac:dyDescent="0.25">
      <c r="O819" s="5" t="s">
        <v>55</v>
      </c>
      <c r="P819" s="5" t="s">
        <v>34</v>
      </c>
    </row>
    <row r="820" spans="15:16" x14ac:dyDescent="0.25">
      <c r="O820" s="5" t="s">
        <v>56</v>
      </c>
      <c r="P820" s="5" t="s">
        <v>35</v>
      </c>
    </row>
    <row r="821" spans="15:16" x14ac:dyDescent="0.25">
      <c r="O821" s="5" t="s">
        <v>57</v>
      </c>
      <c r="P821" s="5" t="s">
        <v>36</v>
      </c>
    </row>
    <row r="822" spans="15:16" x14ac:dyDescent="0.25">
      <c r="O822" s="5" t="s">
        <v>58</v>
      </c>
      <c r="P822" s="5" t="s">
        <v>37</v>
      </c>
    </row>
    <row r="823" spans="15:16" x14ac:dyDescent="0.25">
      <c r="O823" s="5" t="s">
        <v>59</v>
      </c>
      <c r="P823" s="5" t="s">
        <v>38</v>
      </c>
    </row>
    <row r="824" spans="15:16" x14ac:dyDescent="0.25">
      <c r="O824" s="5" t="s">
        <v>60</v>
      </c>
      <c r="P824" s="5" t="s">
        <v>39</v>
      </c>
    </row>
    <row r="825" spans="15:16" x14ac:dyDescent="0.25">
      <c r="O825" s="5" t="s">
        <v>7</v>
      </c>
      <c r="P825" s="5" t="s">
        <v>266</v>
      </c>
    </row>
    <row r="826" spans="15:16" x14ac:dyDescent="0.25">
      <c r="O826" s="5" t="s">
        <v>61</v>
      </c>
      <c r="P826" s="5" t="s">
        <v>290</v>
      </c>
    </row>
    <row r="827" spans="15:16" x14ac:dyDescent="0.25">
      <c r="O827" s="5" t="s">
        <v>62</v>
      </c>
      <c r="P827" s="5" t="s">
        <v>314</v>
      </c>
    </row>
    <row r="828" spans="15:16" x14ac:dyDescent="0.25">
      <c r="O828" s="5" t="s">
        <v>63</v>
      </c>
      <c r="P828" s="5" t="s">
        <v>338</v>
      </c>
    </row>
    <row r="829" spans="15:16" x14ac:dyDescent="0.25">
      <c r="O829" s="5" t="s">
        <v>64</v>
      </c>
      <c r="P829" s="5" t="s">
        <v>362</v>
      </c>
    </row>
    <row r="830" spans="15:16" x14ac:dyDescent="0.25">
      <c r="O830" s="5" t="s">
        <v>65</v>
      </c>
      <c r="P830" s="5" t="s">
        <v>386</v>
      </c>
    </row>
    <row r="831" spans="15:16" x14ac:dyDescent="0.25">
      <c r="O831" s="5" t="s">
        <v>66</v>
      </c>
      <c r="P831" s="5" t="s">
        <v>410</v>
      </c>
    </row>
    <row r="832" spans="15:16" x14ac:dyDescent="0.25">
      <c r="O832" s="5" t="s">
        <v>67</v>
      </c>
      <c r="P832" s="5" t="s">
        <v>434</v>
      </c>
    </row>
    <row r="833" spans="15:16" x14ac:dyDescent="0.25">
      <c r="O833" s="5" t="s">
        <v>8</v>
      </c>
      <c r="P833" s="5" t="s">
        <v>4</v>
      </c>
    </row>
    <row r="834" spans="15:16" x14ac:dyDescent="0.25">
      <c r="O834" s="5" t="s">
        <v>68</v>
      </c>
      <c r="P834" s="5" t="s">
        <v>40</v>
      </c>
    </row>
    <row r="835" spans="15:16" x14ac:dyDescent="0.25">
      <c r="O835" s="5" t="s">
        <v>69</v>
      </c>
      <c r="P835" s="5" t="s">
        <v>41</v>
      </c>
    </row>
    <row r="836" spans="15:16" x14ac:dyDescent="0.25">
      <c r="O836" s="5" t="s">
        <v>70</v>
      </c>
      <c r="P836" s="5" t="s">
        <v>42</v>
      </c>
    </row>
    <row r="837" spans="15:16" x14ac:dyDescent="0.25">
      <c r="O837" s="5" t="s">
        <v>71</v>
      </c>
      <c r="P837" s="5" t="s">
        <v>43</v>
      </c>
    </row>
    <row r="838" spans="15:16" x14ac:dyDescent="0.25">
      <c r="O838" s="5" t="s">
        <v>72</v>
      </c>
      <c r="P838" s="5" t="s">
        <v>44</v>
      </c>
    </row>
    <row r="839" spans="15:16" x14ac:dyDescent="0.25">
      <c r="O839" s="5" t="s">
        <v>73</v>
      </c>
      <c r="P839" s="5" t="s">
        <v>45</v>
      </c>
    </row>
    <row r="840" spans="15:16" x14ac:dyDescent="0.25">
      <c r="O840" s="5" t="s">
        <v>74</v>
      </c>
      <c r="P840" s="5" t="s">
        <v>46</v>
      </c>
    </row>
    <row r="841" spans="15:16" x14ac:dyDescent="0.25">
      <c r="O841" s="5" t="s">
        <v>9</v>
      </c>
      <c r="P841" s="5" t="s">
        <v>267</v>
      </c>
    </row>
    <row r="842" spans="15:16" x14ac:dyDescent="0.25">
      <c r="O842" s="5" t="s">
        <v>75</v>
      </c>
      <c r="P842" s="5" t="s">
        <v>291</v>
      </c>
    </row>
    <row r="843" spans="15:16" x14ac:dyDescent="0.25">
      <c r="O843" s="5" t="s">
        <v>76</v>
      </c>
      <c r="P843" s="5" t="s">
        <v>315</v>
      </c>
    </row>
    <row r="844" spans="15:16" x14ac:dyDescent="0.25">
      <c r="O844" s="5" t="s">
        <v>77</v>
      </c>
      <c r="P844" s="5" t="s">
        <v>339</v>
      </c>
    </row>
    <row r="845" spans="15:16" x14ac:dyDescent="0.25">
      <c r="O845" s="5" t="s">
        <v>78</v>
      </c>
      <c r="P845" s="5" t="s">
        <v>363</v>
      </c>
    </row>
    <row r="846" spans="15:16" x14ac:dyDescent="0.25">
      <c r="O846" s="5" t="s">
        <v>79</v>
      </c>
      <c r="P846" s="5" t="s">
        <v>387</v>
      </c>
    </row>
    <row r="847" spans="15:16" x14ac:dyDescent="0.25">
      <c r="O847" s="5" t="s">
        <v>80</v>
      </c>
      <c r="P847" s="5" t="s">
        <v>411</v>
      </c>
    </row>
    <row r="848" spans="15:16" x14ac:dyDescent="0.25">
      <c r="O848" s="5" t="s">
        <v>81</v>
      </c>
      <c r="P848" s="5" t="s">
        <v>435</v>
      </c>
    </row>
    <row r="849" spans="15:16" x14ac:dyDescent="0.25">
      <c r="O849" s="5" t="s">
        <v>10</v>
      </c>
      <c r="P849" s="5" t="s">
        <v>5</v>
      </c>
    </row>
    <row r="850" spans="15:16" x14ac:dyDescent="0.25">
      <c r="O850" s="5" t="s">
        <v>82</v>
      </c>
      <c r="P850" s="5" t="s">
        <v>47</v>
      </c>
    </row>
    <row r="851" spans="15:16" x14ac:dyDescent="0.25">
      <c r="O851" s="5" t="s">
        <v>83</v>
      </c>
      <c r="P851" s="5" t="s">
        <v>48</v>
      </c>
    </row>
    <row r="852" spans="15:16" x14ac:dyDescent="0.25">
      <c r="O852" s="5" t="s">
        <v>84</v>
      </c>
      <c r="P852" s="5" t="s">
        <v>49</v>
      </c>
    </row>
    <row r="853" spans="15:16" x14ac:dyDescent="0.25">
      <c r="O853" s="5" t="s">
        <v>85</v>
      </c>
      <c r="P853" s="5" t="s">
        <v>50</v>
      </c>
    </row>
    <row r="854" spans="15:16" x14ac:dyDescent="0.25">
      <c r="O854" s="5" t="s">
        <v>86</v>
      </c>
      <c r="P854" s="5" t="s">
        <v>51</v>
      </c>
    </row>
    <row r="855" spans="15:16" x14ac:dyDescent="0.25">
      <c r="O855" s="5" t="s">
        <v>87</v>
      </c>
      <c r="P855" s="5" t="s">
        <v>52</v>
      </c>
    </row>
    <row r="856" spans="15:16" x14ac:dyDescent="0.25">
      <c r="O856" s="5" t="s">
        <v>88</v>
      </c>
      <c r="P856" s="5" t="s">
        <v>53</v>
      </c>
    </row>
    <row r="857" spans="15:16" x14ac:dyDescent="0.25">
      <c r="O857" s="5" t="s">
        <v>11</v>
      </c>
      <c r="P857" s="5" t="s">
        <v>268</v>
      </c>
    </row>
    <row r="858" spans="15:16" x14ac:dyDescent="0.25">
      <c r="O858" s="5" t="s">
        <v>89</v>
      </c>
      <c r="P858" s="5" t="s">
        <v>292</v>
      </c>
    </row>
    <row r="859" spans="15:16" x14ac:dyDescent="0.25">
      <c r="O859" s="5" t="s">
        <v>90</v>
      </c>
      <c r="P859" s="5" t="s">
        <v>316</v>
      </c>
    </row>
    <row r="860" spans="15:16" x14ac:dyDescent="0.25">
      <c r="O860" s="5" t="s">
        <v>91</v>
      </c>
      <c r="P860" s="5" t="s">
        <v>340</v>
      </c>
    </row>
    <row r="861" spans="15:16" x14ac:dyDescent="0.25">
      <c r="O861" s="5" t="s">
        <v>92</v>
      </c>
      <c r="P861" s="5" t="s">
        <v>364</v>
      </c>
    </row>
    <row r="862" spans="15:16" x14ac:dyDescent="0.25">
      <c r="O862" s="5" t="s">
        <v>93</v>
      </c>
      <c r="P862" s="5" t="s">
        <v>388</v>
      </c>
    </row>
    <row r="863" spans="15:16" x14ac:dyDescent="0.25">
      <c r="O863" s="5" t="s">
        <v>94</v>
      </c>
      <c r="P863" s="5" t="s">
        <v>412</v>
      </c>
    </row>
    <row r="864" spans="15:16" x14ac:dyDescent="0.25">
      <c r="O864" s="5" t="s">
        <v>95</v>
      </c>
      <c r="P864" s="5" t="s">
        <v>436</v>
      </c>
    </row>
    <row r="865" spans="15:16" x14ac:dyDescent="0.25">
      <c r="O865" s="5" t="s">
        <v>0</v>
      </c>
      <c r="P865" s="5" t="s">
        <v>6</v>
      </c>
    </row>
    <row r="866" spans="15:16" x14ac:dyDescent="0.25">
      <c r="O866" s="5" t="s">
        <v>12</v>
      </c>
      <c r="P866" s="5" t="s">
        <v>54</v>
      </c>
    </row>
    <row r="867" spans="15:16" x14ac:dyDescent="0.25">
      <c r="O867" s="5" t="s">
        <v>13</v>
      </c>
      <c r="P867" s="5" t="s">
        <v>55</v>
      </c>
    </row>
    <row r="868" spans="15:16" x14ac:dyDescent="0.25">
      <c r="O868" s="5" t="s">
        <v>14</v>
      </c>
      <c r="P868" s="5" t="s">
        <v>56</v>
      </c>
    </row>
    <row r="869" spans="15:16" x14ac:dyDescent="0.25">
      <c r="O869" s="5" t="s">
        <v>15</v>
      </c>
      <c r="P869" s="5" t="s">
        <v>57</v>
      </c>
    </row>
    <row r="870" spans="15:16" x14ac:dyDescent="0.25">
      <c r="O870" s="5" t="s">
        <v>16</v>
      </c>
      <c r="P870" s="5" t="s">
        <v>58</v>
      </c>
    </row>
    <row r="871" spans="15:16" x14ac:dyDescent="0.25">
      <c r="O871" s="5" t="s">
        <v>17</v>
      </c>
      <c r="P871" s="5" t="s">
        <v>59</v>
      </c>
    </row>
    <row r="872" spans="15:16" x14ac:dyDescent="0.25">
      <c r="O872" s="5" t="s">
        <v>18</v>
      </c>
      <c r="P872" s="5" t="s">
        <v>60</v>
      </c>
    </row>
    <row r="873" spans="15:16" x14ac:dyDescent="0.25">
      <c r="O873" s="5" t="s">
        <v>1</v>
      </c>
      <c r="P873" s="5" t="s">
        <v>269</v>
      </c>
    </row>
    <row r="874" spans="15:16" x14ac:dyDescent="0.25">
      <c r="O874" s="5" t="s">
        <v>19</v>
      </c>
      <c r="P874" s="5" t="s">
        <v>293</v>
      </c>
    </row>
    <row r="875" spans="15:16" x14ac:dyDescent="0.25">
      <c r="O875" s="5" t="s">
        <v>20</v>
      </c>
      <c r="P875" s="5" t="s">
        <v>317</v>
      </c>
    </row>
    <row r="876" spans="15:16" x14ac:dyDescent="0.25">
      <c r="O876" s="5" t="s">
        <v>21</v>
      </c>
      <c r="P876" s="5" t="s">
        <v>341</v>
      </c>
    </row>
    <row r="877" spans="15:16" x14ac:dyDescent="0.25">
      <c r="O877" s="5" t="s">
        <v>22</v>
      </c>
      <c r="P877" s="5" t="s">
        <v>365</v>
      </c>
    </row>
    <row r="878" spans="15:16" x14ac:dyDescent="0.25">
      <c r="O878" s="5" t="s">
        <v>23</v>
      </c>
      <c r="P878" s="5" t="s">
        <v>389</v>
      </c>
    </row>
    <row r="879" spans="15:16" x14ac:dyDescent="0.25">
      <c r="O879" s="5" t="s">
        <v>24</v>
      </c>
      <c r="P879" s="5" t="s">
        <v>413</v>
      </c>
    </row>
    <row r="880" spans="15:16" x14ac:dyDescent="0.25">
      <c r="O880" s="5" t="s">
        <v>25</v>
      </c>
      <c r="P880" s="5" t="s">
        <v>437</v>
      </c>
    </row>
    <row r="881" spans="15:16" x14ac:dyDescent="0.25">
      <c r="O881" s="5" t="s">
        <v>2</v>
      </c>
      <c r="P881" s="5" t="s">
        <v>7</v>
      </c>
    </row>
    <row r="882" spans="15:16" x14ac:dyDescent="0.25">
      <c r="O882" s="5" t="s">
        <v>26</v>
      </c>
      <c r="P882" s="5" t="s">
        <v>61</v>
      </c>
    </row>
    <row r="883" spans="15:16" x14ac:dyDescent="0.25">
      <c r="O883" s="5" t="s">
        <v>27</v>
      </c>
      <c r="P883" s="5" t="s">
        <v>62</v>
      </c>
    </row>
    <row r="884" spans="15:16" x14ac:dyDescent="0.25">
      <c r="O884" s="5" t="s">
        <v>28</v>
      </c>
      <c r="P884" s="5" t="s">
        <v>63</v>
      </c>
    </row>
    <row r="885" spans="15:16" x14ac:dyDescent="0.25">
      <c r="O885" s="5" t="s">
        <v>29</v>
      </c>
      <c r="P885" s="5" t="s">
        <v>64</v>
      </c>
    </row>
    <row r="886" spans="15:16" x14ac:dyDescent="0.25">
      <c r="O886" s="5" t="s">
        <v>30</v>
      </c>
      <c r="P886" s="5" t="s">
        <v>65</v>
      </c>
    </row>
    <row r="887" spans="15:16" x14ac:dyDescent="0.25">
      <c r="O887" s="5" t="s">
        <v>31</v>
      </c>
      <c r="P887" s="5" t="s">
        <v>66</v>
      </c>
    </row>
    <row r="888" spans="15:16" x14ac:dyDescent="0.25">
      <c r="O888" s="5" t="s">
        <v>32</v>
      </c>
      <c r="P888" s="5" t="s">
        <v>67</v>
      </c>
    </row>
    <row r="889" spans="15:16" x14ac:dyDescent="0.25">
      <c r="O889" s="5" t="s">
        <v>3</v>
      </c>
      <c r="P889" s="5" t="s">
        <v>270</v>
      </c>
    </row>
    <row r="890" spans="15:16" x14ac:dyDescent="0.25">
      <c r="O890" s="5" t="s">
        <v>33</v>
      </c>
      <c r="P890" s="5" t="s">
        <v>294</v>
      </c>
    </row>
    <row r="891" spans="15:16" x14ac:dyDescent="0.25">
      <c r="O891" s="5" t="s">
        <v>34</v>
      </c>
      <c r="P891" s="5" t="s">
        <v>318</v>
      </c>
    </row>
    <row r="892" spans="15:16" x14ac:dyDescent="0.25">
      <c r="O892" s="5" t="s">
        <v>35</v>
      </c>
      <c r="P892" s="5" t="s">
        <v>342</v>
      </c>
    </row>
    <row r="893" spans="15:16" x14ac:dyDescent="0.25">
      <c r="O893" s="5" t="s">
        <v>36</v>
      </c>
      <c r="P893" s="5" t="s">
        <v>366</v>
      </c>
    </row>
    <row r="894" spans="15:16" x14ac:dyDescent="0.25">
      <c r="O894" s="5" t="s">
        <v>37</v>
      </c>
      <c r="P894" s="5" t="s">
        <v>390</v>
      </c>
    </row>
    <row r="895" spans="15:16" x14ac:dyDescent="0.25">
      <c r="O895" s="5" t="s">
        <v>38</v>
      </c>
      <c r="P895" s="5" t="s">
        <v>414</v>
      </c>
    </row>
    <row r="896" spans="15:16" x14ac:dyDescent="0.25">
      <c r="O896" s="5" t="s">
        <v>39</v>
      </c>
      <c r="P896" s="5" t="s">
        <v>438</v>
      </c>
    </row>
    <row r="897" spans="15:16" x14ac:dyDescent="0.25">
      <c r="O897" s="5" t="s">
        <v>4</v>
      </c>
      <c r="P897" s="5" t="s">
        <v>8</v>
      </c>
    </row>
    <row r="898" spans="15:16" x14ac:dyDescent="0.25">
      <c r="O898" s="5" t="s">
        <v>40</v>
      </c>
      <c r="P898" s="5" t="s">
        <v>68</v>
      </c>
    </row>
    <row r="899" spans="15:16" x14ac:dyDescent="0.25">
      <c r="O899" s="5" t="s">
        <v>41</v>
      </c>
      <c r="P899" s="5" t="s">
        <v>69</v>
      </c>
    </row>
    <row r="900" spans="15:16" x14ac:dyDescent="0.25">
      <c r="O900" s="5" t="s">
        <v>42</v>
      </c>
      <c r="P900" s="5" t="s">
        <v>70</v>
      </c>
    </row>
    <row r="901" spans="15:16" x14ac:dyDescent="0.25">
      <c r="O901" s="5" t="s">
        <v>43</v>
      </c>
      <c r="P901" s="5" t="s">
        <v>71</v>
      </c>
    </row>
    <row r="902" spans="15:16" x14ac:dyDescent="0.25">
      <c r="O902" s="5" t="s">
        <v>44</v>
      </c>
      <c r="P902" s="5" t="s">
        <v>72</v>
      </c>
    </row>
    <row r="903" spans="15:16" x14ac:dyDescent="0.25">
      <c r="O903" s="5" t="s">
        <v>45</v>
      </c>
      <c r="P903" s="5" t="s">
        <v>73</v>
      </c>
    </row>
    <row r="904" spans="15:16" x14ac:dyDescent="0.25">
      <c r="O904" s="5" t="s">
        <v>46</v>
      </c>
      <c r="P904" s="5" t="s">
        <v>74</v>
      </c>
    </row>
    <row r="905" spans="15:16" x14ac:dyDescent="0.25">
      <c r="O905" s="5" t="s">
        <v>5</v>
      </c>
      <c r="P905" s="5" t="s">
        <v>271</v>
      </c>
    </row>
    <row r="906" spans="15:16" x14ac:dyDescent="0.25">
      <c r="O906" s="5" t="s">
        <v>47</v>
      </c>
      <c r="P906" s="5" t="s">
        <v>295</v>
      </c>
    </row>
    <row r="907" spans="15:16" x14ac:dyDescent="0.25">
      <c r="O907" s="5" t="s">
        <v>48</v>
      </c>
      <c r="P907" s="5" t="s">
        <v>319</v>
      </c>
    </row>
    <row r="908" spans="15:16" x14ac:dyDescent="0.25">
      <c r="O908" s="5" t="s">
        <v>49</v>
      </c>
      <c r="P908" s="5" t="s">
        <v>343</v>
      </c>
    </row>
    <row r="909" spans="15:16" x14ac:dyDescent="0.25">
      <c r="O909" s="5" t="s">
        <v>50</v>
      </c>
      <c r="P909" s="5" t="s">
        <v>367</v>
      </c>
    </row>
    <row r="910" spans="15:16" x14ac:dyDescent="0.25">
      <c r="O910" s="5" t="s">
        <v>51</v>
      </c>
      <c r="P910" s="5" t="s">
        <v>391</v>
      </c>
    </row>
    <row r="911" spans="15:16" x14ac:dyDescent="0.25">
      <c r="O911" s="5" t="s">
        <v>52</v>
      </c>
      <c r="P911" s="5" t="s">
        <v>415</v>
      </c>
    </row>
    <row r="912" spans="15:16" x14ac:dyDescent="0.25">
      <c r="O912" s="5" t="s">
        <v>53</v>
      </c>
      <c r="P912" s="5" t="s">
        <v>439</v>
      </c>
    </row>
    <row r="913" spans="15:16" x14ac:dyDescent="0.25">
      <c r="O913" s="5" t="s">
        <v>6</v>
      </c>
      <c r="P913" s="5" t="s">
        <v>9</v>
      </c>
    </row>
    <row r="914" spans="15:16" x14ac:dyDescent="0.25">
      <c r="O914" s="5" t="s">
        <v>54</v>
      </c>
      <c r="P914" s="5" t="s">
        <v>75</v>
      </c>
    </row>
    <row r="915" spans="15:16" x14ac:dyDescent="0.25">
      <c r="O915" s="5" t="s">
        <v>55</v>
      </c>
      <c r="P915" s="5" t="s">
        <v>76</v>
      </c>
    </row>
    <row r="916" spans="15:16" x14ac:dyDescent="0.25">
      <c r="O916" s="5" t="s">
        <v>56</v>
      </c>
      <c r="P916" s="5" t="s">
        <v>77</v>
      </c>
    </row>
    <row r="917" spans="15:16" x14ac:dyDescent="0.25">
      <c r="O917" s="5" t="s">
        <v>57</v>
      </c>
      <c r="P917" s="5" t="s">
        <v>78</v>
      </c>
    </row>
    <row r="918" spans="15:16" x14ac:dyDescent="0.25">
      <c r="O918" s="5" t="s">
        <v>58</v>
      </c>
      <c r="P918" s="5" t="s">
        <v>79</v>
      </c>
    </row>
    <row r="919" spans="15:16" x14ac:dyDescent="0.25">
      <c r="O919" s="5" t="s">
        <v>59</v>
      </c>
      <c r="P919" s="5" t="s">
        <v>80</v>
      </c>
    </row>
    <row r="920" spans="15:16" x14ac:dyDescent="0.25">
      <c r="O920" s="5" t="s">
        <v>60</v>
      </c>
      <c r="P920" s="5" t="s">
        <v>81</v>
      </c>
    </row>
    <row r="921" spans="15:16" x14ac:dyDescent="0.25">
      <c r="O921" s="5" t="s">
        <v>7</v>
      </c>
      <c r="P921" s="5" t="s">
        <v>272</v>
      </c>
    </row>
    <row r="922" spans="15:16" x14ac:dyDescent="0.25">
      <c r="O922" s="5" t="s">
        <v>61</v>
      </c>
      <c r="P922" s="5" t="s">
        <v>296</v>
      </c>
    </row>
    <row r="923" spans="15:16" x14ac:dyDescent="0.25">
      <c r="O923" s="5" t="s">
        <v>62</v>
      </c>
      <c r="P923" s="5" t="s">
        <v>320</v>
      </c>
    </row>
    <row r="924" spans="15:16" x14ac:dyDescent="0.25">
      <c r="O924" s="5" t="s">
        <v>63</v>
      </c>
      <c r="P924" s="5" t="s">
        <v>344</v>
      </c>
    </row>
    <row r="925" spans="15:16" x14ac:dyDescent="0.25">
      <c r="O925" s="5" t="s">
        <v>64</v>
      </c>
      <c r="P925" s="5" t="s">
        <v>368</v>
      </c>
    </row>
    <row r="926" spans="15:16" x14ac:dyDescent="0.25">
      <c r="O926" s="5" t="s">
        <v>65</v>
      </c>
      <c r="P926" s="5" t="s">
        <v>392</v>
      </c>
    </row>
    <row r="927" spans="15:16" x14ac:dyDescent="0.25">
      <c r="O927" s="5" t="s">
        <v>66</v>
      </c>
      <c r="P927" s="5" t="s">
        <v>416</v>
      </c>
    </row>
    <row r="928" spans="15:16" x14ac:dyDescent="0.25">
      <c r="O928" s="5" t="s">
        <v>67</v>
      </c>
      <c r="P928" s="5" t="s">
        <v>440</v>
      </c>
    </row>
    <row r="929" spans="15:16" x14ac:dyDescent="0.25">
      <c r="O929" s="5" t="s">
        <v>8</v>
      </c>
      <c r="P929" s="5" t="s">
        <v>10</v>
      </c>
    </row>
    <row r="930" spans="15:16" x14ac:dyDescent="0.25">
      <c r="O930" s="5" t="s">
        <v>68</v>
      </c>
      <c r="P930" s="5" t="s">
        <v>82</v>
      </c>
    </row>
    <row r="931" spans="15:16" x14ac:dyDescent="0.25">
      <c r="O931" s="5" t="s">
        <v>69</v>
      </c>
      <c r="P931" s="5" t="s">
        <v>83</v>
      </c>
    </row>
    <row r="932" spans="15:16" x14ac:dyDescent="0.25">
      <c r="O932" s="5" t="s">
        <v>70</v>
      </c>
      <c r="P932" s="5" t="s">
        <v>84</v>
      </c>
    </row>
    <row r="933" spans="15:16" x14ac:dyDescent="0.25">
      <c r="O933" s="5" t="s">
        <v>71</v>
      </c>
      <c r="P933" s="5" t="s">
        <v>85</v>
      </c>
    </row>
    <row r="934" spans="15:16" x14ac:dyDescent="0.25">
      <c r="O934" s="5" t="s">
        <v>72</v>
      </c>
      <c r="P934" s="5" t="s">
        <v>86</v>
      </c>
    </row>
    <row r="935" spans="15:16" x14ac:dyDescent="0.25">
      <c r="O935" s="5" t="s">
        <v>73</v>
      </c>
      <c r="P935" s="5" t="s">
        <v>87</v>
      </c>
    </row>
    <row r="936" spans="15:16" x14ac:dyDescent="0.25">
      <c r="O936" s="5" t="s">
        <v>74</v>
      </c>
      <c r="P936" s="5" t="s">
        <v>88</v>
      </c>
    </row>
    <row r="937" spans="15:16" x14ac:dyDescent="0.25">
      <c r="O937" s="5" t="s">
        <v>9</v>
      </c>
      <c r="P937" s="5" t="s">
        <v>273</v>
      </c>
    </row>
    <row r="938" spans="15:16" x14ac:dyDescent="0.25">
      <c r="O938" s="5" t="s">
        <v>75</v>
      </c>
      <c r="P938" s="5" t="s">
        <v>297</v>
      </c>
    </row>
    <row r="939" spans="15:16" x14ac:dyDescent="0.25">
      <c r="O939" s="5" t="s">
        <v>76</v>
      </c>
      <c r="P939" s="5" t="s">
        <v>321</v>
      </c>
    </row>
    <row r="940" spans="15:16" x14ac:dyDescent="0.25">
      <c r="O940" s="5" t="s">
        <v>77</v>
      </c>
      <c r="P940" s="5" t="s">
        <v>345</v>
      </c>
    </row>
    <row r="941" spans="15:16" x14ac:dyDescent="0.25">
      <c r="O941" s="5" t="s">
        <v>78</v>
      </c>
      <c r="P941" s="5" t="s">
        <v>369</v>
      </c>
    </row>
    <row r="942" spans="15:16" x14ac:dyDescent="0.25">
      <c r="O942" s="5" t="s">
        <v>79</v>
      </c>
      <c r="P942" s="5" t="s">
        <v>393</v>
      </c>
    </row>
    <row r="943" spans="15:16" x14ac:dyDescent="0.25">
      <c r="O943" s="5" t="s">
        <v>80</v>
      </c>
      <c r="P943" s="5" t="s">
        <v>417</v>
      </c>
    </row>
    <row r="944" spans="15:16" x14ac:dyDescent="0.25">
      <c r="O944" s="5" t="s">
        <v>81</v>
      </c>
      <c r="P944" s="5" t="s">
        <v>441</v>
      </c>
    </row>
    <row r="945" spans="15:16" x14ac:dyDescent="0.25">
      <c r="O945" s="5" t="s">
        <v>10</v>
      </c>
      <c r="P945" s="5" t="s">
        <v>11</v>
      </c>
    </row>
    <row r="946" spans="15:16" x14ac:dyDescent="0.25">
      <c r="O946" s="5" t="s">
        <v>82</v>
      </c>
      <c r="P946" s="5" t="s">
        <v>89</v>
      </c>
    </row>
    <row r="947" spans="15:16" x14ac:dyDescent="0.25">
      <c r="O947" s="5" t="s">
        <v>83</v>
      </c>
      <c r="P947" s="5" t="s">
        <v>90</v>
      </c>
    </row>
    <row r="948" spans="15:16" x14ac:dyDescent="0.25">
      <c r="O948" s="5" t="s">
        <v>84</v>
      </c>
      <c r="P948" s="5" t="s">
        <v>91</v>
      </c>
    </row>
    <row r="949" spans="15:16" x14ac:dyDescent="0.25">
      <c r="O949" s="5" t="s">
        <v>85</v>
      </c>
      <c r="P949" s="5" t="s">
        <v>92</v>
      </c>
    </row>
    <row r="950" spans="15:16" x14ac:dyDescent="0.25">
      <c r="O950" s="5" t="s">
        <v>86</v>
      </c>
      <c r="P950" s="5" t="s">
        <v>93</v>
      </c>
    </row>
    <row r="951" spans="15:16" x14ac:dyDescent="0.25">
      <c r="O951" s="5" t="s">
        <v>87</v>
      </c>
      <c r="P951" s="5" t="s">
        <v>94</v>
      </c>
    </row>
    <row r="952" spans="15:16" x14ac:dyDescent="0.25">
      <c r="O952" s="5" t="s">
        <v>88</v>
      </c>
      <c r="P952" s="5" t="s">
        <v>95</v>
      </c>
    </row>
    <row r="953" spans="15:16" x14ac:dyDescent="0.25">
      <c r="O953" s="5" t="s">
        <v>11</v>
      </c>
      <c r="P953" s="5" t="s">
        <v>274</v>
      </c>
    </row>
    <row r="954" spans="15:16" x14ac:dyDescent="0.25">
      <c r="O954" s="5" t="s">
        <v>89</v>
      </c>
      <c r="P954" s="5" t="s">
        <v>298</v>
      </c>
    </row>
    <row r="955" spans="15:16" x14ac:dyDescent="0.25">
      <c r="O955" s="5" t="s">
        <v>90</v>
      </c>
      <c r="P955" s="5" t="s">
        <v>322</v>
      </c>
    </row>
    <row r="956" spans="15:16" x14ac:dyDescent="0.25">
      <c r="O956" s="5" t="s">
        <v>91</v>
      </c>
      <c r="P956" s="5" t="s">
        <v>346</v>
      </c>
    </row>
    <row r="957" spans="15:16" x14ac:dyDescent="0.25">
      <c r="O957" s="5" t="s">
        <v>92</v>
      </c>
      <c r="P957" s="5" t="s">
        <v>370</v>
      </c>
    </row>
    <row r="958" spans="15:16" x14ac:dyDescent="0.25">
      <c r="O958" s="5" t="s">
        <v>93</v>
      </c>
      <c r="P958" s="5" t="s">
        <v>394</v>
      </c>
    </row>
    <row r="959" spans="15:16" x14ac:dyDescent="0.25">
      <c r="O959" s="5" t="s">
        <v>94</v>
      </c>
      <c r="P959" s="5" t="s">
        <v>418</v>
      </c>
    </row>
    <row r="960" spans="15:16" x14ac:dyDescent="0.25">
      <c r="O960" s="5" t="s">
        <v>95</v>
      </c>
      <c r="P960" s="5" t="s">
        <v>442</v>
      </c>
    </row>
    <row r="961" spans="15:16" x14ac:dyDescent="0.25">
      <c r="O961" s="5" t="s">
        <v>0</v>
      </c>
      <c r="P961" s="5" t="s">
        <v>167</v>
      </c>
    </row>
    <row r="962" spans="15:16" x14ac:dyDescent="0.25">
      <c r="O962" s="5" t="s">
        <v>12</v>
      </c>
      <c r="P962" s="5" t="s">
        <v>179</v>
      </c>
    </row>
    <row r="963" spans="15:16" x14ac:dyDescent="0.25">
      <c r="O963" s="5" t="s">
        <v>13</v>
      </c>
      <c r="P963" s="5" t="s">
        <v>191</v>
      </c>
    </row>
    <row r="964" spans="15:16" x14ac:dyDescent="0.25">
      <c r="O964" s="5" t="s">
        <v>14</v>
      </c>
      <c r="P964" s="5" t="s">
        <v>203</v>
      </c>
    </row>
    <row r="965" spans="15:16" x14ac:dyDescent="0.25">
      <c r="O965" s="5" t="s">
        <v>15</v>
      </c>
      <c r="P965" s="5" t="s">
        <v>215</v>
      </c>
    </row>
    <row r="966" spans="15:16" x14ac:dyDescent="0.25">
      <c r="O966" s="5" t="s">
        <v>16</v>
      </c>
      <c r="P966" s="5" t="s">
        <v>227</v>
      </c>
    </row>
    <row r="967" spans="15:16" x14ac:dyDescent="0.25">
      <c r="O967" s="5" t="s">
        <v>17</v>
      </c>
      <c r="P967" s="5" t="s">
        <v>239</v>
      </c>
    </row>
    <row r="968" spans="15:16" x14ac:dyDescent="0.25">
      <c r="O968" s="5" t="s">
        <v>18</v>
      </c>
      <c r="P968" s="5" t="s">
        <v>251</v>
      </c>
    </row>
    <row r="969" spans="15:16" x14ac:dyDescent="0.25">
      <c r="O969" s="5" t="s">
        <v>1</v>
      </c>
      <c r="P969" s="5" t="s">
        <v>275</v>
      </c>
    </row>
    <row r="970" spans="15:16" x14ac:dyDescent="0.25">
      <c r="O970" s="5" t="s">
        <v>19</v>
      </c>
      <c r="P970" s="5" t="s">
        <v>299</v>
      </c>
    </row>
    <row r="971" spans="15:16" x14ac:dyDescent="0.25">
      <c r="O971" s="5" t="s">
        <v>20</v>
      </c>
      <c r="P971" s="5" t="s">
        <v>323</v>
      </c>
    </row>
    <row r="972" spans="15:16" x14ac:dyDescent="0.25">
      <c r="O972" s="5" t="s">
        <v>21</v>
      </c>
      <c r="P972" s="5" t="s">
        <v>347</v>
      </c>
    </row>
    <row r="973" spans="15:16" x14ac:dyDescent="0.25">
      <c r="O973" s="5" t="s">
        <v>22</v>
      </c>
      <c r="P973" s="5" t="s">
        <v>371</v>
      </c>
    </row>
    <row r="974" spans="15:16" x14ac:dyDescent="0.25">
      <c r="O974" s="5" t="s">
        <v>23</v>
      </c>
      <c r="P974" s="5" t="s">
        <v>395</v>
      </c>
    </row>
    <row r="975" spans="15:16" x14ac:dyDescent="0.25">
      <c r="O975" s="5" t="s">
        <v>24</v>
      </c>
      <c r="P975" s="5" t="s">
        <v>419</v>
      </c>
    </row>
    <row r="976" spans="15:16" x14ac:dyDescent="0.25">
      <c r="O976" s="5" t="s">
        <v>25</v>
      </c>
      <c r="P976" s="5" t="s">
        <v>443</v>
      </c>
    </row>
    <row r="977" spans="15:16" x14ac:dyDescent="0.25">
      <c r="O977" s="5" t="s">
        <v>2</v>
      </c>
      <c r="P977" s="5" t="s">
        <v>168</v>
      </c>
    </row>
    <row r="978" spans="15:16" x14ac:dyDescent="0.25">
      <c r="O978" s="5" t="s">
        <v>26</v>
      </c>
      <c r="P978" s="5" t="s">
        <v>180</v>
      </c>
    </row>
    <row r="979" spans="15:16" x14ac:dyDescent="0.25">
      <c r="O979" s="5" t="s">
        <v>27</v>
      </c>
      <c r="P979" s="5" t="s">
        <v>192</v>
      </c>
    </row>
    <row r="980" spans="15:16" x14ac:dyDescent="0.25">
      <c r="O980" s="5" t="s">
        <v>28</v>
      </c>
      <c r="P980" s="5" t="s">
        <v>204</v>
      </c>
    </row>
    <row r="981" spans="15:16" x14ac:dyDescent="0.25">
      <c r="O981" s="5" t="s">
        <v>29</v>
      </c>
      <c r="P981" s="5" t="s">
        <v>216</v>
      </c>
    </row>
    <row r="982" spans="15:16" x14ac:dyDescent="0.25">
      <c r="O982" s="5" t="s">
        <v>30</v>
      </c>
      <c r="P982" s="5" t="s">
        <v>228</v>
      </c>
    </row>
    <row r="983" spans="15:16" x14ac:dyDescent="0.25">
      <c r="O983" s="5" t="s">
        <v>31</v>
      </c>
      <c r="P983" s="5" t="s">
        <v>240</v>
      </c>
    </row>
    <row r="984" spans="15:16" x14ac:dyDescent="0.25">
      <c r="O984" s="5" t="s">
        <v>32</v>
      </c>
      <c r="P984" s="5" t="s">
        <v>252</v>
      </c>
    </row>
    <row r="985" spans="15:16" x14ac:dyDescent="0.25">
      <c r="O985" s="5" t="s">
        <v>3</v>
      </c>
      <c r="P985" s="5" t="s">
        <v>276</v>
      </c>
    </row>
    <row r="986" spans="15:16" x14ac:dyDescent="0.25">
      <c r="O986" s="5" t="s">
        <v>33</v>
      </c>
      <c r="P986" s="5" t="s">
        <v>300</v>
      </c>
    </row>
    <row r="987" spans="15:16" x14ac:dyDescent="0.25">
      <c r="O987" s="5" t="s">
        <v>34</v>
      </c>
      <c r="P987" s="5" t="s">
        <v>324</v>
      </c>
    </row>
    <row r="988" spans="15:16" x14ac:dyDescent="0.25">
      <c r="O988" s="5" t="s">
        <v>35</v>
      </c>
      <c r="P988" s="5" t="s">
        <v>348</v>
      </c>
    </row>
    <row r="989" spans="15:16" x14ac:dyDescent="0.25">
      <c r="O989" s="5" t="s">
        <v>36</v>
      </c>
      <c r="P989" s="5" t="s">
        <v>372</v>
      </c>
    </row>
    <row r="990" spans="15:16" x14ac:dyDescent="0.25">
      <c r="O990" s="5" t="s">
        <v>37</v>
      </c>
      <c r="P990" s="5" t="s">
        <v>396</v>
      </c>
    </row>
    <row r="991" spans="15:16" x14ac:dyDescent="0.25">
      <c r="O991" s="5" t="s">
        <v>38</v>
      </c>
      <c r="P991" s="5" t="s">
        <v>420</v>
      </c>
    </row>
    <row r="992" spans="15:16" x14ac:dyDescent="0.25">
      <c r="O992" s="5" t="s">
        <v>39</v>
      </c>
      <c r="P992" s="5" t="s">
        <v>444</v>
      </c>
    </row>
    <row r="993" spans="15:16" x14ac:dyDescent="0.25">
      <c r="O993" s="5" t="s">
        <v>4</v>
      </c>
      <c r="P993" s="5" t="s">
        <v>169</v>
      </c>
    </row>
    <row r="994" spans="15:16" x14ac:dyDescent="0.25">
      <c r="O994" s="5" t="s">
        <v>40</v>
      </c>
      <c r="P994" s="5" t="s">
        <v>181</v>
      </c>
    </row>
    <row r="995" spans="15:16" x14ac:dyDescent="0.25">
      <c r="O995" s="5" t="s">
        <v>41</v>
      </c>
      <c r="P995" s="5" t="s">
        <v>193</v>
      </c>
    </row>
    <row r="996" spans="15:16" x14ac:dyDescent="0.25">
      <c r="O996" s="5" t="s">
        <v>42</v>
      </c>
      <c r="P996" s="5" t="s">
        <v>205</v>
      </c>
    </row>
    <row r="997" spans="15:16" x14ac:dyDescent="0.25">
      <c r="O997" s="5" t="s">
        <v>43</v>
      </c>
      <c r="P997" s="5" t="s">
        <v>217</v>
      </c>
    </row>
    <row r="998" spans="15:16" x14ac:dyDescent="0.25">
      <c r="O998" s="5" t="s">
        <v>44</v>
      </c>
      <c r="P998" s="5" t="s">
        <v>229</v>
      </c>
    </row>
    <row r="999" spans="15:16" x14ac:dyDescent="0.25">
      <c r="O999" s="5" t="s">
        <v>45</v>
      </c>
      <c r="P999" s="5" t="s">
        <v>241</v>
      </c>
    </row>
    <row r="1000" spans="15:16" x14ac:dyDescent="0.25">
      <c r="O1000" s="5" t="s">
        <v>46</v>
      </c>
      <c r="P1000" s="5" t="s">
        <v>253</v>
      </c>
    </row>
    <row r="1001" spans="15:16" x14ac:dyDescent="0.25">
      <c r="O1001" s="5" t="s">
        <v>5</v>
      </c>
      <c r="P1001" s="5" t="s">
        <v>277</v>
      </c>
    </row>
    <row r="1002" spans="15:16" x14ac:dyDescent="0.25">
      <c r="O1002" s="5" t="s">
        <v>47</v>
      </c>
      <c r="P1002" s="5" t="s">
        <v>301</v>
      </c>
    </row>
    <row r="1003" spans="15:16" x14ac:dyDescent="0.25">
      <c r="O1003" s="5" t="s">
        <v>48</v>
      </c>
      <c r="P1003" s="5" t="s">
        <v>325</v>
      </c>
    </row>
    <row r="1004" spans="15:16" x14ac:dyDescent="0.25">
      <c r="O1004" s="5" t="s">
        <v>49</v>
      </c>
      <c r="P1004" s="5" t="s">
        <v>349</v>
      </c>
    </row>
    <row r="1005" spans="15:16" x14ac:dyDescent="0.25">
      <c r="O1005" s="5" t="s">
        <v>50</v>
      </c>
      <c r="P1005" s="5" t="s">
        <v>373</v>
      </c>
    </row>
    <row r="1006" spans="15:16" x14ac:dyDescent="0.25">
      <c r="O1006" s="5" t="s">
        <v>51</v>
      </c>
      <c r="P1006" s="5" t="s">
        <v>397</v>
      </c>
    </row>
    <row r="1007" spans="15:16" x14ac:dyDescent="0.25">
      <c r="O1007" s="5" t="s">
        <v>52</v>
      </c>
      <c r="P1007" s="5" t="s">
        <v>421</v>
      </c>
    </row>
    <row r="1008" spans="15:16" x14ac:dyDescent="0.25">
      <c r="O1008" s="5" t="s">
        <v>53</v>
      </c>
      <c r="P1008" s="5" t="s">
        <v>445</v>
      </c>
    </row>
    <row r="1009" spans="15:16" x14ac:dyDescent="0.25">
      <c r="O1009" s="5" t="s">
        <v>6</v>
      </c>
      <c r="P1009" s="5" t="s">
        <v>170</v>
      </c>
    </row>
    <row r="1010" spans="15:16" x14ac:dyDescent="0.25">
      <c r="O1010" s="5" t="s">
        <v>54</v>
      </c>
      <c r="P1010" s="5" t="s">
        <v>182</v>
      </c>
    </row>
    <row r="1011" spans="15:16" x14ac:dyDescent="0.25">
      <c r="O1011" s="5" t="s">
        <v>55</v>
      </c>
      <c r="P1011" s="5" t="s">
        <v>194</v>
      </c>
    </row>
    <row r="1012" spans="15:16" x14ac:dyDescent="0.25">
      <c r="O1012" s="5" t="s">
        <v>56</v>
      </c>
      <c r="P1012" s="5" t="s">
        <v>206</v>
      </c>
    </row>
    <row r="1013" spans="15:16" x14ac:dyDescent="0.25">
      <c r="O1013" s="5" t="s">
        <v>57</v>
      </c>
      <c r="P1013" s="5" t="s">
        <v>218</v>
      </c>
    </row>
    <row r="1014" spans="15:16" x14ac:dyDescent="0.25">
      <c r="O1014" s="5" t="s">
        <v>58</v>
      </c>
      <c r="P1014" s="5" t="s">
        <v>230</v>
      </c>
    </row>
    <row r="1015" spans="15:16" x14ac:dyDescent="0.25">
      <c r="O1015" s="5" t="s">
        <v>59</v>
      </c>
      <c r="P1015" s="5" t="s">
        <v>242</v>
      </c>
    </row>
    <row r="1016" spans="15:16" x14ac:dyDescent="0.25">
      <c r="O1016" s="5" t="s">
        <v>60</v>
      </c>
      <c r="P1016" s="5" t="s">
        <v>254</v>
      </c>
    </row>
    <row r="1017" spans="15:16" x14ac:dyDescent="0.25">
      <c r="O1017" s="5" t="s">
        <v>7</v>
      </c>
      <c r="P1017" s="5" t="s">
        <v>278</v>
      </c>
    </row>
    <row r="1018" spans="15:16" x14ac:dyDescent="0.25">
      <c r="O1018" s="5" t="s">
        <v>61</v>
      </c>
      <c r="P1018" s="5" t="s">
        <v>302</v>
      </c>
    </row>
    <row r="1019" spans="15:16" x14ac:dyDescent="0.25">
      <c r="O1019" s="5" t="s">
        <v>62</v>
      </c>
      <c r="P1019" s="5" t="s">
        <v>326</v>
      </c>
    </row>
    <row r="1020" spans="15:16" x14ac:dyDescent="0.25">
      <c r="O1020" s="5" t="s">
        <v>63</v>
      </c>
      <c r="P1020" s="5" t="s">
        <v>350</v>
      </c>
    </row>
    <row r="1021" spans="15:16" x14ac:dyDescent="0.25">
      <c r="O1021" s="5" t="s">
        <v>64</v>
      </c>
      <c r="P1021" s="5" t="s">
        <v>374</v>
      </c>
    </row>
    <row r="1022" spans="15:16" x14ac:dyDescent="0.25">
      <c r="O1022" s="5" t="s">
        <v>65</v>
      </c>
      <c r="P1022" s="5" t="s">
        <v>398</v>
      </c>
    </row>
    <row r="1023" spans="15:16" x14ac:dyDescent="0.25">
      <c r="O1023" s="5" t="s">
        <v>66</v>
      </c>
      <c r="P1023" s="5" t="s">
        <v>422</v>
      </c>
    </row>
    <row r="1024" spans="15:16" x14ac:dyDescent="0.25">
      <c r="O1024" s="5" t="s">
        <v>67</v>
      </c>
      <c r="P1024" s="5" t="s">
        <v>446</v>
      </c>
    </row>
    <row r="1025" spans="15:16" x14ac:dyDescent="0.25">
      <c r="O1025" s="5" t="s">
        <v>8</v>
      </c>
      <c r="P1025" s="5" t="s">
        <v>171</v>
      </c>
    </row>
    <row r="1026" spans="15:16" x14ac:dyDescent="0.25">
      <c r="O1026" s="5" t="s">
        <v>68</v>
      </c>
      <c r="P1026" s="5" t="s">
        <v>183</v>
      </c>
    </row>
    <row r="1027" spans="15:16" x14ac:dyDescent="0.25">
      <c r="O1027" s="5" t="s">
        <v>69</v>
      </c>
      <c r="P1027" s="5" t="s">
        <v>195</v>
      </c>
    </row>
    <row r="1028" spans="15:16" x14ac:dyDescent="0.25">
      <c r="O1028" s="5" t="s">
        <v>70</v>
      </c>
      <c r="P1028" s="5" t="s">
        <v>207</v>
      </c>
    </row>
    <row r="1029" spans="15:16" x14ac:dyDescent="0.25">
      <c r="O1029" s="5" t="s">
        <v>71</v>
      </c>
      <c r="P1029" s="5" t="s">
        <v>219</v>
      </c>
    </row>
    <row r="1030" spans="15:16" x14ac:dyDescent="0.25">
      <c r="O1030" s="5" t="s">
        <v>72</v>
      </c>
      <c r="P1030" s="5" t="s">
        <v>231</v>
      </c>
    </row>
    <row r="1031" spans="15:16" x14ac:dyDescent="0.25">
      <c r="O1031" s="5" t="s">
        <v>73</v>
      </c>
      <c r="P1031" s="5" t="s">
        <v>243</v>
      </c>
    </row>
    <row r="1032" spans="15:16" x14ac:dyDescent="0.25">
      <c r="O1032" s="5" t="s">
        <v>74</v>
      </c>
      <c r="P1032" s="5" t="s">
        <v>255</v>
      </c>
    </row>
    <row r="1033" spans="15:16" x14ac:dyDescent="0.25">
      <c r="O1033" s="5" t="s">
        <v>9</v>
      </c>
      <c r="P1033" s="5" t="s">
        <v>279</v>
      </c>
    </row>
    <row r="1034" spans="15:16" x14ac:dyDescent="0.25">
      <c r="O1034" s="5" t="s">
        <v>75</v>
      </c>
      <c r="P1034" s="5" t="s">
        <v>303</v>
      </c>
    </row>
    <row r="1035" spans="15:16" x14ac:dyDescent="0.25">
      <c r="O1035" s="5" t="s">
        <v>76</v>
      </c>
      <c r="P1035" s="5" t="s">
        <v>327</v>
      </c>
    </row>
    <row r="1036" spans="15:16" x14ac:dyDescent="0.25">
      <c r="O1036" s="5" t="s">
        <v>77</v>
      </c>
      <c r="P1036" s="5" t="s">
        <v>351</v>
      </c>
    </row>
    <row r="1037" spans="15:16" x14ac:dyDescent="0.25">
      <c r="O1037" s="5" t="s">
        <v>78</v>
      </c>
      <c r="P1037" s="5" t="s">
        <v>375</v>
      </c>
    </row>
    <row r="1038" spans="15:16" x14ac:dyDescent="0.25">
      <c r="O1038" s="5" t="s">
        <v>79</v>
      </c>
      <c r="P1038" s="5" t="s">
        <v>399</v>
      </c>
    </row>
    <row r="1039" spans="15:16" x14ac:dyDescent="0.25">
      <c r="O1039" s="5" t="s">
        <v>80</v>
      </c>
      <c r="P1039" s="5" t="s">
        <v>423</v>
      </c>
    </row>
    <row r="1040" spans="15:16" x14ac:dyDescent="0.25">
      <c r="O1040" s="5" t="s">
        <v>81</v>
      </c>
      <c r="P1040" s="5" t="s">
        <v>447</v>
      </c>
    </row>
    <row r="1041" spans="15:16" x14ac:dyDescent="0.25">
      <c r="O1041" s="5" t="s">
        <v>10</v>
      </c>
      <c r="P1041" s="5" t="s">
        <v>172</v>
      </c>
    </row>
    <row r="1042" spans="15:16" x14ac:dyDescent="0.25">
      <c r="O1042" s="5" t="s">
        <v>82</v>
      </c>
      <c r="P1042" s="5" t="s">
        <v>184</v>
      </c>
    </row>
    <row r="1043" spans="15:16" x14ac:dyDescent="0.25">
      <c r="O1043" s="5" t="s">
        <v>83</v>
      </c>
      <c r="P1043" s="5" t="s">
        <v>196</v>
      </c>
    </row>
    <row r="1044" spans="15:16" x14ac:dyDescent="0.25">
      <c r="O1044" s="5" t="s">
        <v>84</v>
      </c>
      <c r="P1044" s="5" t="s">
        <v>208</v>
      </c>
    </row>
    <row r="1045" spans="15:16" x14ac:dyDescent="0.25">
      <c r="O1045" s="5" t="s">
        <v>85</v>
      </c>
      <c r="P1045" s="5" t="s">
        <v>220</v>
      </c>
    </row>
    <row r="1046" spans="15:16" x14ac:dyDescent="0.25">
      <c r="O1046" s="5" t="s">
        <v>86</v>
      </c>
      <c r="P1046" s="5" t="s">
        <v>232</v>
      </c>
    </row>
    <row r="1047" spans="15:16" x14ac:dyDescent="0.25">
      <c r="O1047" s="5" t="s">
        <v>87</v>
      </c>
      <c r="P1047" s="5" t="s">
        <v>244</v>
      </c>
    </row>
    <row r="1048" spans="15:16" x14ac:dyDescent="0.25">
      <c r="O1048" s="5" t="s">
        <v>88</v>
      </c>
      <c r="P1048" s="5" t="s">
        <v>256</v>
      </c>
    </row>
    <row r="1049" spans="15:16" x14ac:dyDescent="0.25">
      <c r="O1049" s="5" t="s">
        <v>11</v>
      </c>
      <c r="P1049" s="5" t="s">
        <v>280</v>
      </c>
    </row>
    <row r="1050" spans="15:16" x14ac:dyDescent="0.25">
      <c r="O1050" s="5" t="s">
        <v>89</v>
      </c>
      <c r="P1050" s="5" t="s">
        <v>304</v>
      </c>
    </row>
    <row r="1051" spans="15:16" x14ac:dyDescent="0.25">
      <c r="O1051" s="5" t="s">
        <v>90</v>
      </c>
      <c r="P1051" s="5" t="s">
        <v>328</v>
      </c>
    </row>
    <row r="1052" spans="15:16" x14ac:dyDescent="0.25">
      <c r="O1052" s="5" t="s">
        <v>91</v>
      </c>
      <c r="P1052" s="5" t="s">
        <v>352</v>
      </c>
    </row>
    <row r="1053" spans="15:16" x14ac:dyDescent="0.25">
      <c r="O1053" s="5" t="s">
        <v>92</v>
      </c>
      <c r="P1053" s="5" t="s">
        <v>376</v>
      </c>
    </row>
    <row r="1054" spans="15:16" x14ac:dyDescent="0.25">
      <c r="O1054" s="5" t="s">
        <v>93</v>
      </c>
      <c r="P1054" s="5" t="s">
        <v>400</v>
      </c>
    </row>
    <row r="1055" spans="15:16" x14ac:dyDescent="0.25">
      <c r="O1055" s="5" t="s">
        <v>94</v>
      </c>
      <c r="P1055" s="5" t="s">
        <v>424</v>
      </c>
    </row>
    <row r="1056" spans="15:16" x14ac:dyDescent="0.25">
      <c r="O1056" s="5" t="s">
        <v>95</v>
      </c>
      <c r="P1056" s="5" t="s">
        <v>448</v>
      </c>
    </row>
    <row r="1057" spans="15:16" x14ac:dyDescent="0.25">
      <c r="O1057" s="5" t="s">
        <v>0</v>
      </c>
      <c r="P1057" s="5" t="s">
        <v>173</v>
      </c>
    </row>
    <row r="1058" spans="15:16" x14ac:dyDescent="0.25">
      <c r="O1058" s="5" t="s">
        <v>12</v>
      </c>
      <c r="P1058" s="5" t="s">
        <v>185</v>
      </c>
    </row>
    <row r="1059" spans="15:16" x14ac:dyDescent="0.25">
      <c r="O1059" s="5" t="s">
        <v>13</v>
      </c>
      <c r="P1059" s="5" t="s">
        <v>197</v>
      </c>
    </row>
    <row r="1060" spans="15:16" x14ac:dyDescent="0.25">
      <c r="O1060" s="5" t="s">
        <v>14</v>
      </c>
      <c r="P1060" s="5" t="s">
        <v>209</v>
      </c>
    </row>
    <row r="1061" spans="15:16" x14ac:dyDescent="0.25">
      <c r="O1061" s="5" t="s">
        <v>15</v>
      </c>
      <c r="P1061" s="5" t="s">
        <v>221</v>
      </c>
    </row>
    <row r="1062" spans="15:16" x14ac:dyDescent="0.25">
      <c r="O1062" s="5" t="s">
        <v>16</v>
      </c>
      <c r="P1062" s="5" t="s">
        <v>233</v>
      </c>
    </row>
    <row r="1063" spans="15:16" x14ac:dyDescent="0.25">
      <c r="O1063" s="5" t="s">
        <v>17</v>
      </c>
      <c r="P1063" s="5" t="s">
        <v>245</v>
      </c>
    </row>
    <row r="1064" spans="15:16" x14ac:dyDescent="0.25">
      <c r="O1064" s="5" t="s">
        <v>18</v>
      </c>
      <c r="P1064" s="5" t="s">
        <v>257</v>
      </c>
    </row>
    <row r="1065" spans="15:16" x14ac:dyDescent="0.25">
      <c r="O1065" s="5" t="s">
        <v>1</v>
      </c>
      <c r="P1065" s="5" t="s">
        <v>281</v>
      </c>
    </row>
    <row r="1066" spans="15:16" x14ac:dyDescent="0.25">
      <c r="O1066" s="5" t="s">
        <v>19</v>
      </c>
      <c r="P1066" s="5" t="s">
        <v>305</v>
      </c>
    </row>
    <row r="1067" spans="15:16" x14ac:dyDescent="0.25">
      <c r="O1067" s="5" t="s">
        <v>20</v>
      </c>
      <c r="P1067" s="5" t="s">
        <v>329</v>
      </c>
    </row>
    <row r="1068" spans="15:16" x14ac:dyDescent="0.25">
      <c r="O1068" s="5" t="s">
        <v>21</v>
      </c>
      <c r="P1068" s="5" t="s">
        <v>353</v>
      </c>
    </row>
    <row r="1069" spans="15:16" x14ac:dyDescent="0.25">
      <c r="O1069" s="5" t="s">
        <v>22</v>
      </c>
      <c r="P1069" s="5" t="s">
        <v>377</v>
      </c>
    </row>
    <row r="1070" spans="15:16" x14ac:dyDescent="0.25">
      <c r="O1070" s="5" t="s">
        <v>23</v>
      </c>
      <c r="P1070" s="5" t="s">
        <v>401</v>
      </c>
    </row>
    <row r="1071" spans="15:16" x14ac:dyDescent="0.25">
      <c r="O1071" s="5" t="s">
        <v>24</v>
      </c>
      <c r="P1071" s="5" t="s">
        <v>425</v>
      </c>
    </row>
    <row r="1072" spans="15:16" x14ac:dyDescent="0.25">
      <c r="O1072" s="5" t="s">
        <v>25</v>
      </c>
      <c r="P1072" s="5" t="s">
        <v>449</v>
      </c>
    </row>
    <row r="1073" spans="15:16" x14ac:dyDescent="0.25">
      <c r="O1073" s="5" t="s">
        <v>2</v>
      </c>
      <c r="P1073" s="5" t="s">
        <v>174</v>
      </c>
    </row>
    <row r="1074" spans="15:16" x14ac:dyDescent="0.25">
      <c r="O1074" s="5" t="s">
        <v>26</v>
      </c>
      <c r="P1074" s="5" t="s">
        <v>186</v>
      </c>
    </row>
    <row r="1075" spans="15:16" x14ac:dyDescent="0.25">
      <c r="O1075" s="5" t="s">
        <v>27</v>
      </c>
      <c r="P1075" s="5" t="s">
        <v>198</v>
      </c>
    </row>
    <row r="1076" spans="15:16" x14ac:dyDescent="0.25">
      <c r="O1076" s="5" t="s">
        <v>28</v>
      </c>
      <c r="P1076" s="5" t="s">
        <v>210</v>
      </c>
    </row>
    <row r="1077" spans="15:16" x14ac:dyDescent="0.25">
      <c r="O1077" s="5" t="s">
        <v>29</v>
      </c>
      <c r="P1077" s="5" t="s">
        <v>222</v>
      </c>
    </row>
    <row r="1078" spans="15:16" x14ac:dyDescent="0.25">
      <c r="O1078" s="5" t="s">
        <v>30</v>
      </c>
      <c r="P1078" s="5" t="s">
        <v>234</v>
      </c>
    </row>
    <row r="1079" spans="15:16" x14ac:dyDescent="0.25">
      <c r="O1079" s="5" t="s">
        <v>31</v>
      </c>
      <c r="P1079" s="5" t="s">
        <v>246</v>
      </c>
    </row>
    <row r="1080" spans="15:16" x14ac:dyDescent="0.25">
      <c r="O1080" s="5" t="s">
        <v>32</v>
      </c>
      <c r="P1080" s="5" t="s">
        <v>258</v>
      </c>
    </row>
    <row r="1081" spans="15:16" x14ac:dyDescent="0.25">
      <c r="O1081" s="5" t="s">
        <v>3</v>
      </c>
      <c r="P1081" s="5" t="s">
        <v>282</v>
      </c>
    </row>
    <row r="1082" spans="15:16" x14ac:dyDescent="0.25">
      <c r="O1082" s="5" t="s">
        <v>33</v>
      </c>
      <c r="P1082" s="5" t="s">
        <v>306</v>
      </c>
    </row>
    <row r="1083" spans="15:16" x14ac:dyDescent="0.25">
      <c r="O1083" s="5" t="s">
        <v>34</v>
      </c>
      <c r="P1083" s="5" t="s">
        <v>330</v>
      </c>
    </row>
    <row r="1084" spans="15:16" x14ac:dyDescent="0.25">
      <c r="O1084" s="5" t="s">
        <v>35</v>
      </c>
      <c r="P1084" s="5" t="s">
        <v>354</v>
      </c>
    </row>
    <row r="1085" spans="15:16" x14ac:dyDescent="0.25">
      <c r="O1085" s="5" t="s">
        <v>36</v>
      </c>
      <c r="P1085" s="5" t="s">
        <v>378</v>
      </c>
    </row>
    <row r="1086" spans="15:16" x14ac:dyDescent="0.25">
      <c r="O1086" s="5" t="s">
        <v>37</v>
      </c>
      <c r="P1086" s="5" t="s">
        <v>402</v>
      </c>
    </row>
    <row r="1087" spans="15:16" x14ac:dyDescent="0.25">
      <c r="O1087" s="5" t="s">
        <v>38</v>
      </c>
      <c r="P1087" s="5" t="s">
        <v>426</v>
      </c>
    </row>
    <row r="1088" spans="15:16" x14ac:dyDescent="0.25">
      <c r="O1088" s="5" t="s">
        <v>39</v>
      </c>
      <c r="P1088" s="5" t="s">
        <v>450</v>
      </c>
    </row>
    <row r="1089" spans="15:16" x14ac:dyDescent="0.25">
      <c r="O1089" s="5" t="s">
        <v>4</v>
      </c>
      <c r="P1089" s="5" t="s">
        <v>175</v>
      </c>
    </row>
    <row r="1090" spans="15:16" x14ac:dyDescent="0.25">
      <c r="O1090" s="5" t="s">
        <v>40</v>
      </c>
      <c r="P1090" s="5" t="s">
        <v>187</v>
      </c>
    </row>
    <row r="1091" spans="15:16" x14ac:dyDescent="0.25">
      <c r="O1091" s="5" t="s">
        <v>41</v>
      </c>
      <c r="P1091" s="5" t="s">
        <v>199</v>
      </c>
    </row>
    <row r="1092" spans="15:16" x14ac:dyDescent="0.25">
      <c r="O1092" s="5" t="s">
        <v>42</v>
      </c>
      <c r="P1092" s="5" t="s">
        <v>211</v>
      </c>
    </row>
    <row r="1093" spans="15:16" x14ac:dyDescent="0.25">
      <c r="O1093" s="5" t="s">
        <v>43</v>
      </c>
      <c r="P1093" s="5" t="s">
        <v>223</v>
      </c>
    </row>
    <row r="1094" spans="15:16" x14ac:dyDescent="0.25">
      <c r="O1094" s="5" t="s">
        <v>44</v>
      </c>
      <c r="P1094" s="5" t="s">
        <v>235</v>
      </c>
    </row>
    <row r="1095" spans="15:16" x14ac:dyDescent="0.25">
      <c r="O1095" s="5" t="s">
        <v>45</v>
      </c>
      <c r="P1095" s="5" t="s">
        <v>247</v>
      </c>
    </row>
    <row r="1096" spans="15:16" x14ac:dyDescent="0.25">
      <c r="O1096" s="5" t="s">
        <v>46</v>
      </c>
      <c r="P1096" s="5" t="s">
        <v>259</v>
      </c>
    </row>
    <row r="1097" spans="15:16" x14ac:dyDescent="0.25">
      <c r="O1097" s="5" t="s">
        <v>5</v>
      </c>
      <c r="P1097" s="5" t="s">
        <v>283</v>
      </c>
    </row>
    <row r="1098" spans="15:16" x14ac:dyDescent="0.25">
      <c r="O1098" s="5" t="s">
        <v>47</v>
      </c>
      <c r="P1098" s="5" t="s">
        <v>307</v>
      </c>
    </row>
    <row r="1099" spans="15:16" x14ac:dyDescent="0.25">
      <c r="O1099" s="5" t="s">
        <v>48</v>
      </c>
      <c r="P1099" s="5" t="s">
        <v>331</v>
      </c>
    </row>
    <row r="1100" spans="15:16" x14ac:dyDescent="0.25">
      <c r="O1100" s="5" t="s">
        <v>49</v>
      </c>
      <c r="P1100" s="5" t="s">
        <v>355</v>
      </c>
    </row>
    <row r="1101" spans="15:16" x14ac:dyDescent="0.25">
      <c r="O1101" s="5" t="s">
        <v>50</v>
      </c>
      <c r="P1101" s="5" t="s">
        <v>379</v>
      </c>
    </row>
    <row r="1102" spans="15:16" x14ac:dyDescent="0.25">
      <c r="O1102" s="5" t="s">
        <v>51</v>
      </c>
      <c r="P1102" s="5" t="s">
        <v>403</v>
      </c>
    </row>
    <row r="1103" spans="15:16" x14ac:dyDescent="0.25">
      <c r="O1103" s="5" t="s">
        <v>52</v>
      </c>
      <c r="P1103" s="5" t="s">
        <v>427</v>
      </c>
    </row>
    <row r="1104" spans="15:16" x14ac:dyDescent="0.25">
      <c r="O1104" s="5" t="s">
        <v>53</v>
      </c>
      <c r="P1104" s="5" t="s">
        <v>451</v>
      </c>
    </row>
    <row r="1105" spans="15:16" x14ac:dyDescent="0.25">
      <c r="O1105" s="5" t="s">
        <v>6</v>
      </c>
      <c r="P1105" s="5" t="s">
        <v>176</v>
      </c>
    </row>
    <row r="1106" spans="15:16" x14ac:dyDescent="0.25">
      <c r="O1106" s="5" t="s">
        <v>54</v>
      </c>
      <c r="P1106" s="5" t="s">
        <v>188</v>
      </c>
    </row>
    <row r="1107" spans="15:16" x14ac:dyDescent="0.25">
      <c r="O1107" s="5" t="s">
        <v>55</v>
      </c>
      <c r="P1107" s="5" t="s">
        <v>200</v>
      </c>
    </row>
    <row r="1108" spans="15:16" x14ac:dyDescent="0.25">
      <c r="O1108" s="5" t="s">
        <v>56</v>
      </c>
      <c r="P1108" s="5" t="s">
        <v>212</v>
      </c>
    </row>
    <row r="1109" spans="15:16" x14ac:dyDescent="0.25">
      <c r="O1109" s="5" t="s">
        <v>57</v>
      </c>
      <c r="P1109" s="5" t="s">
        <v>224</v>
      </c>
    </row>
    <row r="1110" spans="15:16" x14ac:dyDescent="0.25">
      <c r="O1110" s="5" t="s">
        <v>58</v>
      </c>
      <c r="P1110" s="5" t="s">
        <v>236</v>
      </c>
    </row>
    <row r="1111" spans="15:16" x14ac:dyDescent="0.25">
      <c r="O1111" s="5" t="s">
        <v>59</v>
      </c>
      <c r="P1111" s="5" t="s">
        <v>248</v>
      </c>
    </row>
    <row r="1112" spans="15:16" x14ac:dyDescent="0.25">
      <c r="O1112" s="5" t="s">
        <v>60</v>
      </c>
      <c r="P1112" s="5" t="s">
        <v>260</v>
      </c>
    </row>
    <row r="1113" spans="15:16" x14ac:dyDescent="0.25">
      <c r="O1113" s="5" t="s">
        <v>7</v>
      </c>
      <c r="P1113" s="5" t="s">
        <v>284</v>
      </c>
    </row>
    <row r="1114" spans="15:16" x14ac:dyDescent="0.25">
      <c r="O1114" s="5" t="s">
        <v>61</v>
      </c>
      <c r="P1114" s="5" t="s">
        <v>308</v>
      </c>
    </row>
    <row r="1115" spans="15:16" x14ac:dyDescent="0.25">
      <c r="O1115" s="5" t="s">
        <v>62</v>
      </c>
      <c r="P1115" s="5" t="s">
        <v>332</v>
      </c>
    </row>
    <row r="1116" spans="15:16" x14ac:dyDescent="0.25">
      <c r="O1116" s="5" t="s">
        <v>63</v>
      </c>
      <c r="P1116" s="5" t="s">
        <v>356</v>
      </c>
    </row>
    <row r="1117" spans="15:16" x14ac:dyDescent="0.25">
      <c r="O1117" s="5" t="s">
        <v>64</v>
      </c>
      <c r="P1117" s="5" t="s">
        <v>380</v>
      </c>
    </row>
    <row r="1118" spans="15:16" x14ac:dyDescent="0.25">
      <c r="O1118" s="5" t="s">
        <v>65</v>
      </c>
      <c r="P1118" s="5" t="s">
        <v>404</v>
      </c>
    </row>
    <row r="1119" spans="15:16" x14ac:dyDescent="0.25">
      <c r="O1119" s="5" t="s">
        <v>66</v>
      </c>
      <c r="P1119" s="5" t="s">
        <v>428</v>
      </c>
    </row>
    <row r="1120" spans="15:16" x14ac:dyDescent="0.25">
      <c r="O1120" s="5" t="s">
        <v>67</v>
      </c>
      <c r="P1120" s="5" t="s">
        <v>452</v>
      </c>
    </row>
    <row r="1121" spans="15:16" x14ac:dyDescent="0.25">
      <c r="O1121" s="5" t="s">
        <v>8</v>
      </c>
      <c r="P1121" s="5" t="s">
        <v>177</v>
      </c>
    </row>
    <row r="1122" spans="15:16" x14ac:dyDescent="0.25">
      <c r="O1122" s="5" t="s">
        <v>68</v>
      </c>
      <c r="P1122" s="5" t="s">
        <v>189</v>
      </c>
    </row>
    <row r="1123" spans="15:16" x14ac:dyDescent="0.25">
      <c r="O1123" s="5" t="s">
        <v>69</v>
      </c>
      <c r="P1123" s="5" t="s">
        <v>201</v>
      </c>
    </row>
    <row r="1124" spans="15:16" x14ac:dyDescent="0.25">
      <c r="O1124" s="5" t="s">
        <v>70</v>
      </c>
      <c r="P1124" s="5" t="s">
        <v>213</v>
      </c>
    </row>
    <row r="1125" spans="15:16" x14ac:dyDescent="0.25">
      <c r="O1125" s="5" t="s">
        <v>71</v>
      </c>
      <c r="P1125" s="5" t="s">
        <v>225</v>
      </c>
    </row>
    <row r="1126" spans="15:16" x14ac:dyDescent="0.25">
      <c r="O1126" s="5" t="s">
        <v>72</v>
      </c>
      <c r="P1126" s="5" t="s">
        <v>237</v>
      </c>
    </row>
    <row r="1127" spans="15:16" x14ac:dyDescent="0.25">
      <c r="O1127" s="5" t="s">
        <v>73</v>
      </c>
      <c r="P1127" s="5" t="s">
        <v>249</v>
      </c>
    </row>
    <row r="1128" spans="15:16" x14ac:dyDescent="0.25">
      <c r="O1128" s="5" t="s">
        <v>74</v>
      </c>
      <c r="P1128" s="5" t="s">
        <v>261</v>
      </c>
    </row>
    <row r="1129" spans="15:16" x14ac:dyDescent="0.25">
      <c r="O1129" s="5" t="s">
        <v>9</v>
      </c>
      <c r="P1129" s="5" t="s">
        <v>285</v>
      </c>
    </row>
    <row r="1130" spans="15:16" x14ac:dyDescent="0.25">
      <c r="O1130" s="5" t="s">
        <v>75</v>
      </c>
      <c r="P1130" s="5" t="s">
        <v>309</v>
      </c>
    </row>
    <row r="1131" spans="15:16" x14ac:dyDescent="0.25">
      <c r="O1131" s="5" t="s">
        <v>76</v>
      </c>
      <c r="P1131" s="5" t="s">
        <v>333</v>
      </c>
    </row>
    <row r="1132" spans="15:16" x14ac:dyDescent="0.25">
      <c r="O1132" s="5" t="s">
        <v>77</v>
      </c>
      <c r="P1132" s="5" t="s">
        <v>357</v>
      </c>
    </row>
    <row r="1133" spans="15:16" x14ac:dyDescent="0.25">
      <c r="O1133" s="5" t="s">
        <v>78</v>
      </c>
      <c r="P1133" s="5" t="s">
        <v>381</v>
      </c>
    </row>
    <row r="1134" spans="15:16" x14ac:dyDescent="0.25">
      <c r="O1134" s="5" t="s">
        <v>79</v>
      </c>
      <c r="P1134" s="5" t="s">
        <v>405</v>
      </c>
    </row>
    <row r="1135" spans="15:16" x14ac:dyDescent="0.25">
      <c r="O1135" s="5" t="s">
        <v>80</v>
      </c>
      <c r="P1135" s="5" t="s">
        <v>429</v>
      </c>
    </row>
    <row r="1136" spans="15:16" x14ac:dyDescent="0.25">
      <c r="O1136" s="5" t="s">
        <v>81</v>
      </c>
      <c r="P1136" s="5" t="s">
        <v>453</v>
      </c>
    </row>
    <row r="1137" spans="15:16" x14ac:dyDescent="0.25">
      <c r="O1137" s="5" t="s">
        <v>10</v>
      </c>
      <c r="P1137" s="5" t="s">
        <v>178</v>
      </c>
    </row>
    <row r="1138" spans="15:16" x14ac:dyDescent="0.25">
      <c r="O1138" s="5" t="s">
        <v>82</v>
      </c>
      <c r="P1138" s="5" t="s">
        <v>190</v>
      </c>
    </row>
    <row r="1139" spans="15:16" x14ac:dyDescent="0.25">
      <c r="O1139" s="5" t="s">
        <v>83</v>
      </c>
      <c r="P1139" s="5" t="s">
        <v>202</v>
      </c>
    </row>
    <row r="1140" spans="15:16" x14ac:dyDescent="0.25">
      <c r="O1140" s="5" t="s">
        <v>84</v>
      </c>
      <c r="P1140" s="5" t="s">
        <v>214</v>
      </c>
    </row>
    <row r="1141" spans="15:16" x14ac:dyDescent="0.25">
      <c r="O1141" s="5" t="s">
        <v>85</v>
      </c>
      <c r="P1141" s="5" t="s">
        <v>226</v>
      </c>
    </row>
    <row r="1142" spans="15:16" x14ac:dyDescent="0.25">
      <c r="O1142" s="5" t="s">
        <v>86</v>
      </c>
      <c r="P1142" s="5" t="s">
        <v>238</v>
      </c>
    </row>
    <row r="1143" spans="15:16" x14ac:dyDescent="0.25">
      <c r="O1143" s="5" t="s">
        <v>87</v>
      </c>
      <c r="P1143" s="5" t="s">
        <v>250</v>
      </c>
    </row>
    <row r="1144" spans="15:16" x14ac:dyDescent="0.25">
      <c r="O1144" s="5" t="s">
        <v>88</v>
      </c>
      <c r="P1144" s="5" t="s">
        <v>262</v>
      </c>
    </row>
    <row r="1145" spans="15:16" x14ac:dyDescent="0.25">
      <c r="O1145" s="5" t="s">
        <v>11</v>
      </c>
      <c r="P1145" s="5" t="s">
        <v>286</v>
      </c>
    </row>
    <row r="1146" spans="15:16" x14ac:dyDescent="0.25">
      <c r="O1146" s="5" t="s">
        <v>89</v>
      </c>
      <c r="P1146" s="5" t="s">
        <v>310</v>
      </c>
    </row>
    <row r="1147" spans="15:16" x14ac:dyDescent="0.25">
      <c r="O1147" s="5" t="s">
        <v>90</v>
      </c>
      <c r="P1147" s="5" t="s">
        <v>334</v>
      </c>
    </row>
    <row r="1148" spans="15:16" x14ac:dyDescent="0.25">
      <c r="O1148" s="5" t="s">
        <v>91</v>
      </c>
      <c r="P1148" s="5" t="s">
        <v>358</v>
      </c>
    </row>
    <row r="1149" spans="15:16" x14ac:dyDescent="0.25">
      <c r="O1149" s="5" t="s">
        <v>92</v>
      </c>
      <c r="P1149" s="5" t="s">
        <v>382</v>
      </c>
    </row>
    <row r="1150" spans="15:16" x14ac:dyDescent="0.25">
      <c r="O1150" s="5" t="s">
        <v>93</v>
      </c>
      <c r="P1150" s="5" t="s">
        <v>406</v>
      </c>
    </row>
    <row r="1151" spans="15:16" x14ac:dyDescent="0.25">
      <c r="O1151" s="5" t="s">
        <v>94</v>
      </c>
      <c r="P1151" s="5" t="s">
        <v>430</v>
      </c>
    </row>
    <row r="1152" spans="15:16" x14ac:dyDescent="0.25">
      <c r="O1152" s="5" t="s">
        <v>95</v>
      </c>
      <c r="P1152" s="5" t="s">
        <v>454</v>
      </c>
    </row>
    <row r="1153" spans="16:16" x14ac:dyDescent="0.25">
      <c r="P1153" s="5" t="s">
        <v>0</v>
      </c>
    </row>
    <row r="1154" spans="16:16" x14ac:dyDescent="0.25">
      <c r="P1154" s="5" t="s">
        <v>12</v>
      </c>
    </row>
    <row r="1155" spans="16:16" x14ac:dyDescent="0.25">
      <c r="P1155" s="5" t="s">
        <v>13</v>
      </c>
    </row>
    <row r="1156" spans="16:16" x14ac:dyDescent="0.25">
      <c r="P1156" s="5" t="s">
        <v>14</v>
      </c>
    </row>
    <row r="1157" spans="16:16" x14ac:dyDescent="0.25">
      <c r="P1157" s="5" t="s">
        <v>15</v>
      </c>
    </row>
    <row r="1158" spans="16:16" x14ac:dyDescent="0.25">
      <c r="P1158" s="5" t="s">
        <v>16</v>
      </c>
    </row>
    <row r="1159" spans="16:16" x14ac:dyDescent="0.25">
      <c r="P1159" s="5" t="s">
        <v>17</v>
      </c>
    </row>
    <row r="1160" spans="16:16" x14ac:dyDescent="0.25">
      <c r="P1160" s="5" t="s">
        <v>18</v>
      </c>
    </row>
    <row r="1161" spans="16:16" x14ac:dyDescent="0.25">
      <c r="P1161" s="5" t="s">
        <v>263</v>
      </c>
    </row>
    <row r="1162" spans="16:16" x14ac:dyDescent="0.25">
      <c r="P1162" s="5" t="s">
        <v>287</v>
      </c>
    </row>
    <row r="1163" spans="16:16" x14ac:dyDescent="0.25">
      <c r="P1163" s="5" t="s">
        <v>311</v>
      </c>
    </row>
    <row r="1164" spans="16:16" x14ac:dyDescent="0.25">
      <c r="P1164" s="5" t="s">
        <v>335</v>
      </c>
    </row>
    <row r="1165" spans="16:16" x14ac:dyDescent="0.25">
      <c r="P1165" s="5" t="s">
        <v>359</v>
      </c>
    </row>
    <row r="1166" spans="16:16" x14ac:dyDescent="0.25">
      <c r="P1166" s="5" t="s">
        <v>383</v>
      </c>
    </row>
    <row r="1167" spans="16:16" x14ac:dyDescent="0.25">
      <c r="P1167" s="5" t="s">
        <v>407</v>
      </c>
    </row>
    <row r="1168" spans="16:16" x14ac:dyDescent="0.25">
      <c r="P1168" s="5" t="s">
        <v>431</v>
      </c>
    </row>
    <row r="1169" spans="16:16" x14ac:dyDescent="0.25">
      <c r="P1169" s="5" t="s">
        <v>1</v>
      </c>
    </row>
    <row r="1170" spans="16:16" x14ac:dyDescent="0.25">
      <c r="P1170" s="5" t="s">
        <v>19</v>
      </c>
    </row>
    <row r="1171" spans="16:16" x14ac:dyDescent="0.25">
      <c r="P1171" s="5" t="s">
        <v>20</v>
      </c>
    </row>
    <row r="1172" spans="16:16" x14ac:dyDescent="0.25">
      <c r="P1172" s="5" t="s">
        <v>21</v>
      </c>
    </row>
    <row r="1173" spans="16:16" x14ac:dyDescent="0.25">
      <c r="P1173" s="5" t="s">
        <v>22</v>
      </c>
    </row>
    <row r="1174" spans="16:16" x14ac:dyDescent="0.25">
      <c r="P1174" s="5" t="s">
        <v>23</v>
      </c>
    </row>
    <row r="1175" spans="16:16" x14ac:dyDescent="0.25">
      <c r="P1175" s="5" t="s">
        <v>24</v>
      </c>
    </row>
    <row r="1176" spans="16:16" x14ac:dyDescent="0.25">
      <c r="P1176" s="5" t="s">
        <v>25</v>
      </c>
    </row>
    <row r="1177" spans="16:16" x14ac:dyDescent="0.25">
      <c r="P1177" s="5" t="s">
        <v>264</v>
      </c>
    </row>
    <row r="1178" spans="16:16" x14ac:dyDescent="0.25">
      <c r="P1178" s="5" t="s">
        <v>288</v>
      </c>
    </row>
    <row r="1179" spans="16:16" x14ac:dyDescent="0.25">
      <c r="P1179" s="5" t="s">
        <v>312</v>
      </c>
    </row>
    <row r="1180" spans="16:16" x14ac:dyDescent="0.25">
      <c r="P1180" s="5" t="s">
        <v>336</v>
      </c>
    </row>
    <row r="1181" spans="16:16" x14ac:dyDescent="0.25">
      <c r="P1181" s="5" t="s">
        <v>360</v>
      </c>
    </row>
    <row r="1182" spans="16:16" x14ac:dyDescent="0.25">
      <c r="P1182" s="5" t="s">
        <v>384</v>
      </c>
    </row>
    <row r="1183" spans="16:16" x14ac:dyDescent="0.25">
      <c r="P1183" s="5" t="s">
        <v>408</v>
      </c>
    </row>
    <row r="1184" spans="16:16" x14ac:dyDescent="0.25">
      <c r="P1184" s="5" t="s">
        <v>432</v>
      </c>
    </row>
    <row r="1185" spans="16:16" x14ac:dyDescent="0.25">
      <c r="P1185" s="5" t="s">
        <v>2</v>
      </c>
    </row>
    <row r="1186" spans="16:16" x14ac:dyDescent="0.25">
      <c r="P1186" s="5" t="s">
        <v>26</v>
      </c>
    </row>
    <row r="1187" spans="16:16" x14ac:dyDescent="0.25">
      <c r="P1187" s="5" t="s">
        <v>27</v>
      </c>
    </row>
    <row r="1188" spans="16:16" x14ac:dyDescent="0.25">
      <c r="P1188" s="5" t="s">
        <v>28</v>
      </c>
    </row>
    <row r="1189" spans="16:16" x14ac:dyDescent="0.25">
      <c r="P1189" s="5" t="s">
        <v>29</v>
      </c>
    </row>
    <row r="1190" spans="16:16" x14ac:dyDescent="0.25">
      <c r="P1190" s="5" t="s">
        <v>30</v>
      </c>
    </row>
    <row r="1191" spans="16:16" x14ac:dyDescent="0.25">
      <c r="P1191" s="5" t="s">
        <v>31</v>
      </c>
    </row>
    <row r="1192" spans="16:16" x14ac:dyDescent="0.25">
      <c r="P1192" s="5" t="s">
        <v>32</v>
      </c>
    </row>
    <row r="1193" spans="16:16" x14ac:dyDescent="0.25">
      <c r="P1193" s="5" t="s">
        <v>265</v>
      </c>
    </row>
    <row r="1194" spans="16:16" x14ac:dyDescent="0.25">
      <c r="P1194" s="5" t="s">
        <v>289</v>
      </c>
    </row>
    <row r="1195" spans="16:16" x14ac:dyDescent="0.25">
      <c r="P1195" s="5" t="s">
        <v>313</v>
      </c>
    </row>
    <row r="1196" spans="16:16" x14ac:dyDescent="0.25">
      <c r="P1196" s="5" t="s">
        <v>337</v>
      </c>
    </row>
    <row r="1197" spans="16:16" x14ac:dyDescent="0.25">
      <c r="P1197" s="5" t="s">
        <v>361</v>
      </c>
    </row>
    <row r="1198" spans="16:16" x14ac:dyDescent="0.25">
      <c r="P1198" s="5" t="s">
        <v>385</v>
      </c>
    </row>
    <row r="1199" spans="16:16" x14ac:dyDescent="0.25">
      <c r="P1199" s="5" t="s">
        <v>409</v>
      </c>
    </row>
    <row r="1200" spans="16:16" x14ac:dyDescent="0.25">
      <c r="P1200" s="5" t="s">
        <v>433</v>
      </c>
    </row>
    <row r="1201" spans="16:16" x14ac:dyDescent="0.25">
      <c r="P1201" s="5" t="s">
        <v>3</v>
      </c>
    </row>
    <row r="1202" spans="16:16" x14ac:dyDescent="0.25">
      <c r="P1202" s="5" t="s">
        <v>33</v>
      </c>
    </row>
    <row r="1203" spans="16:16" x14ac:dyDescent="0.25">
      <c r="P1203" s="5" t="s">
        <v>34</v>
      </c>
    </row>
    <row r="1204" spans="16:16" x14ac:dyDescent="0.25">
      <c r="P1204" s="5" t="s">
        <v>35</v>
      </c>
    </row>
    <row r="1205" spans="16:16" x14ac:dyDescent="0.25">
      <c r="P1205" s="5" t="s">
        <v>36</v>
      </c>
    </row>
    <row r="1206" spans="16:16" x14ac:dyDescent="0.25">
      <c r="P1206" s="5" t="s">
        <v>37</v>
      </c>
    </row>
    <row r="1207" spans="16:16" x14ac:dyDescent="0.25">
      <c r="P1207" s="5" t="s">
        <v>38</v>
      </c>
    </row>
    <row r="1208" spans="16:16" x14ac:dyDescent="0.25">
      <c r="P1208" s="5" t="s">
        <v>39</v>
      </c>
    </row>
    <row r="1209" spans="16:16" x14ac:dyDescent="0.25">
      <c r="P1209" s="5" t="s">
        <v>266</v>
      </c>
    </row>
    <row r="1210" spans="16:16" x14ac:dyDescent="0.25">
      <c r="P1210" s="5" t="s">
        <v>290</v>
      </c>
    </row>
    <row r="1211" spans="16:16" x14ac:dyDescent="0.25">
      <c r="P1211" s="5" t="s">
        <v>314</v>
      </c>
    </row>
    <row r="1212" spans="16:16" x14ac:dyDescent="0.25">
      <c r="P1212" s="5" t="s">
        <v>338</v>
      </c>
    </row>
    <row r="1213" spans="16:16" x14ac:dyDescent="0.25">
      <c r="P1213" s="5" t="s">
        <v>362</v>
      </c>
    </row>
    <row r="1214" spans="16:16" x14ac:dyDescent="0.25">
      <c r="P1214" s="5" t="s">
        <v>386</v>
      </c>
    </row>
    <row r="1215" spans="16:16" x14ac:dyDescent="0.25">
      <c r="P1215" s="5" t="s">
        <v>410</v>
      </c>
    </row>
    <row r="1216" spans="16:16" x14ac:dyDescent="0.25">
      <c r="P1216" s="5" t="s">
        <v>434</v>
      </c>
    </row>
    <row r="1217" spans="16:16" x14ac:dyDescent="0.25">
      <c r="P1217" s="5" t="s">
        <v>4</v>
      </c>
    </row>
    <row r="1218" spans="16:16" x14ac:dyDescent="0.25">
      <c r="P1218" s="5" t="s">
        <v>40</v>
      </c>
    </row>
    <row r="1219" spans="16:16" x14ac:dyDescent="0.25">
      <c r="P1219" s="5" t="s">
        <v>41</v>
      </c>
    </row>
    <row r="1220" spans="16:16" x14ac:dyDescent="0.25">
      <c r="P1220" s="5" t="s">
        <v>42</v>
      </c>
    </row>
    <row r="1221" spans="16:16" x14ac:dyDescent="0.25">
      <c r="P1221" s="5" t="s">
        <v>43</v>
      </c>
    </row>
    <row r="1222" spans="16:16" x14ac:dyDescent="0.25">
      <c r="P1222" s="5" t="s">
        <v>44</v>
      </c>
    </row>
    <row r="1223" spans="16:16" x14ac:dyDescent="0.25">
      <c r="P1223" s="5" t="s">
        <v>45</v>
      </c>
    </row>
    <row r="1224" spans="16:16" x14ac:dyDescent="0.25">
      <c r="P1224" s="5" t="s">
        <v>46</v>
      </c>
    </row>
    <row r="1225" spans="16:16" x14ac:dyDescent="0.25">
      <c r="P1225" s="5" t="s">
        <v>267</v>
      </c>
    </row>
    <row r="1226" spans="16:16" x14ac:dyDescent="0.25">
      <c r="P1226" s="5" t="s">
        <v>291</v>
      </c>
    </row>
    <row r="1227" spans="16:16" x14ac:dyDescent="0.25">
      <c r="P1227" s="5" t="s">
        <v>315</v>
      </c>
    </row>
    <row r="1228" spans="16:16" x14ac:dyDescent="0.25">
      <c r="P1228" s="5" t="s">
        <v>339</v>
      </c>
    </row>
    <row r="1229" spans="16:16" x14ac:dyDescent="0.25">
      <c r="P1229" s="5" t="s">
        <v>363</v>
      </c>
    </row>
    <row r="1230" spans="16:16" x14ac:dyDescent="0.25">
      <c r="P1230" s="5" t="s">
        <v>387</v>
      </c>
    </row>
    <row r="1231" spans="16:16" x14ac:dyDescent="0.25">
      <c r="P1231" s="5" t="s">
        <v>411</v>
      </c>
    </row>
    <row r="1232" spans="16:16" x14ac:dyDescent="0.25">
      <c r="P1232" s="5" t="s">
        <v>435</v>
      </c>
    </row>
    <row r="1233" spans="16:16" x14ac:dyDescent="0.25">
      <c r="P1233" s="5" t="s">
        <v>5</v>
      </c>
    </row>
    <row r="1234" spans="16:16" x14ac:dyDescent="0.25">
      <c r="P1234" s="5" t="s">
        <v>47</v>
      </c>
    </row>
    <row r="1235" spans="16:16" x14ac:dyDescent="0.25">
      <c r="P1235" s="5" t="s">
        <v>48</v>
      </c>
    </row>
    <row r="1236" spans="16:16" x14ac:dyDescent="0.25">
      <c r="P1236" s="5" t="s">
        <v>49</v>
      </c>
    </row>
    <row r="1237" spans="16:16" x14ac:dyDescent="0.25">
      <c r="P1237" s="5" t="s">
        <v>50</v>
      </c>
    </row>
    <row r="1238" spans="16:16" x14ac:dyDescent="0.25">
      <c r="P1238" s="5" t="s">
        <v>51</v>
      </c>
    </row>
    <row r="1239" spans="16:16" x14ac:dyDescent="0.25">
      <c r="P1239" s="5" t="s">
        <v>52</v>
      </c>
    </row>
    <row r="1240" spans="16:16" x14ac:dyDescent="0.25">
      <c r="P1240" s="5" t="s">
        <v>53</v>
      </c>
    </row>
    <row r="1241" spans="16:16" x14ac:dyDescent="0.25">
      <c r="P1241" s="5" t="s">
        <v>268</v>
      </c>
    </row>
    <row r="1242" spans="16:16" x14ac:dyDescent="0.25">
      <c r="P1242" s="5" t="s">
        <v>292</v>
      </c>
    </row>
    <row r="1243" spans="16:16" x14ac:dyDescent="0.25">
      <c r="P1243" s="5" t="s">
        <v>316</v>
      </c>
    </row>
    <row r="1244" spans="16:16" x14ac:dyDescent="0.25">
      <c r="P1244" s="5" t="s">
        <v>340</v>
      </c>
    </row>
    <row r="1245" spans="16:16" x14ac:dyDescent="0.25">
      <c r="P1245" s="5" t="s">
        <v>364</v>
      </c>
    </row>
    <row r="1246" spans="16:16" x14ac:dyDescent="0.25">
      <c r="P1246" s="5" t="s">
        <v>388</v>
      </c>
    </row>
    <row r="1247" spans="16:16" x14ac:dyDescent="0.25">
      <c r="P1247" s="5" t="s">
        <v>412</v>
      </c>
    </row>
    <row r="1248" spans="16:16" x14ac:dyDescent="0.25">
      <c r="P1248" s="5" t="s">
        <v>436</v>
      </c>
    </row>
    <row r="1249" spans="16:16" x14ac:dyDescent="0.25">
      <c r="P1249" s="5" t="s">
        <v>6</v>
      </c>
    </row>
    <row r="1250" spans="16:16" x14ac:dyDescent="0.25">
      <c r="P1250" s="5" t="s">
        <v>54</v>
      </c>
    </row>
    <row r="1251" spans="16:16" x14ac:dyDescent="0.25">
      <c r="P1251" s="5" t="s">
        <v>55</v>
      </c>
    </row>
    <row r="1252" spans="16:16" x14ac:dyDescent="0.25">
      <c r="P1252" s="5" t="s">
        <v>56</v>
      </c>
    </row>
    <row r="1253" spans="16:16" x14ac:dyDescent="0.25">
      <c r="P1253" s="5" t="s">
        <v>57</v>
      </c>
    </row>
    <row r="1254" spans="16:16" x14ac:dyDescent="0.25">
      <c r="P1254" s="5" t="s">
        <v>58</v>
      </c>
    </row>
    <row r="1255" spans="16:16" x14ac:dyDescent="0.25">
      <c r="P1255" s="5" t="s">
        <v>59</v>
      </c>
    </row>
    <row r="1256" spans="16:16" x14ac:dyDescent="0.25">
      <c r="P1256" s="5" t="s">
        <v>60</v>
      </c>
    </row>
    <row r="1257" spans="16:16" x14ac:dyDescent="0.25">
      <c r="P1257" s="5" t="s">
        <v>269</v>
      </c>
    </row>
    <row r="1258" spans="16:16" x14ac:dyDescent="0.25">
      <c r="P1258" s="5" t="s">
        <v>293</v>
      </c>
    </row>
    <row r="1259" spans="16:16" x14ac:dyDescent="0.25">
      <c r="P1259" s="5" t="s">
        <v>317</v>
      </c>
    </row>
    <row r="1260" spans="16:16" x14ac:dyDescent="0.25">
      <c r="P1260" s="5" t="s">
        <v>341</v>
      </c>
    </row>
    <row r="1261" spans="16:16" x14ac:dyDescent="0.25">
      <c r="P1261" s="5" t="s">
        <v>365</v>
      </c>
    </row>
    <row r="1262" spans="16:16" x14ac:dyDescent="0.25">
      <c r="P1262" s="5" t="s">
        <v>389</v>
      </c>
    </row>
    <row r="1263" spans="16:16" x14ac:dyDescent="0.25">
      <c r="P1263" s="5" t="s">
        <v>413</v>
      </c>
    </row>
    <row r="1264" spans="16:16" x14ac:dyDescent="0.25">
      <c r="P1264" s="5" t="s">
        <v>437</v>
      </c>
    </row>
    <row r="1265" spans="16:16" x14ac:dyDescent="0.25">
      <c r="P1265" s="5" t="s">
        <v>7</v>
      </c>
    </row>
    <row r="1266" spans="16:16" x14ac:dyDescent="0.25">
      <c r="P1266" s="5" t="s">
        <v>61</v>
      </c>
    </row>
    <row r="1267" spans="16:16" x14ac:dyDescent="0.25">
      <c r="P1267" s="5" t="s">
        <v>62</v>
      </c>
    </row>
    <row r="1268" spans="16:16" x14ac:dyDescent="0.25">
      <c r="P1268" s="5" t="s">
        <v>63</v>
      </c>
    </row>
    <row r="1269" spans="16:16" x14ac:dyDescent="0.25">
      <c r="P1269" s="5" t="s">
        <v>64</v>
      </c>
    </row>
    <row r="1270" spans="16:16" x14ac:dyDescent="0.25">
      <c r="P1270" s="5" t="s">
        <v>65</v>
      </c>
    </row>
    <row r="1271" spans="16:16" x14ac:dyDescent="0.25">
      <c r="P1271" s="5" t="s">
        <v>66</v>
      </c>
    </row>
    <row r="1272" spans="16:16" x14ac:dyDescent="0.25">
      <c r="P1272" s="5" t="s">
        <v>67</v>
      </c>
    </row>
    <row r="1273" spans="16:16" x14ac:dyDescent="0.25">
      <c r="P1273" s="5" t="s">
        <v>270</v>
      </c>
    </row>
    <row r="1274" spans="16:16" x14ac:dyDescent="0.25">
      <c r="P1274" s="5" t="s">
        <v>294</v>
      </c>
    </row>
    <row r="1275" spans="16:16" x14ac:dyDescent="0.25">
      <c r="P1275" s="5" t="s">
        <v>318</v>
      </c>
    </row>
    <row r="1276" spans="16:16" x14ac:dyDescent="0.25">
      <c r="P1276" s="5" t="s">
        <v>342</v>
      </c>
    </row>
    <row r="1277" spans="16:16" x14ac:dyDescent="0.25">
      <c r="P1277" s="5" t="s">
        <v>366</v>
      </c>
    </row>
    <row r="1278" spans="16:16" x14ac:dyDescent="0.25">
      <c r="P1278" s="5" t="s">
        <v>390</v>
      </c>
    </row>
    <row r="1279" spans="16:16" x14ac:dyDescent="0.25">
      <c r="P1279" s="5" t="s">
        <v>414</v>
      </c>
    </row>
    <row r="1280" spans="16:16" x14ac:dyDescent="0.25">
      <c r="P1280" s="5" t="s">
        <v>438</v>
      </c>
    </row>
    <row r="1281" spans="16:16" x14ac:dyDescent="0.25">
      <c r="P1281" s="5" t="s">
        <v>8</v>
      </c>
    </row>
    <row r="1282" spans="16:16" x14ac:dyDescent="0.25">
      <c r="P1282" s="5" t="s">
        <v>68</v>
      </c>
    </row>
    <row r="1283" spans="16:16" x14ac:dyDescent="0.25">
      <c r="P1283" s="5" t="s">
        <v>69</v>
      </c>
    </row>
    <row r="1284" spans="16:16" x14ac:dyDescent="0.25">
      <c r="P1284" s="5" t="s">
        <v>70</v>
      </c>
    </row>
    <row r="1285" spans="16:16" x14ac:dyDescent="0.25">
      <c r="P1285" s="5" t="s">
        <v>71</v>
      </c>
    </row>
    <row r="1286" spans="16:16" x14ac:dyDescent="0.25">
      <c r="P1286" s="5" t="s">
        <v>72</v>
      </c>
    </row>
    <row r="1287" spans="16:16" x14ac:dyDescent="0.25">
      <c r="P1287" s="5" t="s">
        <v>73</v>
      </c>
    </row>
    <row r="1288" spans="16:16" x14ac:dyDescent="0.25">
      <c r="P1288" s="5" t="s">
        <v>74</v>
      </c>
    </row>
    <row r="1289" spans="16:16" x14ac:dyDescent="0.25">
      <c r="P1289" s="5" t="s">
        <v>271</v>
      </c>
    </row>
    <row r="1290" spans="16:16" x14ac:dyDescent="0.25">
      <c r="P1290" s="5" t="s">
        <v>295</v>
      </c>
    </row>
    <row r="1291" spans="16:16" x14ac:dyDescent="0.25">
      <c r="P1291" s="5" t="s">
        <v>319</v>
      </c>
    </row>
    <row r="1292" spans="16:16" x14ac:dyDescent="0.25">
      <c r="P1292" s="5" t="s">
        <v>343</v>
      </c>
    </row>
    <row r="1293" spans="16:16" x14ac:dyDescent="0.25">
      <c r="P1293" s="5" t="s">
        <v>367</v>
      </c>
    </row>
    <row r="1294" spans="16:16" x14ac:dyDescent="0.25">
      <c r="P1294" s="5" t="s">
        <v>391</v>
      </c>
    </row>
    <row r="1295" spans="16:16" x14ac:dyDescent="0.25">
      <c r="P1295" s="5" t="s">
        <v>415</v>
      </c>
    </row>
    <row r="1296" spans="16:16" x14ac:dyDescent="0.25">
      <c r="P1296" s="5" t="s">
        <v>439</v>
      </c>
    </row>
    <row r="1297" spans="16:16" x14ac:dyDescent="0.25">
      <c r="P1297" s="5" t="s">
        <v>9</v>
      </c>
    </row>
    <row r="1298" spans="16:16" x14ac:dyDescent="0.25">
      <c r="P1298" s="5" t="s">
        <v>75</v>
      </c>
    </row>
    <row r="1299" spans="16:16" x14ac:dyDescent="0.25">
      <c r="P1299" s="5" t="s">
        <v>76</v>
      </c>
    </row>
    <row r="1300" spans="16:16" x14ac:dyDescent="0.25">
      <c r="P1300" s="5" t="s">
        <v>77</v>
      </c>
    </row>
    <row r="1301" spans="16:16" x14ac:dyDescent="0.25">
      <c r="P1301" s="5" t="s">
        <v>78</v>
      </c>
    </row>
    <row r="1302" spans="16:16" x14ac:dyDescent="0.25">
      <c r="P1302" s="5" t="s">
        <v>79</v>
      </c>
    </row>
    <row r="1303" spans="16:16" x14ac:dyDescent="0.25">
      <c r="P1303" s="5" t="s">
        <v>80</v>
      </c>
    </row>
    <row r="1304" spans="16:16" x14ac:dyDescent="0.25">
      <c r="P1304" s="5" t="s">
        <v>81</v>
      </c>
    </row>
    <row r="1305" spans="16:16" x14ac:dyDescent="0.25">
      <c r="P1305" s="5" t="s">
        <v>272</v>
      </c>
    </row>
    <row r="1306" spans="16:16" x14ac:dyDescent="0.25">
      <c r="P1306" s="5" t="s">
        <v>296</v>
      </c>
    </row>
    <row r="1307" spans="16:16" x14ac:dyDescent="0.25">
      <c r="P1307" s="5" t="s">
        <v>320</v>
      </c>
    </row>
    <row r="1308" spans="16:16" x14ac:dyDescent="0.25">
      <c r="P1308" s="5" t="s">
        <v>344</v>
      </c>
    </row>
    <row r="1309" spans="16:16" x14ac:dyDescent="0.25">
      <c r="P1309" s="5" t="s">
        <v>368</v>
      </c>
    </row>
    <row r="1310" spans="16:16" x14ac:dyDescent="0.25">
      <c r="P1310" s="5" t="s">
        <v>392</v>
      </c>
    </row>
    <row r="1311" spans="16:16" x14ac:dyDescent="0.25">
      <c r="P1311" s="5" t="s">
        <v>416</v>
      </c>
    </row>
    <row r="1312" spans="16:16" x14ac:dyDescent="0.25">
      <c r="P1312" s="5" t="s">
        <v>440</v>
      </c>
    </row>
    <row r="1313" spans="16:16" x14ac:dyDescent="0.25">
      <c r="P1313" s="5" t="s">
        <v>10</v>
      </c>
    </row>
    <row r="1314" spans="16:16" x14ac:dyDescent="0.25">
      <c r="P1314" s="5" t="s">
        <v>82</v>
      </c>
    </row>
    <row r="1315" spans="16:16" x14ac:dyDescent="0.25">
      <c r="P1315" s="5" t="s">
        <v>83</v>
      </c>
    </row>
    <row r="1316" spans="16:16" x14ac:dyDescent="0.25">
      <c r="P1316" s="5" t="s">
        <v>84</v>
      </c>
    </row>
    <row r="1317" spans="16:16" x14ac:dyDescent="0.25">
      <c r="P1317" s="5" t="s">
        <v>85</v>
      </c>
    </row>
    <row r="1318" spans="16:16" x14ac:dyDescent="0.25">
      <c r="P1318" s="5" t="s">
        <v>86</v>
      </c>
    </row>
    <row r="1319" spans="16:16" x14ac:dyDescent="0.25">
      <c r="P1319" s="5" t="s">
        <v>87</v>
      </c>
    </row>
    <row r="1320" spans="16:16" x14ac:dyDescent="0.25">
      <c r="P1320" s="5" t="s">
        <v>88</v>
      </c>
    </row>
    <row r="1321" spans="16:16" x14ac:dyDescent="0.25">
      <c r="P1321" s="5" t="s">
        <v>273</v>
      </c>
    </row>
    <row r="1322" spans="16:16" x14ac:dyDescent="0.25">
      <c r="P1322" s="5" t="s">
        <v>297</v>
      </c>
    </row>
    <row r="1323" spans="16:16" x14ac:dyDescent="0.25">
      <c r="P1323" s="5" t="s">
        <v>321</v>
      </c>
    </row>
    <row r="1324" spans="16:16" x14ac:dyDescent="0.25">
      <c r="P1324" s="5" t="s">
        <v>345</v>
      </c>
    </row>
    <row r="1325" spans="16:16" x14ac:dyDescent="0.25">
      <c r="P1325" s="5" t="s">
        <v>369</v>
      </c>
    </row>
    <row r="1326" spans="16:16" x14ac:dyDescent="0.25">
      <c r="P1326" s="5" t="s">
        <v>393</v>
      </c>
    </row>
    <row r="1327" spans="16:16" x14ac:dyDescent="0.25">
      <c r="P1327" s="5" t="s">
        <v>417</v>
      </c>
    </row>
    <row r="1328" spans="16:16" x14ac:dyDescent="0.25">
      <c r="P1328" s="5" t="s">
        <v>441</v>
      </c>
    </row>
    <row r="1329" spans="16:16" x14ac:dyDescent="0.25">
      <c r="P1329" s="5" t="s">
        <v>11</v>
      </c>
    </row>
    <row r="1330" spans="16:16" x14ac:dyDescent="0.25">
      <c r="P1330" s="5" t="s">
        <v>89</v>
      </c>
    </row>
    <row r="1331" spans="16:16" x14ac:dyDescent="0.25">
      <c r="P1331" s="5" t="s">
        <v>90</v>
      </c>
    </row>
    <row r="1332" spans="16:16" x14ac:dyDescent="0.25">
      <c r="P1332" s="5" t="s">
        <v>91</v>
      </c>
    </row>
    <row r="1333" spans="16:16" x14ac:dyDescent="0.25">
      <c r="P1333" s="5" t="s">
        <v>92</v>
      </c>
    </row>
    <row r="1334" spans="16:16" x14ac:dyDescent="0.25">
      <c r="P1334" s="5" t="s">
        <v>93</v>
      </c>
    </row>
    <row r="1335" spans="16:16" x14ac:dyDescent="0.25">
      <c r="P1335" s="5" t="s">
        <v>94</v>
      </c>
    </row>
    <row r="1336" spans="16:16" x14ac:dyDescent="0.25">
      <c r="P1336" s="5" t="s">
        <v>95</v>
      </c>
    </row>
    <row r="1337" spans="16:16" x14ac:dyDescent="0.25">
      <c r="P1337" s="5" t="s">
        <v>274</v>
      </c>
    </row>
    <row r="1338" spans="16:16" x14ac:dyDescent="0.25">
      <c r="P1338" s="5" t="s">
        <v>298</v>
      </c>
    </row>
    <row r="1339" spans="16:16" x14ac:dyDescent="0.25">
      <c r="P1339" s="5" t="s">
        <v>322</v>
      </c>
    </row>
    <row r="1340" spans="16:16" x14ac:dyDescent="0.25">
      <c r="P1340" s="5" t="s">
        <v>346</v>
      </c>
    </row>
    <row r="1341" spans="16:16" x14ac:dyDescent="0.25">
      <c r="P1341" s="5" t="s">
        <v>370</v>
      </c>
    </row>
    <row r="1342" spans="16:16" x14ac:dyDescent="0.25">
      <c r="P1342" s="5" t="s">
        <v>394</v>
      </c>
    </row>
    <row r="1343" spans="16:16" x14ac:dyDescent="0.25">
      <c r="P1343" s="5" t="s">
        <v>418</v>
      </c>
    </row>
    <row r="1344" spans="16:16" x14ac:dyDescent="0.25">
      <c r="P1344" s="5" t="s">
        <v>442</v>
      </c>
    </row>
    <row r="1345" spans="16:16" x14ac:dyDescent="0.25">
      <c r="P1345" s="5" t="s">
        <v>167</v>
      </c>
    </row>
    <row r="1346" spans="16:16" x14ac:dyDescent="0.25">
      <c r="P1346" s="5" t="s">
        <v>179</v>
      </c>
    </row>
    <row r="1347" spans="16:16" x14ac:dyDescent="0.25">
      <c r="P1347" s="5" t="s">
        <v>191</v>
      </c>
    </row>
    <row r="1348" spans="16:16" x14ac:dyDescent="0.25">
      <c r="P1348" s="5" t="s">
        <v>203</v>
      </c>
    </row>
    <row r="1349" spans="16:16" x14ac:dyDescent="0.25">
      <c r="P1349" s="5" t="s">
        <v>215</v>
      </c>
    </row>
    <row r="1350" spans="16:16" x14ac:dyDescent="0.25">
      <c r="P1350" s="5" t="s">
        <v>227</v>
      </c>
    </row>
    <row r="1351" spans="16:16" x14ac:dyDescent="0.25">
      <c r="P1351" s="5" t="s">
        <v>239</v>
      </c>
    </row>
    <row r="1352" spans="16:16" x14ac:dyDescent="0.25">
      <c r="P1352" s="5" t="s">
        <v>251</v>
      </c>
    </row>
    <row r="1353" spans="16:16" x14ac:dyDescent="0.25">
      <c r="P1353" s="5" t="s">
        <v>275</v>
      </c>
    </row>
    <row r="1354" spans="16:16" x14ac:dyDescent="0.25">
      <c r="P1354" s="5" t="s">
        <v>299</v>
      </c>
    </row>
    <row r="1355" spans="16:16" x14ac:dyDescent="0.25">
      <c r="P1355" s="5" t="s">
        <v>323</v>
      </c>
    </row>
    <row r="1356" spans="16:16" x14ac:dyDescent="0.25">
      <c r="P1356" s="5" t="s">
        <v>347</v>
      </c>
    </row>
    <row r="1357" spans="16:16" x14ac:dyDescent="0.25">
      <c r="P1357" s="5" t="s">
        <v>371</v>
      </c>
    </row>
    <row r="1358" spans="16:16" x14ac:dyDescent="0.25">
      <c r="P1358" s="5" t="s">
        <v>395</v>
      </c>
    </row>
    <row r="1359" spans="16:16" x14ac:dyDescent="0.25">
      <c r="P1359" s="5" t="s">
        <v>419</v>
      </c>
    </row>
    <row r="1360" spans="16:16" x14ac:dyDescent="0.25">
      <c r="P1360" s="5" t="s">
        <v>443</v>
      </c>
    </row>
    <row r="1361" spans="16:16" x14ac:dyDescent="0.25">
      <c r="P1361" s="5" t="s">
        <v>168</v>
      </c>
    </row>
    <row r="1362" spans="16:16" x14ac:dyDescent="0.25">
      <c r="P1362" s="5" t="s">
        <v>180</v>
      </c>
    </row>
    <row r="1363" spans="16:16" x14ac:dyDescent="0.25">
      <c r="P1363" s="5" t="s">
        <v>192</v>
      </c>
    </row>
    <row r="1364" spans="16:16" x14ac:dyDescent="0.25">
      <c r="P1364" s="5" t="s">
        <v>204</v>
      </c>
    </row>
    <row r="1365" spans="16:16" x14ac:dyDescent="0.25">
      <c r="P1365" s="5" t="s">
        <v>216</v>
      </c>
    </row>
    <row r="1366" spans="16:16" x14ac:dyDescent="0.25">
      <c r="P1366" s="5" t="s">
        <v>228</v>
      </c>
    </row>
    <row r="1367" spans="16:16" x14ac:dyDescent="0.25">
      <c r="P1367" s="5" t="s">
        <v>240</v>
      </c>
    </row>
    <row r="1368" spans="16:16" x14ac:dyDescent="0.25">
      <c r="P1368" s="5" t="s">
        <v>252</v>
      </c>
    </row>
    <row r="1369" spans="16:16" x14ac:dyDescent="0.25">
      <c r="P1369" s="5" t="s">
        <v>276</v>
      </c>
    </row>
    <row r="1370" spans="16:16" x14ac:dyDescent="0.25">
      <c r="P1370" s="5" t="s">
        <v>300</v>
      </c>
    </row>
    <row r="1371" spans="16:16" x14ac:dyDescent="0.25">
      <c r="P1371" s="5" t="s">
        <v>324</v>
      </c>
    </row>
    <row r="1372" spans="16:16" x14ac:dyDescent="0.25">
      <c r="P1372" s="5" t="s">
        <v>348</v>
      </c>
    </row>
    <row r="1373" spans="16:16" x14ac:dyDescent="0.25">
      <c r="P1373" s="5" t="s">
        <v>372</v>
      </c>
    </row>
    <row r="1374" spans="16:16" x14ac:dyDescent="0.25">
      <c r="P1374" s="5" t="s">
        <v>396</v>
      </c>
    </row>
    <row r="1375" spans="16:16" x14ac:dyDescent="0.25">
      <c r="P1375" s="5" t="s">
        <v>420</v>
      </c>
    </row>
    <row r="1376" spans="16:16" x14ac:dyDescent="0.25">
      <c r="P1376" s="5" t="s">
        <v>444</v>
      </c>
    </row>
    <row r="1377" spans="16:16" x14ac:dyDescent="0.25">
      <c r="P1377" s="5" t="s">
        <v>169</v>
      </c>
    </row>
    <row r="1378" spans="16:16" x14ac:dyDescent="0.25">
      <c r="P1378" s="5" t="s">
        <v>181</v>
      </c>
    </row>
    <row r="1379" spans="16:16" x14ac:dyDescent="0.25">
      <c r="P1379" s="5" t="s">
        <v>193</v>
      </c>
    </row>
    <row r="1380" spans="16:16" x14ac:dyDescent="0.25">
      <c r="P1380" s="5" t="s">
        <v>205</v>
      </c>
    </row>
    <row r="1381" spans="16:16" x14ac:dyDescent="0.25">
      <c r="P1381" s="5" t="s">
        <v>217</v>
      </c>
    </row>
    <row r="1382" spans="16:16" x14ac:dyDescent="0.25">
      <c r="P1382" s="5" t="s">
        <v>229</v>
      </c>
    </row>
    <row r="1383" spans="16:16" x14ac:dyDescent="0.25">
      <c r="P1383" s="5" t="s">
        <v>241</v>
      </c>
    </row>
    <row r="1384" spans="16:16" x14ac:dyDescent="0.25">
      <c r="P1384" s="5" t="s">
        <v>253</v>
      </c>
    </row>
    <row r="1385" spans="16:16" x14ac:dyDescent="0.25">
      <c r="P1385" s="5" t="s">
        <v>277</v>
      </c>
    </row>
    <row r="1386" spans="16:16" x14ac:dyDescent="0.25">
      <c r="P1386" s="5" t="s">
        <v>301</v>
      </c>
    </row>
    <row r="1387" spans="16:16" x14ac:dyDescent="0.25">
      <c r="P1387" s="5" t="s">
        <v>325</v>
      </c>
    </row>
    <row r="1388" spans="16:16" x14ac:dyDescent="0.25">
      <c r="P1388" s="5" t="s">
        <v>349</v>
      </c>
    </row>
    <row r="1389" spans="16:16" x14ac:dyDescent="0.25">
      <c r="P1389" s="5" t="s">
        <v>373</v>
      </c>
    </row>
    <row r="1390" spans="16:16" x14ac:dyDescent="0.25">
      <c r="P1390" s="5" t="s">
        <v>397</v>
      </c>
    </row>
    <row r="1391" spans="16:16" x14ac:dyDescent="0.25">
      <c r="P1391" s="5" t="s">
        <v>421</v>
      </c>
    </row>
    <row r="1392" spans="16:16" x14ac:dyDescent="0.25">
      <c r="P1392" s="5" t="s">
        <v>445</v>
      </c>
    </row>
    <row r="1393" spans="16:16" x14ac:dyDescent="0.25">
      <c r="P1393" s="5" t="s">
        <v>170</v>
      </c>
    </row>
    <row r="1394" spans="16:16" x14ac:dyDescent="0.25">
      <c r="P1394" s="5" t="s">
        <v>182</v>
      </c>
    </row>
    <row r="1395" spans="16:16" x14ac:dyDescent="0.25">
      <c r="P1395" s="5" t="s">
        <v>194</v>
      </c>
    </row>
    <row r="1396" spans="16:16" x14ac:dyDescent="0.25">
      <c r="P1396" s="5" t="s">
        <v>206</v>
      </c>
    </row>
    <row r="1397" spans="16:16" x14ac:dyDescent="0.25">
      <c r="P1397" s="5" t="s">
        <v>218</v>
      </c>
    </row>
    <row r="1398" spans="16:16" x14ac:dyDescent="0.25">
      <c r="P1398" s="5" t="s">
        <v>230</v>
      </c>
    </row>
    <row r="1399" spans="16:16" x14ac:dyDescent="0.25">
      <c r="P1399" s="5" t="s">
        <v>242</v>
      </c>
    </row>
    <row r="1400" spans="16:16" x14ac:dyDescent="0.25">
      <c r="P1400" s="5" t="s">
        <v>254</v>
      </c>
    </row>
    <row r="1401" spans="16:16" x14ac:dyDescent="0.25">
      <c r="P1401" s="5" t="s">
        <v>278</v>
      </c>
    </row>
    <row r="1402" spans="16:16" x14ac:dyDescent="0.25">
      <c r="P1402" s="5" t="s">
        <v>302</v>
      </c>
    </row>
    <row r="1403" spans="16:16" x14ac:dyDescent="0.25">
      <c r="P1403" s="5" t="s">
        <v>326</v>
      </c>
    </row>
    <row r="1404" spans="16:16" x14ac:dyDescent="0.25">
      <c r="P1404" s="5" t="s">
        <v>350</v>
      </c>
    </row>
    <row r="1405" spans="16:16" x14ac:dyDescent="0.25">
      <c r="P1405" s="5" t="s">
        <v>374</v>
      </c>
    </row>
    <row r="1406" spans="16:16" x14ac:dyDescent="0.25">
      <c r="P1406" s="5" t="s">
        <v>398</v>
      </c>
    </row>
    <row r="1407" spans="16:16" x14ac:dyDescent="0.25">
      <c r="P1407" s="5" t="s">
        <v>422</v>
      </c>
    </row>
    <row r="1408" spans="16:16" x14ac:dyDescent="0.25">
      <c r="P1408" s="5" t="s">
        <v>446</v>
      </c>
    </row>
    <row r="1409" spans="16:16" x14ac:dyDescent="0.25">
      <c r="P1409" s="5" t="s">
        <v>171</v>
      </c>
    </row>
    <row r="1410" spans="16:16" x14ac:dyDescent="0.25">
      <c r="P1410" s="5" t="s">
        <v>183</v>
      </c>
    </row>
    <row r="1411" spans="16:16" x14ac:dyDescent="0.25">
      <c r="P1411" s="5" t="s">
        <v>195</v>
      </c>
    </row>
    <row r="1412" spans="16:16" x14ac:dyDescent="0.25">
      <c r="P1412" s="5" t="s">
        <v>207</v>
      </c>
    </row>
    <row r="1413" spans="16:16" x14ac:dyDescent="0.25">
      <c r="P1413" s="5" t="s">
        <v>219</v>
      </c>
    </row>
    <row r="1414" spans="16:16" x14ac:dyDescent="0.25">
      <c r="P1414" s="5" t="s">
        <v>231</v>
      </c>
    </row>
    <row r="1415" spans="16:16" x14ac:dyDescent="0.25">
      <c r="P1415" s="5" t="s">
        <v>243</v>
      </c>
    </row>
    <row r="1416" spans="16:16" x14ac:dyDescent="0.25">
      <c r="P1416" s="5" t="s">
        <v>255</v>
      </c>
    </row>
    <row r="1417" spans="16:16" x14ac:dyDescent="0.25">
      <c r="P1417" s="5" t="s">
        <v>279</v>
      </c>
    </row>
    <row r="1418" spans="16:16" x14ac:dyDescent="0.25">
      <c r="P1418" s="5" t="s">
        <v>303</v>
      </c>
    </row>
    <row r="1419" spans="16:16" x14ac:dyDescent="0.25">
      <c r="P1419" s="5" t="s">
        <v>327</v>
      </c>
    </row>
    <row r="1420" spans="16:16" x14ac:dyDescent="0.25">
      <c r="P1420" s="5" t="s">
        <v>351</v>
      </c>
    </row>
    <row r="1421" spans="16:16" x14ac:dyDescent="0.25">
      <c r="P1421" s="5" t="s">
        <v>375</v>
      </c>
    </row>
    <row r="1422" spans="16:16" x14ac:dyDescent="0.25">
      <c r="P1422" s="5" t="s">
        <v>399</v>
      </c>
    </row>
    <row r="1423" spans="16:16" x14ac:dyDescent="0.25">
      <c r="P1423" s="5" t="s">
        <v>423</v>
      </c>
    </row>
    <row r="1424" spans="16:16" x14ac:dyDescent="0.25">
      <c r="P1424" s="5" t="s">
        <v>447</v>
      </c>
    </row>
    <row r="1425" spans="16:16" x14ac:dyDescent="0.25">
      <c r="P1425" s="5" t="s">
        <v>172</v>
      </c>
    </row>
    <row r="1426" spans="16:16" x14ac:dyDescent="0.25">
      <c r="P1426" s="5" t="s">
        <v>184</v>
      </c>
    </row>
    <row r="1427" spans="16:16" x14ac:dyDescent="0.25">
      <c r="P1427" s="5" t="s">
        <v>196</v>
      </c>
    </row>
    <row r="1428" spans="16:16" x14ac:dyDescent="0.25">
      <c r="P1428" s="5" t="s">
        <v>208</v>
      </c>
    </row>
    <row r="1429" spans="16:16" x14ac:dyDescent="0.25">
      <c r="P1429" s="5" t="s">
        <v>220</v>
      </c>
    </row>
    <row r="1430" spans="16:16" x14ac:dyDescent="0.25">
      <c r="P1430" s="5" t="s">
        <v>232</v>
      </c>
    </row>
    <row r="1431" spans="16:16" x14ac:dyDescent="0.25">
      <c r="P1431" s="5" t="s">
        <v>244</v>
      </c>
    </row>
    <row r="1432" spans="16:16" x14ac:dyDescent="0.25">
      <c r="P1432" s="5" t="s">
        <v>256</v>
      </c>
    </row>
    <row r="1433" spans="16:16" x14ac:dyDescent="0.25">
      <c r="P1433" s="5" t="s">
        <v>280</v>
      </c>
    </row>
    <row r="1434" spans="16:16" x14ac:dyDescent="0.25">
      <c r="P1434" s="5" t="s">
        <v>304</v>
      </c>
    </row>
    <row r="1435" spans="16:16" x14ac:dyDescent="0.25">
      <c r="P1435" s="5" t="s">
        <v>328</v>
      </c>
    </row>
    <row r="1436" spans="16:16" x14ac:dyDescent="0.25">
      <c r="P1436" s="5" t="s">
        <v>352</v>
      </c>
    </row>
    <row r="1437" spans="16:16" x14ac:dyDescent="0.25">
      <c r="P1437" s="5" t="s">
        <v>376</v>
      </c>
    </row>
    <row r="1438" spans="16:16" x14ac:dyDescent="0.25">
      <c r="P1438" s="5" t="s">
        <v>400</v>
      </c>
    </row>
    <row r="1439" spans="16:16" x14ac:dyDescent="0.25">
      <c r="P1439" s="5" t="s">
        <v>424</v>
      </c>
    </row>
    <row r="1440" spans="16:16" x14ac:dyDescent="0.25">
      <c r="P1440" s="5" t="s">
        <v>448</v>
      </c>
    </row>
    <row r="1441" spans="16:16" x14ac:dyDescent="0.25">
      <c r="P1441" s="5" t="s">
        <v>173</v>
      </c>
    </row>
    <row r="1442" spans="16:16" x14ac:dyDescent="0.25">
      <c r="P1442" s="5" t="s">
        <v>185</v>
      </c>
    </row>
    <row r="1443" spans="16:16" x14ac:dyDescent="0.25">
      <c r="P1443" s="5" t="s">
        <v>197</v>
      </c>
    </row>
    <row r="1444" spans="16:16" x14ac:dyDescent="0.25">
      <c r="P1444" s="5" t="s">
        <v>209</v>
      </c>
    </row>
    <row r="1445" spans="16:16" x14ac:dyDescent="0.25">
      <c r="P1445" s="5" t="s">
        <v>221</v>
      </c>
    </row>
    <row r="1446" spans="16:16" x14ac:dyDescent="0.25">
      <c r="P1446" s="5" t="s">
        <v>233</v>
      </c>
    </row>
    <row r="1447" spans="16:16" x14ac:dyDescent="0.25">
      <c r="P1447" s="5" t="s">
        <v>245</v>
      </c>
    </row>
    <row r="1448" spans="16:16" x14ac:dyDescent="0.25">
      <c r="P1448" s="5" t="s">
        <v>257</v>
      </c>
    </row>
    <row r="1449" spans="16:16" x14ac:dyDescent="0.25">
      <c r="P1449" s="5" t="s">
        <v>281</v>
      </c>
    </row>
    <row r="1450" spans="16:16" x14ac:dyDescent="0.25">
      <c r="P1450" s="5" t="s">
        <v>305</v>
      </c>
    </row>
    <row r="1451" spans="16:16" x14ac:dyDescent="0.25">
      <c r="P1451" s="5" t="s">
        <v>329</v>
      </c>
    </row>
    <row r="1452" spans="16:16" x14ac:dyDescent="0.25">
      <c r="P1452" s="5" t="s">
        <v>353</v>
      </c>
    </row>
    <row r="1453" spans="16:16" x14ac:dyDescent="0.25">
      <c r="P1453" s="5" t="s">
        <v>377</v>
      </c>
    </row>
    <row r="1454" spans="16:16" x14ac:dyDescent="0.25">
      <c r="P1454" s="5" t="s">
        <v>401</v>
      </c>
    </row>
    <row r="1455" spans="16:16" x14ac:dyDescent="0.25">
      <c r="P1455" s="5" t="s">
        <v>425</v>
      </c>
    </row>
    <row r="1456" spans="16:16" x14ac:dyDescent="0.25">
      <c r="P1456" s="5" t="s">
        <v>449</v>
      </c>
    </row>
    <row r="1457" spans="16:16" x14ac:dyDescent="0.25">
      <c r="P1457" s="5" t="s">
        <v>174</v>
      </c>
    </row>
    <row r="1458" spans="16:16" x14ac:dyDescent="0.25">
      <c r="P1458" s="5" t="s">
        <v>186</v>
      </c>
    </row>
    <row r="1459" spans="16:16" x14ac:dyDescent="0.25">
      <c r="P1459" s="5" t="s">
        <v>198</v>
      </c>
    </row>
    <row r="1460" spans="16:16" x14ac:dyDescent="0.25">
      <c r="P1460" s="5" t="s">
        <v>210</v>
      </c>
    </row>
    <row r="1461" spans="16:16" x14ac:dyDescent="0.25">
      <c r="P1461" s="5" t="s">
        <v>222</v>
      </c>
    </row>
    <row r="1462" spans="16:16" x14ac:dyDescent="0.25">
      <c r="P1462" s="5" t="s">
        <v>234</v>
      </c>
    </row>
    <row r="1463" spans="16:16" x14ac:dyDescent="0.25">
      <c r="P1463" s="5" t="s">
        <v>246</v>
      </c>
    </row>
    <row r="1464" spans="16:16" x14ac:dyDescent="0.25">
      <c r="P1464" s="5" t="s">
        <v>258</v>
      </c>
    </row>
    <row r="1465" spans="16:16" x14ac:dyDescent="0.25">
      <c r="P1465" s="5" t="s">
        <v>282</v>
      </c>
    </row>
    <row r="1466" spans="16:16" x14ac:dyDescent="0.25">
      <c r="P1466" s="5" t="s">
        <v>306</v>
      </c>
    </row>
    <row r="1467" spans="16:16" x14ac:dyDescent="0.25">
      <c r="P1467" s="5" t="s">
        <v>330</v>
      </c>
    </row>
    <row r="1468" spans="16:16" x14ac:dyDescent="0.25">
      <c r="P1468" s="5" t="s">
        <v>354</v>
      </c>
    </row>
    <row r="1469" spans="16:16" x14ac:dyDescent="0.25">
      <c r="P1469" s="5" t="s">
        <v>378</v>
      </c>
    </row>
    <row r="1470" spans="16:16" x14ac:dyDescent="0.25">
      <c r="P1470" s="5" t="s">
        <v>402</v>
      </c>
    </row>
    <row r="1471" spans="16:16" x14ac:dyDescent="0.25">
      <c r="P1471" s="5" t="s">
        <v>426</v>
      </c>
    </row>
    <row r="1472" spans="16:16" x14ac:dyDescent="0.25">
      <c r="P1472" s="5" t="s">
        <v>450</v>
      </c>
    </row>
    <row r="1473" spans="16:16" x14ac:dyDescent="0.25">
      <c r="P1473" s="5" t="s">
        <v>175</v>
      </c>
    </row>
    <row r="1474" spans="16:16" x14ac:dyDescent="0.25">
      <c r="P1474" s="5" t="s">
        <v>187</v>
      </c>
    </row>
    <row r="1475" spans="16:16" x14ac:dyDescent="0.25">
      <c r="P1475" s="5" t="s">
        <v>199</v>
      </c>
    </row>
    <row r="1476" spans="16:16" x14ac:dyDescent="0.25">
      <c r="P1476" s="5" t="s">
        <v>211</v>
      </c>
    </row>
    <row r="1477" spans="16:16" x14ac:dyDescent="0.25">
      <c r="P1477" s="5" t="s">
        <v>223</v>
      </c>
    </row>
    <row r="1478" spans="16:16" x14ac:dyDescent="0.25">
      <c r="P1478" s="5" t="s">
        <v>235</v>
      </c>
    </row>
    <row r="1479" spans="16:16" x14ac:dyDescent="0.25">
      <c r="P1479" s="5" t="s">
        <v>247</v>
      </c>
    </row>
    <row r="1480" spans="16:16" x14ac:dyDescent="0.25">
      <c r="P1480" s="5" t="s">
        <v>259</v>
      </c>
    </row>
    <row r="1481" spans="16:16" x14ac:dyDescent="0.25">
      <c r="P1481" s="5" t="s">
        <v>283</v>
      </c>
    </row>
    <row r="1482" spans="16:16" x14ac:dyDescent="0.25">
      <c r="P1482" s="5" t="s">
        <v>307</v>
      </c>
    </row>
    <row r="1483" spans="16:16" x14ac:dyDescent="0.25">
      <c r="P1483" s="5" t="s">
        <v>331</v>
      </c>
    </row>
    <row r="1484" spans="16:16" x14ac:dyDescent="0.25">
      <c r="P1484" s="5" t="s">
        <v>355</v>
      </c>
    </row>
    <row r="1485" spans="16:16" x14ac:dyDescent="0.25">
      <c r="P1485" s="5" t="s">
        <v>379</v>
      </c>
    </row>
    <row r="1486" spans="16:16" x14ac:dyDescent="0.25">
      <c r="P1486" s="5" t="s">
        <v>403</v>
      </c>
    </row>
    <row r="1487" spans="16:16" x14ac:dyDescent="0.25">
      <c r="P1487" s="5" t="s">
        <v>427</v>
      </c>
    </row>
    <row r="1488" spans="16:16" x14ac:dyDescent="0.25">
      <c r="P1488" s="5" t="s">
        <v>451</v>
      </c>
    </row>
    <row r="1489" spans="16:16" x14ac:dyDescent="0.25">
      <c r="P1489" s="5" t="s">
        <v>176</v>
      </c>
    </row>
    <row r="1490" spans="16:16" x14ac:dyDescent="0.25">
      <c r="P1490" s="5" t="s">
        <v>188</v>
      </c>
    </row>
    <row r="1491" spans="16:16" x14ac:dyDescent="0.25">
      <c r="P1491" s="5" t="s">
        <v>200</v>
      </c>
    </row>
    <row r="1492" spans="16:16" x14ac:dyDescent="0.25">
      <c r="P1492" s="5" t="s">
        <v>212</v>
      </c>
    </row>
    <row r="1493" spans="16:16" x14ac:dyDescent="0.25">
      <c r="P1493" s="5" t="s">
        <v>224</v>
      </c>
    </row>
    <row r="1494" spans="16:16" x14ac:dyDescent="0.25">
      <c r="P1494" s="5" t="s">
        <v>236</v>
      </c>
    </row>
    <row r="1495" spans="16:16" x14ac:dyDescent="0.25">
      <c r="P1495" s="5" t="s">
        <v>248</v>
      </c>
    </row>
    <row r="1496" spans="16:16" x14ac:dyDescent="0.25">
      <c r="P1496" s="5" t="s">
        <v>260</v>
      </c>
    </row>
    <row r="1497" spans="16:16" x14ac:dyDescent="0.25">
      <c r="P1497" s="5" t="s">
        <v>284</v>
      </c>
    </row>
    <row r="1498" spans="16:16" x14ac:dyDescent="0.25">
      <c r="P1498" s="5" t="s">
        <v>308</v>
      </c>
    </row>
    <row r="1499" spans="16:16" x14ac:dyDescent="0.25">
      <c r="P1499" s="5" t="s">
        <v>332</v>
      </c>
    </row>
    <row r="1500" spans="16:16" x14ac:dyDescent="0.25">
      <c r="P1500" s="5" t="s">
        <v>356</v>
      </c>
    </row>
    <row r="1501" spans="16:16" x14ac:dyDescent="0.25">
      <c r="P1501" s="5" t="s">
        <v>380</v>
      </c>
    </row>
    <row r="1502" spans="16:16" x14ac:dyDescent="0.25">
      <c r="P1502" s="5" t="s">
        <v>404</v>
      </c>
    </row>
    <row r="1503" spans="16:16" x14ac:dyDescent="0.25">
      <c r="P1503" s="5" t="s">
        <v>428</v>
      </c>
    </row>
    <row r="1504" spans="16:16" x14ac:dyDescent="0.25">
      <c r="P1504" s="5" t="s">
        <v>452</v>
      </c>
    </row>
    <row r="1505" spans="16:16" x14ac:dyDescent="0.25">
      <c r="P1505" s="5" t="s">
        <v>177</v>
      </c>
    </row>
    <row r="1506" spans="16:16" x14ac:dyDescent="0.25">
      <c r="P1506" s="5" t="s">
        <v>189</v>
      </c>
    </row>
    <row r="1507" spans="16:16" x14ac:dyDescent="0.25">
      <c r="P1507" s="5" t="s">
        <v>201</v>
      </c>
    </row>
    <row r="1508" spans="16:16" x14ac:dyDescent="0.25">
      <c r="P1508" s="5" t="s">
        <v>213</v>
      </c>
    </row>
    <row r="1509" spans="16:16" x14ac:dyDescent="0.25">
      <c r="P1509" s="5" t="s">
        <v>225</v>
      </c>
    </row>
    <row r="1510" spans="16:16" x14ac:dyDescent="0.25">
      <c r="P1510" s="5" t="s">
        <v>237</v>
      </c>
    </row>
    <row r="1511" spans="16:16" x14ac:dyDescent="0.25">
      <c r="P1511" s="5" t="s">
        <v>249</v>
      </c>
    </row>
    <row r="1512" spans="16:16" x14ac:dyDescent="0.25">
      <c r="P1512" s="5" t="s">
        <v>261</v>
      </c>
    </row>
    <row r="1513" spans="16:16" x14ac:dyDescent="0.25">
      <c r="P1513" s="5" t="s">
        <v>285</v>
      </c>
    </row>
    <row r="1514" spans="16:16" x14ac:dyDescent="0.25">
      <c r="P1514" s="5" t="s">
        <v>309</v>
      </c>
    </row>
    <row r="1515" spans="16:16" x14ac:dyDescent="0.25">
      <c r="P1515" s="5" t="s">
        <v>333</v>
      </c>
    </row>
    <row r="1516" spans="16:16" x14ac:dyDescent="0.25">
      <c r="P1516" s="5" t="s">
        <v>357</v>
      </c>
    </row>
    <row r="1517" spans="16:16" x14ac:dyDescent="0.25">
      <c r="P1517" s="5" t="s">
        <v>381</v>
      </c>
    </row>
    <row r="1518" spans="16:16" x14ac:dyDescent="0.25">
      <c r="P1518" s="5" t="s">
        <v>405</v>
      </c>
    </row>
    <row r="1519" spans="16:16" x14ac:dyDescent="0.25">
      <c r="P1519" s="5" t="s">
        <v>429</v>
      </c>
    </row>
    <row r="1520" spans="16:16" x14ac:dyDescent="0.25">
      <c r="P1520" s="5" t="s">
        <v>453</v>
      </c>
    </row>
    <row r="1521" spans="16:16" x14ac:dyDescent="0.25">
      <c r="P1521" s="5" t="s">
        <v>178</v>
      </c>
    </row>
    <row r="1522" spans="16:16" x14ac:dyDescent="0.25">
      <c r="P1522" s="5" t="s">
        <v>190</v>
      </c>
    </row>
    <row r="1523" spans="16:16" x14ac:dyDescent="0.25">
      <c r="P1523" s="5" t="s">
        <v>202</v>
      </c>
    </row>
    <row r="1524" spans="16:16" x14ac:dyDescent="0.25">
      <c r="P1524" s="5" t="s">
        <v>214</v>
      </c>
    </row>
    <row r="1525" spans="16:16" x14ac:dyDescent="0.25">
      <c r="P1525" s="5" t="s">
        <v>226</v>
      </c>
    </row>
    <row r="1526" spans="16:16" x14ac:dyDescent="0.25">
      <c r="P1526" s="5" t="s">
        <v>238</v>
      </c>
    </row>
    <row r="1527" spans="16:16" x14ac:dyDescent="0.25">
      <c r="P1527" s="5" t="s">
        <v>250</v>
      </c>
    </row>
    <row r="1528" spans="16:16" x14ac:dyDescent="0.25">
      <c r="P1528" s="5" t="s">
        <v>262</v>
      </c>
    </row>
    <row r="1529" spans="16:16" x14ac:dyDescent="0.25">
      <c r="P1529" s="5" t="s">
        <v>286</v>
      </c>
    </row>
    <row r="1530" spans="16:16" x14ac:dyDescent="0.25">
      <c r="P1530" s="5" t="s">
        <v>310</v>
      </c>
    </row>
    <row r="1531" spans="16:16" x14ac:dyDescent="0.25">
      <c r="P1531" s="5" t="s">
        <v>334</v>
      </c>
    </row>
    <row r="1532" spans="16:16" x14ac:dyDescent="0.25">
      <c r="P1532" s="5" t="s">
        <v>358</v>
      </c>
    </row>
    <row r="1533" spans="16:16" x14ac:dyDescent="0.25">
      <c r="P1533" s="5" t="s">
        <v>382</v>
      </c>
    </row>
    <row r="1534" spans="16:16" x14ac:dyDescent="0.25">
      <c r="P1534" s="5" t="s">
        <v>406</v>
      </c>
    </row>
    <row r="1535" spans="16:16" x14ac:dyDescent="0.25">
      <c r="P1535" s="5" t="s">
        <v>430</v>
      </c>
    </row>
    <row r="1536" spans="16:16" x14ac:dyDescent="0.25">
      <c r="P1536" s="5" t="s">
        <v>454</v>
      </c>
    </row>
    <row r="1537" spans="16:16" x14ac:dyDescent="0.25">
      <c r="P1537" s="5" t="s">
        <v>0</v>
      </c>
    </row>
    <row r="1538" spans="16:16" x14ac:dyDescent="0.25">
      <c r="P1538" s="5" t="s">
        <v>12</v>
      </c>
    </row>
    <row r="1539" spans="16:16" x14ac:dyDescent="0.25">
      <c r="P1539" s="5" t="s">
        <v>13</v>
      </c>
    </row>
    <row r="1540" spans="16:16" x14ac:dyDescent="0.25">
      <c r="P1540" s="5" t="s">
        <v>14</v>
      </c>
    </row>
    <row r="1541" spans="16:16" x14ac:dyDescent="0.25">
      <c r="P1541" s="5" t="s">
        <v>15</v>
      </c>
    </row>
    <row r="1542" spans="16:16" x14ac:dyDescent="0.25">
      <c r="P1542" s="5" t="s">
        <v>16</v>
      </c>
    </row>
    <row r="1543" spans="16:16" x14ac:dyDescent="0.25">
      <c r="P1543" s="5" t="s">
        <v>17</v>
      </c>
    </row>
    <row r="1544" spans="16:16" x14ac:dyDescent="0.25">
      <c r="P1544" s="5" t="s">
        <v>18</v>
      </c>
    </row>
    <row r="1545" spans="16:16" x14ac:dyDescent="0.25">
      <c r="P1545" s="5" t="s">
        <v>263</v>
      </c>
    </row>
    <row r="1546" spans="16:16" x14ac:dyDescent="0.25">
      <c r="P1546" s="5" t="s">
        <v>287</v>
      </c>
    </row>
    <row r="1547" spans="16:16" x14ac:dyDescent="0.25">
      <c r="P1547" s="5" t="s">
        <v>311</v>
      </c>
    </row>
    <row r="1548" spans="16:16" x14ac:dyDescent="0.25">
      <c r="P1548" s="5" t="s">
        <v>335</v>
      </c>
    </row>
    <row r="1549" spans="16:16" x14ac:dyDescent="0.25">
      <c r="P1549" s="5" t="s">
        <v>359</v>
      </c>
    </row>
    <row r="1550" spans="16:16" x14ac:dyDescent="0.25">
      <c r="P1550" s="5" t="s">
        <v>383</v>
      </c>
    </row>
    <row r="1551" spans="16:16" x14ac:dyDescent="0.25">
      <c r="P1551" s="5" t="s">
        <v>407</v>
      </c>
    </row>
    <row r="1552" spans="16:16" x14ac:dyDescent="0.25">
      <c r="P1552" s="5" t="s">
        <v>431</v>
      </c>
    </row>
    <row r="1553" spans="16:16" x14ac:dyDescent="0.25">
      <c r="P1553" s="5" t="s">
        <v>1</v>
      </c>
    </row>
    <row r="1554" spans="16:16" x14ac:dyDescent="0.25">
      <c r="P1554" s="5" t="s">
        <v>19</v>
      </c>
    </row>
    <row r="1555" spans="16:16" x14ac:dyDescent="0.25">
      <c r="P1555" s="5" t="s">
        <v>20</v>
      </c>
    </row>
    <row r="1556" spans="16:16" x14ac:dyDescent="0.25">
      <c r="P1556" s="5" t="s">
        <v>21</v>
      </c>
    </row>
    <row r="1557" spans="16:16" x14ac:dyDescent="0.25">
      <c r="P1557" s="5" t="s">
        <v>22</v>
      </c>
    </row>
    <row r="1558" spans="16:16" x14ac:dyDescent="0.25">
      <c r="P1558" s="5" t="s">
        <v>23</v>
      </c>
    </row>
    <row r="1559" spans="16:16" x14ac:dyDescent="0.25">
      <c r="P1559" s="5" t="s">
        <v>24</v>
      </c>
    </row>
    <row r="1560" spans="16:16" x14ac:dyDescent="0.25">
      <c r="P1560" s="5" t="s">
        <v>25</v>
      </c>
    </row>
    <row r="1561" spans="16:16" x14ac:dyDescent="0.25">
      <c r="P1561" s="5" t="s">
        <v>264</v>
      </c>
    </row>
    <row r="1562" spans="16:16" x14ac:dyDescent="0.25">
      <c r="P1562" s="5" t="s">
        <v>288</v>
      </c>
    </row>
    <row r="1563" spans="16:16" x14ac:dyDescent="0.25">
      <c r="P1563" s="5" t="s">
        <v>312</v>
      </c>
    </row>
    <row r="1564" spans="16:16" x14ac:dyDescent="0.25">
      <c r="P1564" s="5" t="s">
        <v>336</v>
      </c>
    </row>
    <row r="1565" spans="16:16" x14ac:dyDescent="0.25">
      <c r="P1565" s="5" t="s">
        <v>360</v>
      </c>
    </row>
    <row r="1566" spans="16:16" x14ac:dyDescent="0.25">
      <c r="P1566" s="5" t="s">
        <v>384</v>
      </c>
    </row>
    <row r="1567" spans="16:16" x14ac:dyDescent="0.25">
      <c r="P1567" s="5" t="s">
        <v>408</v>
      </c>
    </row>
    <row r="1568" spans="16:16" x14ac:dyDescent="0.25">
      <c r="P1568" s="5" t="s">
        <v>432</v>
      </c>
    </row>
    <row r="1569" spans="16:16" x14ac:dyDescent="0.25">
      <c r="P1569" s="5" t="s">
        <v>2</v>
      </c>
    </row>
    <row r="1570" spans="16:16" x14ac:dyDescent="0.25">
      <c r="P1570" s="5" t="s">
        <v>26</v>
      </c>
    </row>
    <row r="1571" spans="16:16" x14ac:dyDescent="0.25">
      <c r="P1571" s="5" t="s">
        <v>27</v>
      </c>
    </row>
    <row r="1572" spans="16:16" x14ac:dyDescent="0.25">
      <c r="P1572" s="5" t="s">
        <v>28</v>
      </c>
    </row>
    <row r="1573" spans="16:16" x14ac:dyDescent="0.25">
      <c r="P1573" s="5" t="s">
        <v>29</v>
      </c>
    </row>
    <row r="1574" spans="16:16" x14ac:dyDescent="0.25">
      <c r="P1574" s="5" t="s">
        <v>30</v>
      </c>
    </row>
    <row r="1575" spans="16:16" x14ac:dyDescent="0.25">
      <c r="P1575" s="5" t="s">
        <v>31</v>
      </c>
    </row>
    <row r="1576" spans="16:16" x14ac:dyDescent="0.25">
      <c r="P1576" s="5" t="s">
        <v>32</v>
      </c>
    </row>
    <row r="1577" spans="16:16" x14ac:dyDescent="0.25">
      <c r="P1577" s="5" t="s">
        <v>265</v>
      </c>
    </row>
    <row r="1578" spans="16:16" x14ac:dyDescent="0.25">
      <c r="P1578" s="5" t="s">
        <v>289</v>
      </c>
    </row>
    <row r="1579" spans="16:16" x14ac:dyDescent="0.25">
      <c r="P1579" s="5" t="s">
        <v>313</v>
      </c>
    </row>
    <row r="1580" spans="16:16" x14ac:dyDescent="0.25">
      <c r="P1580" s="5" t="s">
        <v>337</v>
      </c>
    </row>
    <row r="1581" spans="16:16" x14ac:dyDescent="0.25">
      <c r="P1581" s="5" t="s">
        <v>361</v>
      </c>
    </row>
    <row r="1582" spans="16:16" x14ac:dyDescent="0.25">
      <c r="P1582" s="5" t="s">
        <v>385</v>
      </c>
    </row>
    <row r="1583" spans="16:16" x14ac:dyDescent="0.25">
      <c r="P1583" s="5" t="s">
        <v>409</v>
      </c>
    </row>
    <row r="1584" spans="16:16" x14ac:dyDescent="0.25">
      <c r="P1584" s="5" t="s">
        <v>433</v>
      </c>
    </row>
    <row r="1585" spans="16:16" x14ac:dyDescent="0.25">
      <c r="P1585" s="5" t="s">
        <v>3</v>
      </c>
    </row>
    <row r="1586" spans="16:16" x14ac:dyDescent="0.25">
      <c r="P1586" s="5" t="s">
        <v>33</v>
      </c>
    </row>
    <row r="1587" spans="16:16" x14ac:dyDescent="0.25">
      <c r="P1587" s="5" t="s">
        <v>34</v>
      </c>
    </row>
    <row r="1588" spans="16:16" x14ac:dyDescent="0.25">
      <c r="P1588" s="5" t="s">
        <v>35</v>
      </c>
    </row>
    <row r="1589" spans="16:16" x14ac:dyDescent="0.25">
      <c r="P1589" s="5" t="s">
        <v>36</v>
      </c>
    </row>
    <row r="1590" spans="16:16" x14ac:dyDescent="0.25">
      <c r="P1590" s="5" t="s">
        <v>37</v>
      </c>
    </row>
    <row r="1591" spans="16:16" x14ac:dyDescent="0.25">
      <c r="P1591" s="5" t="s">
        <v>38</v>
      </c>
    </row>
    <row r="1592" spans="16:16" x14ac:dyDescent="0.25">
      <c r="P1592" s="5" t="s">
        <v>39</v>
      </c>
    </row>
    <row r="1593" spans="16:16" x14ac:dyDescent="0.25">
      <c r="P1593" s="5" t="s">
        <v>266</v>
      </c>
    </row>
    <row r="1594" spans="16:16" x14ac:dyDescent="0.25">
      <c r="P1594" s="5" t="s">
        <v>290</v>
      </c>
    </row>
    <row r="1595" spans="16:16" x14ac:dyDescent="0.25">
      <c r="P1595" s="5" t="s">
        <v>314</v>
      </c>
    </row>
    <row r="1596" spans="16:16" x14ac:dyDescent="0.25">
      <c r="P1596" s="5" t="s">
        <v>338</v>
      </c>
    </row>
    <row r="1597" spans="16:16" x14ac:dyDescent="0.25">
      <c r="P1597" s="5" t="s">
        <v>362</v>
      </c>
    </row>
    <row r="1598" spans="16:16" x14ac:dyDescent="0.25">
      <c r="P1598" s="5" t="s">
        <v>386</v>
      </c>
    </row>
    <row r="1599" spans="16:16" x14ac:dyDescent="0.25">
      <c r="P1599" s="5" t="s">
        <v>410</v>
      </c>
    </row>
    <row r="1600" spans="16:16" x14ac:dyDescent="0.25">
      <c r="P1600" s="5" t="s">
        <v>434</v>
      </c>
    </row>
    <row r="1601" spans="16:16" x14ac:dyDescent="0.25">
      <c r="P1601" s="5" t="s">
        <v>4</v>
      </c>
    </row>
    <row r="1602" spans="16:16" x14ac:dyDescent="0.25">
      <c r="P1602" s="5" t="s">
        <v>40</v>
      </c>
    </row>
    <row r="1603" spans="16:16" x14ac:dyDescent="0.25">
      <c r="P1603" s="5" t="s">
        <v>41</v>
      </c>
    </row>
    <row r="1604" spans="16:16" x14ac:dyDescent="0.25">
      <c r="P1604" s="5" t="s">
        <v>42</v>
      </c>
    </row>
    <row r="1605" spans="16:16" x14ac:dyDescent="0.25">
      <c r="P1605" s="5" t="s">
        <v>43</v>
      </c>
    </row>
    <row r="1606" spans="16:16" x14ac:dyDescent="0.25">
      <c r="P1606" s="5" t="s">
        <v>44</v>
      </c>
    </row>
    <row r="1607" spans="16:16" x14ac:dyDescent="0.25">
      <c r="P1607" s="5" t="s">
        <v>45</v>
      </c>
    </row>
    <row r="1608" spans="16:16" x14ac:dyDescent="0.25">
      <c r="P1608" s="5" t="s">
        <v>46</v>
      </c>
    </row>
    <row r="1609" spans="16:16" x14ac:dyDescent="0.25">
      <c r="P1609" s="5" t="s">
        <v>267</v>
      </c>
    </row>
    <row r="1610" spans="16:16" x14ac:dyDescent="0.25">
      <c r="P1610" s="5" t="s">
        <v>291</v>
      </c>
    </row>
    <row r="1611" spans="16:16" x14ac:dyDescent="0.25">
      <c r="P1611" s="5" t="s">
        <v>315</v>
      </c>
    </row>
    <row r="1612" spans="16:16" x14ac:dyDescent="0.25">
      <c r="P1612" s="5" t="s">
        <v>339</v>
      </c>
    </row>
    <row r="1613" spans="16:16" x14ac:dyDescent="0.25">
      <c r="P1613" s="5" t="s">
        <v>363</v>
      </c>
    </row>
    <row r="1614" spans="16:16" x14ac:dyDescent="0.25">
      <c r="P1614" s="5" t="s">
        <v>387</v>
      </c>
    </row>
    <row r="1615" spans="16:16" x14ac:dyDescent="0.25">
      <c r="P1615" s="5" t="s">
        <v>411</v>
      </c>
    </row>
    <row r="1616" spans="16:16" x14ac:dyDescent="0.25">
      <c r="P1616" s="5" t="s">
        <v>435</v>
      </c>
    </row>
    <row r="1617" spans="16:16" x14ac:dyDescent="0.25">
      <c r="P1617" s="5" t="s">
        <v>5</v>
      </c>
    </row>
    <row r="1618" spans="16:16" x14ac:dyDescent="0.25">
      <c r="P1618" s="5" t="s">
        <v>47</v>
      </c>
    </row>
    <row r="1619" spans="16:16" x14ac:dyDescent="0.25">
      <c r="P1619" s="5" t="s">
        <v>48</v>
      </c>
    </row>
    <row r="1620" spans="16:16" x14ac:dyDescent="0.25">
      <c r="P1620" s="5" t="s">
        <v>49</v>
      </c>
    </row>
    <row r="1621" spans="16:16" x14ac:dyDescent="0.25">
      <c r="P1621" s="5" t="s">
        <v>50</v>
      </c>
    </row>
    <row r="1622" spans="16:16" x14ac:dyDescent="0.25">
      <c r="P1622" s="5" t="s">
        <v>51</v>
      </c>
    </row>
    <row r="1623" spans="16:16" x14ac:dyDescent="0.25">
      <c r="P1623" s="5" t="s">
        <v>52</v>
      </c>
    </row>
    <row r="1624" spans="16:16" x14ac:dyDescent="0.25">
      <c r="P1624" s="5" t="s">
        <v>53</v>
      </c>
    </row>
    <row r="1625" spans="16:16" x14ac:dyDescent="0.25">
      <c r="P1625" s="5" t="s">
        <v>268</v>
      </c>
    </row>
    <row r="1626" spans="16:16" x14ac:dyDescent="0.25">
      <c r="P1626" s="5" t="s">
        <v>292</v>
      </c>
    </row>
    <row r="1627" spans="16:16" x14ac:dyDescent="0.25">
      <c r="P1627" s="5" t="s">
        <v>316</v>
      </c>
    </row>
    <row r="1628" spans="16:16" x14ac:dyDescent="0.25">
      <c r="P1628" s="5" t="s">
        <v>340</v>
      </c>
    </row>
    <row r="1629" spans="16:16" x14ac:dyDescent="0.25">
      <c r="P1629" s="5" t="s">
        <v>364</v>
      </c>
    </row>
    <row r="1630" spans="16:16" x14ac:dyDescent="0.25">
      <c r="P1630" s="5" t="s">
        <v>388</v>
      </c>
    </row>
    <row r="1631" spans="16:16" x14ac:dyDescent="0.25">
      <c r="P1631" s="5" t="s">
        <v>412</v>
      </c>
    </row>
    <row r="1632" spans="16:16" x14ac:dyDescent="0.25">
      <c r="P1632" s="5" t="s">
        <v>436</v>
      </c>
    </row>
    <row r="1633" spans="16:16" x14ac:dyDescent="0.25">
      <c r="P1633" s="5" t="s">
        <v>6</v>
      </c>
    </row>
    <row r="1634" spans="16:16" x14ac:dyDescent="0.25">
      <c r="P1634" s="5" t="s">
        <v>54</v>
      </c>
    </row>
    <row r="1635" spans="16:16" x14ac:dyDescent="0.25">
      <c r="P1635" s="5" t="s">
        <v>55</v>
      </c>
    </row>
    <row r="1636" spans="16:16" x14ac:dyDescent="0.25">
      <c r="P1636" s="5" t="s">
        <v>56</v>
      </c>
    </row>
    <row r="1637" spans="16:16" x14ac:dyDescent="0.25">
      <c r="P1637" s="5" t="s">
        <v>57</v>
      </c>
    </row>
    <row r="1638" spans="16:16" x14ac:dyDescent="0.25">
      <c r="P1638" s="5" t="s">
        <v>58</v>
      </c>
    </row>
    <row r="1639" spans="16:16" x14ac:dyDescent="0.25">
      <c r="P1639" s="5" t="s">
        <v>59</v>
      </c>
    </row>
    <row r="1640" spans="16:16" x14ac:dyDescent="0.25">
      <c r="P1640" s="5" t="s">
        <v>60</v>
      </c>
    </row>
    <row r="1641" spans="16:16" x14ac:dyDescent="0.25">
      <c r="P1641" s="5" t="s">
        <v>269</v>
      </c>
    </row>
    <row r="1642" spans="16:16" x14ac:dyDescent="0.25">
      <c r="P1642" s="5" t="s">
        <v>293</v>
      </c>
    </row>
    <row r="1643" spans="16:16" x14ac:dyDescent="0.25">
      <c r="P1643" s="5" t="s">
        <v>317</v>
      </c>
    </row>
    <row r="1644" spans="16:16" x14ac:dyDescent="0.25">
      <c r="P1644" s="5" t="s">
        <v>341</v>
      </c>
    </row>
    <row r="1645" spans="16:16" x14ac:dyDescent="0.25">
      <c r="P1645" s="5" t="s">
        <v>365</v>
      </c>
    </row>
    <row r="1646" spans="16:16" x14ac:dyDescent="0.25">
      <c r="P1646" s="5" t="s">
        <v>389</v>
      </c>
    </row>
    <row r="1647" spans="16:16" x14ac:dyDescent="0.25">
      <c r="P1647" s="5" t="s">
        <v>413</v>
      </c>
    </row>
    <row r="1648" spans="16:16" x14ac:dyDescent="0.25">
      <c r="P1648" s="5" t="s">
        <v>437</v>
      </c>
    </row>
    <row r="1649" spans="16:16" x14ac:dyDescent="0.25">
      <c r="P1649" s="5" t="s">
        <v>7</v>
      </c>
    </row>
    <row r="1650" spans="16:16" x14ac:dyDescent="0.25">
      <c r="P1650" s="5" t="s">
        <v>61</v>
      </c>
    </row>
    <row r="1651" spans="16:16" x14ac:dyDescent="0.25">
      <c r="P1651" s="5" t="s">
        <v>62</v>
      </c>
    </row>
    <row r="1652" spans="16:16" x14ac:dyDescent="0.25">
      <c r="P1652" s="5" t="s">
        <v>63</v>
      </c>
    </row>
    <row r="1653" spans="16:16" x14ac:dyDescent="0.25">
      <c r="P1653" s="5" t="s">
        <v>64</v>
      </c>
    </row>
    <row r="1654" spans="16:16" x14ac:dyDescent="0.25">
      <c r="P1654" s="5" t="s">
        <v>65</v>
      </c>
    </row>
    <row r="1655" spans="16:16" x14ac:dyDescent="0.25">
      <c r="P1655" s="5" t="s">
        <v>66</v>
      </c>
    </row>
    <row r="1656" spans="16:16" x14ac:dyDescent="0.25">
      <c r="P1656" s="5" t="s">
        <v>67</v>
      </c>
    </row>
    <row r="1657" spans="16:16" x14ac:dyDescent="0.25">
      <c r="P1657" s="5" t="s">
        <v>270</v>
      </c>
    </row>
    <row r="1658" spans="16:16" x14ac:dyDescent="0.25">
      <c r="P1658" s="5" t="s">
        <v>294</v>
      </c>
    </row>
    <row r="1659" spans="16:16" x14ac:dyDescent="0.25">
      <c r="P1659" s="5" t="s">
        <v>318</v>
      </c>
    </row>
    <row r="1660" spans="16:16" x14ac:dyDescent="0.25">
      <c r="P1660" s="5" t="s">
        <v>342</v>
      </c>
    </row>
    <row r="1661" spans="16:16" x14ac:dyDescent="0.25">
      <c r="P1661" s="5" t="s">
        <v>366</v>
      </c>
    </row>
    <row r="1662" spans="16:16" x14ac:dyDescent="0.25">
      <c r="P1662" s="5" t="s">
        <v>390</v>
      </c>
    </row>
    <row r="1663" spans="16:16" x14ac:dyDescent="0.25">
      <c r="P1663" s="5" t="s">
        <v>414</v>
      </c>
    </row>
    <row r="1664" spans="16:16" x14ac:dyDescent="0.25">
      <c r="P1664" s="5" t="s">
        <v>438</v>
      </c>
    </row>
    <row r="1665" spans="16:16" x14ac:dyDescent="0.25">
      <c r="P1665" s="5" t="s">
        <v>8</v>
      </c>
    </row>
    <row r="1666" spans="16:16" x14ac:dyDescent="0.25">
      <c r="P1666" s="5" t="s">
        <v>68</v>
      </c>
    </row>
    <row r="1667" spans="16:16" x14ac:dyDescent="0.25">
      <c r="P1667" s="5" t="s">
        <v>69</v>
      </c>
    </row>
    <row r="1668" spans="16:16" x14ac:dyDescent="0.25">
      <c r="P1668" s="5" t="s">
        <v>70</v>
      </c>
    </row>
    <row r="1669" spans="16:16" x14ac:dyDescent="0.25">
      <c r="P1669" s="5" t="s">
        <v>71</v>
      </c>
    </row>
    <row r="1670" spans="16:16" x14ac:dyDescent="0.25">
      <c r="P1670" s="5" t="s">
        <v>72</v>
      </c>
    </row>
    <row r="1671" spans="16:16" x14ac:dyDescent="0.25">
      <c r="P1671" s="5" t="s">
        <v>73</v>
      </c>
    </row>
    <row r="1672" spans="16:16" x14ac:dyDescent="0.25">
      <c r="P1672" s="5" t="s">
        <v>74</v>
      </c>
    </row>
    <row r="1673" spans="16:16" x14ac:dyDescent="0.25">
      <c r="P1673" s="5" t="s">
        <v>271</v>
      </c>
    </row>
    <row r="1674" spans="16:16" x14ac:dyDescent="0.25">
      <c r="P1674" s="5" t="s">
        <v>295</v>
      </c>
    </row>
    <row r="1675" spans="16:16" x14ac:dyDescent="0.25">
      <c r="P1675" s="5" t="s">
        <v>319</v>
      </c>
    </row>
    <row r="1676" spans="16:16" x14ac:dyDescent="0.25">
      <c r="P1676" s="5" t="s">
        <v>343</v>
      </c>
    </row>
    <row r="1677" spans="16:16" x14ac:dyDescent="0.25">
      <c r="P1677" s="5" t="s">
        <v>367</v>
      </c>
    </row>
    <row r="1678" spans="16:16" x14ac:dyDescent="0.25">
      <c r="P1678" s="5" t="s">
        <v>391</v>
      </c>
    </row>
    <row r="1679" spans="16:16" x14ac:dyDescent="0.25">
      <c r="P1679" s="5" t="s">
        <v>415</v>
      </c>
    </row>
    <row r="1680" spans="16:16" x14ac:dyDescent="0.25">
      <c r="P1680" s="5" t="s">
        <v>439</v>
      </c>
    </row>
    <row r="1681" spans="16:16" x14ac:dyDescent="0.25">
      <c r="P1681" s="5" t="s">
        <v>9</v>
      </c>
    </row>
    <row r="1682" spans="16:16" x14ac:dyDescent="0.25">
      <c r="P1682" s="5" t="s">
        <v>75</v>
      </c>
    </row>
    <row r="1683" spans="16:16" x14ac:dyDescent="0.25">
      <c r="P1683" s="5" t="s">
        <v>76</v>
      </c>
    </row>
    <row r="1684" spans="16:16" x14ac:dyDescent="0.25">
      <c r="P1684" s="5" t="s">
        <v>77</v>
      </c>
    </row>
    <row r="1685" spans="16:16" x14ac:dyDescent="0.25">
      <c r="P1685" s="5" t="s">
        <v>78</v>
      </c>
    </row>
    <row r="1686" spans="16:16" x14ac:dyDescent="0.25">
      <c r="P1686" s="5" t="s">
        <v>79</v>
      </c>
    </row>
    <row r="1687" spans="16:16" x14ac:dyDescent="0.25">
      <c r="P1687" s="5" t="s">
        <v>80</v>
      </c>
    </row>
    <row r="1688" spans="16:16" x14ac:dyDescent="0.25">
      <c r="P1688" s="5" t="s">
        <v>81</v>
      </c>
    </row>
    <row r="1689" spans="16:16" x14ac:dyDescent="0.25">
      <c r="P1689" s="5" t="s">
        <v>272</v>
      </c>
    </row>
    <row r="1690" spans="16:16" x14ac:dyDescent="0.25">
      <c r="P1690" s="5" t="s">
        <v>296</v>
      </c>
    </row>
    <row r="1691" spans="16:16" x14ac:dyDescent="0.25">
      <c r="P1691" s="5" t="s">
        <v>320</v>
      </c>
    </row>
    <row r="1692" spans="16:16" x14ac:dyDescent="0.25">
      <c r="P1692" s="5" t="s">
        <v>344</v>
      </c>
    </row>
    <row r="1693" spans="16:16" x14ac:dyDescent="0.25">
      <c r="P1693" s="5" t="s">
        <v>368</v>
      </c>
    </row>
    <row r="1694" spans="16:16" x14ac:dyDescent="0.25">
      <c r="P1694" s="5" t="s">
        <v>392</v>
      </c>
    </row>
    <row r="1695" spans="16:16" x14ac:dyDescent="0.25">
      <c r="P1695" s="5" t="s">
        <v>416</v>
      </c>
    </row>
    <row r="1696" spans="16:16" x14ac:dyDescent="0.25">
      <c r="P1696" s="5" t="s">
        <v>440</v>
      </c>
    </row>
    <row r="1697" spans="16:16" x14ac:dyDescent="0.25">
      <c r="P1697" s="5" t="s">
        <v>10</v>
      </c>
    </row>
    <row r="1698" spans="16:16" x14ac:dyDescent="0.25">
      <c r="P1698" s="5" t="s">
        <v>82</v>
      </c>
    </row>
    <row r="1699" spans="16:16" x14ac:dyDescent="0.25">
      <c r="P1699" s="5" t="s">
        <v>83</v>
      </c>
    </row>
    <row r="1700" spans="16:16" x14ac:dyDescent="0.25">
      <c r="P1700" s="5" t="s">
        <v>84</v>
      </c>
    </row>
    <row r="1701" spans="16:16" x14ac:dyDescent="0.25">
      <c r="P1701" s="5" t="s">
        <v>85</v>
      </c>
    </row>
    <row r="1702" spans="16:16" x14ac:dyDescent="0.25">
      <c r="P1702" s="5" t="s">
        <v>86</v>
      </c>
    </row>
    <row r="1703" spans="16:16" x14ac:dyDescent="0.25">
      <c r="P1703" s="5" t="s">
        <v>87</v>
      </c>
    </row>
    <row r="1704" spans="16:16" x14ac:dyDescent="0.25">
      <c r="P1704" s="5" t="s">
        <v>88</v>
      </c>
    </row>
    <row r="1705" spans="16:16" x14ac:dyDescent="0.25">
      <c r="P1705" s="5" t="s">
        <v>273</v>
      </c>
    </row>
    <row r="1706" spans="16:16" x14ac:dyDescent="0.25">
      <c r="P1706" s="5" t="s">
        <v>297</v>
      </c>
    </row>
    <row r="1707" spans="16:16" x14ac:dyDescent="0.25">
      <c r="P1707" s="5" t="s">
        <v>321</v>
      </c>
    </row>
    <row r="1708" spans="16:16" x14ac:dyDescent="0.25">
      <c r="P1708" s="5" t="s">
        <v>345</v>
      </c>
    </row>
    <row r="1709" spans="16:16" x14ac:dyDescent="0.25">
      <c r="P1709" s="5" t="s">
        <v>369</v>
      </c>
    </row>
    <row r="1710" spans="16:16" x14ac:dyDescent="0.25">
      <c r="P1710" s="5" t="s">
        <v>393</v>
      </c>
    </row>
    <row r="1711" spans="16:16" x14ac:dyDescent="0.25">
      <c r="P1711" s="5" t="s">
        <v>417</v>
      </c>
    </row>
    <row r="1712" spans="16:16" x14ac:dyDescent="0.25">
      <c r="P1712" s="5" t="s">
        <v>441</v>
      </c>
    </row>
    <row r="1713" spans="16:16" x14ac:dyDescent="0.25">
      <c r="P1713" s="5" t="s">
        <v>11</v>
      </c>
    </row>
    <row r="1714" spans="16:16" x14ac:dyDescent="0.25">
      <c r="P1714" s="5" t="s">
        <v>89</v>
      </c>
    </row>
    <row r="1715" spans="16:16" x14ac:dyDescent="0.25">
      <c r="P1715" s="5" t="s">
        <v>90</v>
      </c>
    </row>
    <row r="1716" spans="16:16" x14ac:dyDescent="0.25">
      <c r="P1716" s="5" t="s">
        <v>91</v>
      </c>
    </row>
    <row r="1717" spans="16:16" x14ac:dyDescent="0.25">
      <c r="P1717" s="5" t="s">
        <v>92</v>
      </c>
    </row>
    <row r="1718" spans="16:16" x14ac:dyDescent="0.25">
      <c r="P1718" s="5" t="s">
        <v>93</v>
      </c>
    </row>
    <row r="1719" spans="16:16" x14ac:dyDescent="0.25">
      <c r="P1719" s="5" t="s">
        <v>94</v>
      </c>
    </row>
    <row r="1720" spans="16:16" x14ac:dyDescent="0.25">
      <c r="P1720" s="5" t="s">
        <v>95</v>
      </c>
    </row>
    <row r="1721" spans="16:16" x14ac:dyDescent="0.25">
      <c r="P1721" s="5" t="s">
        <v>274</v>
      </c>
    </row>
    <row r="1722" spans="16:16" x14ac:dyDescent="0.25">
      <c r="P1722" s="5" t="s">
        <v>298</v>
      </c>
    </row>
    <row r="1723" spans="16:16" x14ac:dyDescent="0.25">
      <c r="P1723" s="5" t="s">
        <v>322</v>
      </c>
    </row>
    <row r="1724" spans="16:16" x14ac:dyDescent="0.25">
      <c r="P1724" s="5" t="s">
        <v>346</v>
      </c>
    </row>
    <row r="1725" spans="16:16" x14ac:dyDescent="0.25">
      <c r="P1725" s="5" t="s">
        <v>370</v>
      </c>
    </row>
    <row r="1726" spans="16:16" x14ac:dyDescent="0.25">
      <c r="P1726" s="5" t="s">
        <v>394</v>
      </c>
    </row>
    <row r="1727" spans="16:16" x14ac:dyDescent="0.25">
      <c r="P1727" s="5" t="s">
        <v>418</v>
      </c>
    </row>
    <row r="1728" spans="16:16" x14ac:dyDescent="0.25">
      <c r="P1728" s="5" t="s">
        <v>442</v>
      </c>
    </row>
    <row r="1729" spans="16:16" x14ac:dyDescent="0.25">
      <c r="P1729" s="5" t="s">
        <v>167</v>
      </c>
    </row>
    <row r="1730" spans="16:16" x14ac:dyDescent="0.25">
      <c r="P1730" s="5" t="s">
        <v>179</v>
      </c>
    </row>
    <row r="1731" spans="16:16" x14ac:dyDescent="0.25">
      <c r="P1731" s="5" t="s">
        <v>191</v>
      </c>
    </row>
    <row r="1732" spans="16:16" x14ac:dyDescent="0.25">
      <c r="P1732" s="5" t="s">
        <v>203</v>
      </c>
    </row>
    <row r="1733" spans="16:16" x14ac:dyDescent="0.25">
      <c r="P1733" s="5" t="s">
        <v>215</v>
      </c>
    </row>
    <row r="1734" spans="16:16" x14ac:dyDescent="0.25">
      <c r="P1734" s="5" t="s">
        <v>227</v>
      </c>
    </row>
    <row r="1735" spans="16:16" x14ac:dyDescent="0.25">
      <c r="P1735" s="5" t="s">
        <v>239</v>
      </c>
    </row>
    <row r="1736" spans="16:16" x14ac:dyDescent="0.25">
      <c r="P1736" s="5" t="s">
        <v>251</v>
      </c>
    </row>
    <row r="1737" spans="16:16" x14ac:dyDescent="0.25">
      <c r="P1737" s="5" t="s">
        <v>275</v>
      </c>
    </row>
    <row r="1738" spans="16:16" x14ac:dyDescent="0.25">
      <c r="P1738" s="5" t="s">
        <v>299</v>
      </c>
    </row>
    <row r="1739" spans="16:16" x14ac:dyDescent="0.25">
      <c r="P1739" s="5" t="s">
        <v>323</v>
      </c>
    </row>
    <row r="1740" spans="16:16" x14ac:dyDescent="0.25">
      <c r="P1740" s="5" t="s">
        <v>347</v>
      </c>
    </row>
    <row r="1741" spans="16:16" x14ac:dyDescent="0.25">
      <c r="P1741" s="5" t="s">
        <v>371</v>
      </c>
    </row>
    <row r="1742" spans="16:16" x14ac:dyDescent="0.25">
      <c r="P1742" s="5" t="s">
        <v>395</v>
      </c>
    </row>
    <row r="1743" spans="16:16" x14ac:dyDescent="0.25">
      <c r="P1743" s="5" t="s">
        <v>419</v>
      </c>
    </row>
    <row r="1744" spans="16:16" x14ac:dyDescent="0.25">
      <c r="P1744" s="5" t="s">
        <v>443</v>
      </c>
    </row>
    <row r="1745" spans="16:16" x14ac:dyDescent="0.25">
      <c r="P1745" s="5" t="s">
        <v>168</v>
      </c>
    </row>
    <row r="1746" spans="16:16" x14ac:dyDescent="0.25">
      <c r="P1746" s="5" t="s">
        <v>180</v>
      </c>
    </row>
    <row r="1747" spans="16:16" x14ac:dyDescent="0.25">
      <c r="P1747" s="5" t="s">
        <v>192</v>
      </c>
    </row>
    <row r="1748" spans="16:16" x14ac:dyDescent="0.25">
      <c r="P1748" s="5" t="s">
        <v>204</v>
      </c>
    </row>
    <row r="1749" spans="16:16" x14ac:dyDescent="0.25">
      <c r="P1749" s="5" t="s">
        <v>216</v>
      </c>
    </row>
    <row r="1750" spans="16:16" x14ac:dyDescent="0.25">
      <c r="P1750" s="5" t="s">
        <v>228</v>
      </c>
    </row>
    <row r="1751" spans="16:16" x14ac:dyDescent="0.25">
      <c r="P1751" s="5" t="s">
        <v>240</v>
      </c>
    </row>
    <row r="1752" spans="16:16" x14ac:dyDescent="0.25">
      <c r="P1752" s="5" t="s">
        <v>252</v>
      </c>
    </row>
    <row r="1753" spans="16:16" x14ac:dyDescent="0.25">
      <c r="P1753" s="5" t="s">
        <v>276</v>
      </c>
    </row>
    <row r="1754" spans="16:16" x14ac:dyDescent="0.25">
      <c r="P1754" s="5" t="s">
        <v>300</v>
      </c>
    </row>
    <row r="1755" spans="16:16" x14ac:dyDescent="0.25">
      <c r="P1755" s="5" t="s">
        <v>324</v>
      </c>
    </row>
    <row r="1756" spans="16:16" x14ac:dyDescent="0.25">
      <c r="P1756" s="5" t="s">
        <v>348</v>
      </c>
    </row>
    <row r="1757" spans="16:16" x14ac:dyDescent="0.25">
      <c r="P1757" s="5" t="s">
        <v>372</v>
      </c>
    </row>
    <row r="1758" spans="16:16" x14ac:dyDescent="0.25">
      <c r="P1758" s="5" t="s">
        <v>396</v>
      </c>
    </row>
    <row r="1759" spans="16:16" x14ac:dyDescent="0.25">
      <c r="P1759" s="5" t="s">
        <v>420</v>
      </c>
    </row>
    <row r="1760" spans="16:16" x14ac:dyDescent="0.25">
      <c r="P1760" s="5" t="s">
        <v>444</v>
      </c>
    </row>
    <row r="1761" spans="16:16" x14ac:dyDescent="0.25">
      <c r="P1761" s="5" t="s">
        <v>169</v>
      </c>
    </row>
    <row r="1762" spans="16:16" x14ac:dyDescent="0.25">
      <c r="P1762" s="5" t="s">
        <v>181</v>
      </c>
    </row>
    <row r="1763" spans="16:16" x14ac:dyDescent="0.25">
      <c r="P1763" s="5" t="s">
        <v>193</v>
      </c>
    </row>
    <row r="1764" spans="16:16" x14ac:dyDescent="0.25">
      <c r="P1764" s="5" t="s">
        <v>205</v>
      </c>
    </row>
    <row r="1765" spans="16:16" x14ac:dyDescent="0.25">
      <c r="P1765" s="5" t="s">
        <v>217</v>
      </c>
    </row>
    <row r="1766" spans="16:16" x14ac:dyDescent="0.25">
      <c r="P1766" s="5" t="s">
        <v>229</v>
      </c>
    </row>
    <row r="1767" spans="16:16" x14ac:dyDescent="0.25">
      <c r="P1767" s="5" t="s">
        <v>241</v>
      </c>
    </row>
    <row r="1768" spans="16:16" x14ac:dyDescent="0.25">
      <c r="P1768" s="5" t="s">
        <v>253</v>
      </c>
    </row>
    <row r="1769" spans="16:16" x14ac:dyDescent="0.25">
      <c r="P1769" s="5" t="s">
        <v>277</v>
      </c>
    </row>
    <row r="1770" spans="16:16" x14ac:dyDescent="0.25">
      <c r="P1770" s="5" t="s">
        <v>301</v>
      </c>
    </row>
    <row r="1771" spans="16:16" x14ac:dyDescent="0.25">
      <c r="P1771" s="5" t="s">
        <v>325</v>
      </c>
    </row>
    <row r="1772" spans="16:16" x14ac:dyDescent="0.25">
      <c r="P1772" s="5" t="s">
        <v>349</v>
      </c>
    </row>
    <row r="1773" spans="16:16" x14ac:dyDescent="0.25">
      <c r="P1773" s="5" t="s">
        <v>373</v>
      </c>
    </row>
    <row r="1774" spans="16:16" x14ac:dyDescent="0.25">
      <c r="P1774" s="5" t="s">
        <v>397</v>
      </c>
    </row>
    <row r="1775" spans="16:16" x14ac:dyDescent="0.25">
      <c r="P1775" s="5" t="s">
        <v>421</v>
      </c>
    </row>
    <row r="1776" spans="16:16" x14ac:dyDescent="0.25">
      <c r="P1776" s="5" t="s">
        <v>445</v>
      </c>
    </row>
    <row r="1777" spans="16:16" x14ac:dyDescent="0.25">
      <c r="P1777" s="5" t="s">
        <v>170</v>
      </c>
    </row>
    <row r="1778" spans="16:16" x14ac:dyDescent="0.25">
      <c r="P1778" s="5" t="s">
        <v>182</v>
      </c>
    </row>
    <row r="1779" spans="16:16" x14ac:dyDescent="0.25">
      <c r="P1779" s="5" t="s">
        <v>194</v>
      </c>
    </row>
    <row r="1780" spans="16:16" x14ac:dyDescent="0.25">
      <c r="P1780" s="5" t="s">
        <v>206</v>
      </c>
    </row>
    <row r="1781" spans="16:16" x14ac:dyDescent="0.25">
      <c r="P1781" s="5" t="s">
        <v>218</v>
      </c>
    </row>
    <row r="1782" spans="16:16" x14ac:dyDescent="0.25">
      <c r="P1782" s="5" t="s">
        <v>230</v>
      </c>
    </row>
    <row r="1783" spans="16:16" x14ac:dyDescent="0.25">
      <c r="P1783" s="5" t="s">
        <v>242</v>
      </c>
    </row>
    <row r="1784" spans="16:16" x14ac:dyDescent="0.25">
      <c r="P1784" s="5" t="s">
        <v>254</v>
      </c>
    </row>
    <row r="1785" spans="16:16" x14ac:dyDescent="0.25">
      <c r="P1785" s="5" t="s">
        <v>278</v>
      </c>
    </row>
    <row r="1786" spans="16:16" x14ac:dyDescent="0.25">
      <c r="P1786" s="5" t="s">
        <v>302</v>
      </c>
    </row>
    <row r="1787" spans="16:16" x14ac:dyDescent="0.25">
      <c r="P1787" s="5" t="s">
        <v>326</v>
      </c>
    </row>
    <row r="1788" spans="16:16" x14ac:dyDescent="0.25">
      <c r="P1788" s="5" t="s">
        <v>350</v>
      </c>
    </row>
    <row r="1789" spans="16:16" x14ac:dyDescent="0.25">
      <c r="P1789" s="5" t="s">
        <v>374</v>
      </c>
    </row>
    <row r="1790" spans="16:16" x14ac:dyDescent="0.25">
      <c r="P1790" s="5" t="s">
        <v>398</v>
      </c>
    </row>
    <row r="1791" spans="16:16" x14ac:dyDescent="0.25">
      <c r="P1791" s="5" t="s">
        <v>422</v>
      </c>
    </row>
    <row r="1792" spans="16:16" x14ac:dyDescent="0.25">
      <c r="P1792" s="5" t="s">
        <v>446</v>
      </c>
    </row>
    <row r="1793" spans="16:16" x14ac:dyDescent="0.25">
      <c r="P1793" s="5" t="s">
        <v>171</v>
      </c>
    </row>
    <row r="1794" spans="16:16" x14ac:dyDescent="0.25">
      <c r="P1794" s="5" t="s">
        <v>183</v>
      </c>
    </row>
    <row r="1795" spans="16:16" x14ac:dyDescent="0.25">
      <c r="P1795" s="5" t="s">
        <v>195</v>
      </c>
    </row>
    <row r="1796" spans="16:16" x14ac:dyDescent="0.25">
      <c r="P1796" s="5" t="s">
        <v>207</v>
      </c>
    </row>
    <row r="1797" spans="16:16" x14ac:dyDescent="0.25">
      <c r="P1797" s="5" t="s">
        <v>219</v>
      </c>
    </row>
    <row r="1798" spans="16:16" x14ac:dyDescent="0.25">
      <c r="P1798" s="5" t="s">
        <v>231</v>
      </c>
    </row>
    <row r="1799" spans="16:16" x14ac:dyDescent="0.25">
      <c r="P1799" s="5" t="s">
        <v>243</v>
      </c>
    </row>
    <row r="1800" spans="16:16" x14ac:dyDescent="0.25">
      <c r="P1800" s="5" t="s">
        <v>255</v>
      </c>
    </row>
    <row r="1801" spans="16:16" x14ac:dyDescent="0.25">
      <c r="P1801" s="5" t="s">
        <v>279</v>
      </c>
    </row>
    <row r="1802" spans="16:16" x14ac:dyDescent="0.25">
      <c r="P1802" s="5" t="s">
        <v>303</v>
      </c>
    </row>
    <row r="1803" spans="16:16" x14ac:dyDescent="0.25">
      <c r="P1803" s="5" t="s">
        <v>327</v>
      </c>
    </row>
    <row r="1804" spans="16:16" x14ac:dyDescent="0.25">
      <c r="P1804" s="5" t="s">
        <v>351</v>
      </c>
    </row>
    <row r="1805" spans="16:16" x14ac:dyDescent="0.25">
      <c r="P1805" s="5" t="s">
        <v>375</v>
      </c>
    </row>
    <row r="1806" spans="16:16" x14ac:dyDescent="0.25">
      <c r="P1806" s="5" t="s">
        <v>399</v>
      </c>
    </row>
    <row r="1807" spans="16:16" x14ac:dyDescent="0.25">
      <c r="P1807" s="5" t="s">
        <v>423</v>
      </c>
    </row>
    <row r="1808" spans="16:16" x14ac:dyDescent="0.25">
      <c r="P1808" s="5" t="s">
        <v>447</v>
      </c>
    </row>
    <row r="1809" spans="16:16" x14ac:dyDescent="0.25">
      <c r="P1809" s="5" t="s">
        <v>172</v>
      </c>
    </row>
    <row r="1810" spans="16:16" x14ac:dyDescent="0.25">
      <c r="P1810" s="5" t="s">
        <v>184</v>
      </c>
    </row>
    <row r="1811" spans="16:16" x14ac:dyDescent="0.25">
      <c r="P1811" s="5" t="s">
        <v>196</v>
      </c>
    </row>
    <row r="1812" spans="16:16" x14ac:dyDescent="0.25">
      <c r="P1812" s="5" t="s">
        <v>208</v>
      </c>
    </row>
    <row r="1813" spans="16:16" x14ac:dyDescent="0.25">
      <c r="P1813" s="5" t="s">
        <v>220</v>
      </c>
    </row>
    <row r="1814" spans="16:16" x14ac:dyDescent="0.25">
      <c r="P1814" s="5" t="s">
        <v>232</v>
      </c>
    </row>
    <row r="1815" spans="16:16" x14ac:dyDescent="0.25">
      <c r="P1815" s="5" t="s">
        <v>244</v>
      </c>
    </row>
    <row r="1816" spans="16:16" x14ac:dyDescent="0.25">
      <c r="P1816" s="5" t="s">
        <v>256</v>
      </c>
    </row>
    <row r="1817" spans="16:16" x14ac:dyDescent="0.25">
      <c r="P1817" s="5" t="s">
        <v>280</v>
      </c>
    </row>
    <row r="1818" spans="16:16" x14ac:dyDescent="0.25">
      <c r="P1818" s="5" t="s">
        <v>304</v>
      </c>
    </row>
    <row r="1819" spans="16:16" x14ac:dyDescent="0.25">
      <c r="P1819" s="5" t="s">
        <v>328</v>
      </c>
    </row>
    <row r="1820" spans="16:16" x14ac:dyDescent="0.25">
      <c r="P1820" s="5" t="s">
        <v>352</v>
      </c>
    </row>
    <row r="1821" spans="16:16" x14ac:dyDescent="0.25">
      <c r="P1821" s="5" t="s">
        <v>376</v>
      </c>
    </row>
    <row r="1822" spans="16:16" x14ac:dyDescent="0.25">
      <c r="P1822" s="5" t="s">
        <v>400</v>
      </c>
    </row>
    <row r="1823" spans="16:16" x14ac:dyDescent="0.25">
      <c r="P1823" s="5" t="s">
        <v>424</v>
      </c>
    </row>
    <row r="1824" spans="16:16" x14ac:dyDescent="0.25">
      <c r="P1824" s="5" t="s">
        <v>448</v>
      </c>
    </row>
    <row r="1825" spans="16:16" x14ac:dyDescent="0.25">
      <c r="P1825" s="5" t="s">
        <v>173</v>
      </c>
    </row>
    <row r="1826" spans="16:16" x14ac:dyDescent="0.25">
      <c r="P1826" s="5" t="s">
        <v>185</v>
      </c>
    </row>
    <row r="1827" spans="16:16" x14ac:dyDescent="0.25">
      <c r="P1827" s="5" t="s">
        <v>197</v>
      </c>
    </row>
    <row r="1828" spans="16:16" x14ac:dyDescent="0.25">
      <c r="P1828" s="5" t="s">
        <v>209</v>
      </c>
    </row>
    <row r="1829" spans="16:16" x14ac:dyDescent="0.25">
      <c r="P1829" s="5" t="s">
        <v>221</v>
      </c>
    </row>
    <row r="1830" spans="16:16" x14ac:dyDescent="0.25">
      <c r="P1830" s="5" t="s">
        <v>233</v>
      </c>
    </row>
    <row r="1831" spans="16:16" x14ac:dyDescent="0.25">
      <c r="P1831" s="5" t="s">
        <v>245</v>
      </c>
    </row>
    <row r="1832" spans="16:16" x14ac:dyDescent="0.25">
      <c r="P1832" s="5" t="s">
        <v>257</v>
      </c>
    </row>
    <row r="1833" spans="16:16" x14ac:dyDescent="0.25">
      <c r="P1833" s="5" t="s">
        <v>281</v>
      </c>
    </row>
    <row r="1834" spans="16:16" x14ac:dyDescent="0.25">
      <c r="P1834" s="5" t="s">
        <v>305</v>
      </c>
    </row>
    <row r="1835" spans="16:16" x14ac:dyDescent="0.25">
      <c r="P1835" s="5" t="s">
        <v>329</v>
      </c>
    </row>
    <row r="1836" spans="16:16" x14ac:dyDescent="0.25">
      <c r="P1836" s="5" t="s">
        <v>353</v>
      </c>
    </row>
    <row r="1837" spans="16:16" x14ac:dyDescent="0.25">
      <c r="P1837" s="5" t="s">
        <v>377</v>
      </c>
    </row>
    <row r="1838" spans="16:16" x14ac:dyDescent="0.25">
      <c r="P1838" s="5" t="s">
        <v>401</v>
      </c>
    </row>
    <row r="1839" spans="16:16" x14ac:dyDescent="0.25">
      <c r="P1839" s="5" t="s">
        <v>425</v>
      </c>
    </row>
    <row r="1840" spans="16:16" x14ac:dyDescent="0.25">
      <c r="P1840" s="5" t="s">
        <v>449</v>
      </c>
    </row>
    <row r="1841" spans="16:16" x14ac:dyDescent="0.25">
      <c r="P1841" s="5" t="s">
        <v>174</v>
      </c>
    </row>
    <row r="1842" spans="16:16" x14ac:dyDescent="0.25">
      <c r="P1842" s="5" t="s">
        <v>186</v>
      </c>
    </row>
    <row r="1843" spans="16:16" x14ac:dyDescent="0.25">
      <c r="P1843" s="5" t="s">
        <v>198</v>
      </c>
    </row>
    <row r="1844" spans="16:16" x14ac:dyDescent="0.25">
      <c r="P1844" s="5" t="s">
        <v>210</v>
      </c>
    </row>
    <row r="1845" spans="16:16" x14ac:dyDescent="0.25">
      <c r="P1845" s="5" t="s">
        <v>222</v>
      </c>
    </row>
    <row r="1846" spans="16:16" x14ac:dyDescent="0.25">
      <c r="P1846" s="5" t="s">
        <v>234</v>
      </c>
    </row>
    <row r="1847" spans="16:16" x14ac:dyDescent="0.25">
      <c r="P1847" s="5" t="s">
        <v>246</v>
      </c>
    </row>
    <row r="1848" spans="16:16" x14ac:dyDescent="0.25">
      <c r="P1848" s="5" t="s">
        <v>258</v>
      </c>
    </row>
    <row r="1849" spans="16:16" x14ac:dyDescent="0.25">
      <c r="P1849" s="5" t="s">
        <v>282</v>
      </c>
    </row>
    <row r="1850" spans="16:16" x14ac:dyDescent="0.25">
      <c r="P1850" s="5" t="s">
        <v>306</v>
      </c>
    </row>
    <row r="1851" spans="16:16" x14ac:dyDescent="0.25">
      <c r="P1851" s="5" t="s">
        <v>330</v>
      </c>
    </row>
    <row r="1852" spans="16:16" x14ac:dyDescent="0.25">
      <c r="P1852" s="5" t="s">
        <v>354</v>
      </c>
    </row>
    <row r="1853" spans="16:16" x14ac:dyDescent="0.25">
      <c r="P1853" s="5" t="s">
        <v>378</v>
      </c>
    </row>
    <row r="1854" spans="16:16" x14ac:dyDescent="0.25">
      <c r="P1854" s="5" t="s">
        <v>402</v>
      </c>
    </row>
    <row r="1855" spans="16:16" x14ac:dyDescent="0.25">
      <c r="P1855" s="5" t="s">
        <v>426</v>
      </c>
    </row>
    <row r="1856" spans="16:16" x14ac:dyDescent="0.25">
      <c r="P1856" s="5" t="s">
        <v>450</v>
      </c>
    </row>
    <row r="1857" spans="16:16" x14ac:dyDescent="0.25">
      <c r="P1857" s="5" t="s">
        <v>175</v>
      </c>
    </row>
    <row r="1858" spans="16:16" x14ac:dyDescent="0.25">
      <c r="P1858" s="5" t="s">
        <v>187</v>
      </c>
    </row>
    <row r="1859" spans="16:16" x14ac:dyDescent="0.25">
      <c r="P1859" s="5" t="s">
        <v>199</v>
      </c>
    </row>
    <row r="1860" spans="16:16" x14ac:dyDescent="0.25">
      <c r="P1860" s="5" t="s">
        <v>211</v>
      </c>
    </row>
    <row r="1861" spans="16:16" x14ac:dyDescent="0.25">
      <c r="P1861" s="5" t="s">
        <v>223</v>
      </c>
    </row>
    <row r="1862" spans="16:16" x14ac:dyDescent="0.25">
      <c r="P1862" s="5" t="s">
        <v>235</v>
      </c>
    </row>
    <row r="1863" spans="16:16" x14ac:dyDescent="0.25">
      <c r="P1863" s="5" t="s">
        <v>247</v>
      </c>
    </row>
    <row r="1864" spans="16:16" x14ac:dyDescent="0.25">
      <c r="P1864" s="5" t="s">
        <v>259</v>
      </c>
    </row>
    <row r="1865" spans="16:16" x14ac:dyDescent="0.25">
      <c r="P1865" s="5" t="s">
        <v>283</v>
      </c>
    </row>
    <row r="1866" spans="16:16" x14ac:dyDescent="0.25">
      <c r="P1866" s="5" t="s">
        <v>307</v>
      </c>
    </row>
    <row r="1867" spans="16:16" x14ac:dyDescent="0.25">
      <c r="P1867" s="5" t="s">
        <v>331</v>
      </c>
    </row>
    <row r="1868" spans="16:16" x14ac:dyDescent="0.25">
      <c r="P1868" s="5" t="s">
        <v>355</v>
      </c>
    </row>
    <row r="1869" spans="16:16" x14ac:dyDescent="0.25">
      <c r="P1869" s="5" t="s">
        <v>379</v>
      </c>
    </row>
    <row r="1870" spans="16:16" x14ac:dyDescent="0.25">
      <c r="P1870" s="5" t="s">
        <v>403</v>
      </c>
    </row>
    <row r="1871" spans="16:16" x14ac:dyDescent="0.25">
      <c r="P1871" s="5" t="s">
        <v>427</v>
      </c>
    </row>
    <row r="1872" spans="16:16" x14ac:dyDescent="0.25">
      <c r="P1872" s="5" t="s">
        <v>451</v>
      </c>
    </row>
    <row r="1873" spans="16:16" x14ac:dyDescent="0.25">
      <c r="P1873" s="5" t="s">
        <v>176</v>
      </c>
    </row>
    <row r="1874" spans="16:16" x14ac:dyDescent="0.25">
      <c r="P1874" s="5" t="s">
        <v>188</v>
      </c>
    </row>
    <row r="1875" spans="16:16" x14ac:dyDescent="0.25">
      <c r="P1875" s="5" t="s">
        <v>200</v>
      </c>
    </row>
    <row r="1876" spans="16:16" x14ac:dyDescent="0.25">
      <c r="P1876" s="5" t="s">
        <v>212</v>
      </c>
    </row>
    <row r="1877" spans="16:16" x14ac:dyDescent="0.25">
      <c r="P1877" s="5" t="s">
        <v>224</v>
      </c>
    </row>
    <row r="1878" spans="16:16" x14ac:dyDescent="0.25">
      <c r="P1878" s="5" t="s">
        <v>236</v>
      </c>
    </row>
    <row r="1879" spans="16:16" x14ac:dyDescent="0.25">
      <c r="P1879" s="5" t="s">
        <v>248</v>
      </c>
    </row>
    <row r="1880" spans="16:16" x14ac:dyDescent="0.25">
      <c r="P1880" s="5" t="s">
        <v>260</v>
      </c>
    </row>
    <row r="1881" spans="16:16" x14ac:dyDescent="0.25">
      <c r="P1881" s="5" t="s">
        <v>284</v>
      </c>
    </row>
    <row r="1882" spans="16:16" x14ac:dyDescent="0.25">
      <c r="P1882" s="5" t="s">
        <v>308</v>
      </c>
    </row>
    <row r="1883" spans="16:16" x14ac:dyDescent="0.25">
      <c r="P1883" s="5" t="s">
        <v>332</v>
      </c>
    </row>
    <row r="1884" spans="16:16" x14ac:dyDescent="0.25">
      <c r="P1884" s="5" t="s">
        <v>356</v>
      </c>
    </row>
    <row r="1885" spans="16:16" x14ac:dyDescent="0.25">
      <c r="P1885" s="5" t="s">
        <v>380</v>
      </c>
    </row>
    <row r="1886" spans="16:16" x14ac:dyDescent="0.25">
      <c r="P1886" s="5" t="s">
        <v>404</v>
      </c>
    </row>
    <row r="1887" spans="16:16" x14ac:dyDescent="0.25">
      <c r="P1887" s="5" t="s">
        <v>428</v>
      </c>
    </row>
    <row r="1888" spans="16:16" x14ac:dyDescent="0.25">
      <c r="P1888" s="5" t="s">
        <v>452</v>
      </c>
    </row>
    <row r="1889" spans="16:16" x14ac:dyDescent="0.25">
      <c r="P1889" s="5" t="s">
        <v>177</v>
      </c>
    </row>
    <row r="1890" spans="16:16" x14ac:dyDescent="0.25">
      <c r="P1890" s="5" t="s">
        <v>189</v>
      </c>
    </row>
    <row r="1891" spans="16:16" x14ac:dyDescent="0.25">
      <c r="P1891" s="5" t="s">
        <v>201</v>
      </c>
    </row>
    <row r="1892" spans="16:16" x14ac:dyDescent="0.25">
      <c r="P1892" s="5" t="s">
        <v>213</v>
      </c>
    </row>
    <row r="1893" spans="16:16" x14ac:dyDescent="0.25">
      <c r="P1893" s="5" t="s">
        <v>225</v>
      </c>
    </row>
    <row r="1894" spans="16:16" x14ac:dyDescent="0.25">
      <c r="P1894" s="5" t="s">
        <v>237</v>
      </c>
    </row>
    <row r="1895" spans="16:16" x14ac:dyDescent="0.25">
      <c r="P1895" s="5" t="s">
        <v>249</v>
      </c>
    </row>
    <row r="1896" spans="16:16" x14ac:dyDescent="0.25">
      <c r="P1896" s="5" t="s">
        <v>261</v>
      </c>
    </row>
    <row r="1897" spans="16:16" x14ac:dyDescent="0.25">
      <c r="P1897" s="5" t="s">
        <v>285</v>
      </c>
    </row>
    <row r="1898" spans="16:16" x14ac:dyDescent="0.25">
      <c r="P1898" s="5" t="s">
        <v>309</v>
      </c>
    </row>
    <row r="1899" spans="16:16" x14ac:dyDescent="0.25">
      <c r="P1899" s="5" t="s">
        <v>333</v>
      </c>
    </row>
    <row r="1900" spans="16:16" x14ac:dyDescent="0.25">
      <c r="P1900" s="5" t="s">
        <v>357</v>
      </c>
    </row>
    <row r="1901" spans="16:16" x14ac:dyDescent="0.25">
      <c r="P1901" s="5" t="s">
        <v>381</v>
      </c>
    </row>
    <row r="1902" spans="16:16" x14ac:dyDescent="0.25">
      <c r="P1902" s="5" t="s">
        <v>405</v>
      </c>
    </row>
    <row r="1903" spans="16:16" x14ac:dyDescent="0.25">
      <c r="P1903" s="5" t="s">
        <v>429</v>
      </c>
    </row>
    <row r="1904" spans="16:16" x14ac:dyDescent="0.25">
      <c r="P1904" s="5" t="s">
        <v>453</v>
      </c>
    </row>
    <row r="1905" spans="16:16" x14ac:dyDescent="0.25">
      <c r="P1905" s="5" t="s">
        <v>178</v>
      </c>
    </row>
    <row r="1906" spans="16:16" x14ac:dyDescent="0.25">
      <c r="P1906" s="5" t="s">
        <v>190</v>
      </c>
    </row>
    <row r="1907" spans="16:16" x14ac:dyDescent="0.25">
      <c r="P1907" s="5" t="s">
        <v>202</v>
      </c>
    </row>
    <row r="1908" spans="16:16" x14ac:dyDescent="0.25">
      <c r="P1908" s="5" t="s">
        <v>214</v>
      </c>
    </row>
    <row r="1909" spans="16:16" x14ac:dyDescent="0.25">
      <c r="P1909" s="5" t="s">
        <v>226</v>
      </c>
    </row>
    <row r="1910" spans="16:16" x14ac:dyDescent="0.25">
      <c r="P1910" s="5" t="s">
        <v>238</v>
      </c>
    </row>
    <row r="1911" spans="16:16" x14ac:dyDescent="0.25">
      <c r="P1911" s="5" t="s">
        <v>250</v>
      </c>
    </row>
    <row r="1912" spans="16:16" x14ac:dyDescent="0.25">
      <c r="P1912" s="5" t="s">
        <v>262</v>
      </c>
    </row>
    <row r="1913" spans="16:16" x14ac:dyDescent="0.25">
      <c r="P1913" s="5" t="s">
        <v>286</v>
      </c>
    </row>
    <row r="1914" spans="16:16" x14ac:dyDescent="0.25">
      <c r="P1914" s="5" t="s">
        <v>310</v>
      </c>
    </row>
    <row r="1915" spans="16:16" x14ac:dyDescent="0.25">
      <c r="P1915" s="5" t="s">
        <v>334</v>
      </c>
    </row>
    <row r="1916" spans="16:16" x14ac:dyDescent="0.25">
      <c r="P1916" s="5" t="s">
        <v>358</v>
      </c>
    </row>
    <row r="1917" spans="16:16" x14ac:dyDescent="0.25">
      <c r="P1917" s="5" t="s">
        <v>382</v>
      </c>
    </row>
    <row r="1918" spans="16:16" x14ac:dyDescent="0.25">
      <c r="P1918" s="5" t="s">
        <v>406</v>
      </c>
    </row>
    <row r="1919" spans="16:16" x14ac:dyDescent="0.25">
      <c r="P1919" s="5" t="s">
        <v>430</v>
      </c>
    </row>
    <row r="1920" spans="16:16" x14ac:dyDescent="0.25">
      <c r="P1920" s="5" t="s">
        <v>454</v>
      </c>
    </row>
    <row r="1921" spans="16:16" x14ac:dyDescent="0.25">
      <c r="P1921" s="5" t="s">
        <v>0</v>
      </c>
    </row>
    <row r="1922" spans="16:16" x14ac:dyDescent="0.25">
      <c r="P1922" s="5" t="s">
        <v>12</v>
      </c>
    </row>
    <row r="1923" spans="16:16" x14ac:dyDescent="0.25">
      <c r="P1923" s="5" t="s">
        <v>13</v>
      </c>
    </row>
    <row r="1924" spans="16:16" x14ac:dyDescent="0.25">
      <c r="P1924" s="5" t="s">
        <v>14</v>
      </c>
    </row>
    <row r="1925" spans="16:16" x14ac:dyDescent="0.25">
      <c r="P1925" s="5" t="s">
        <v>15</v>
      </c>
    </row>
    <row r="1926" spans="16:16" x14ac:dyDescent="0.25">
      <c r="P1926" s="5" t="s">
        <v>16</v>
      </c>
    </row>
    <row r="1927" spans="16:16" x14ac:dyDescent="0.25">
      <c r="P1927" s="5" t="s">
        <v>17</v>
      </c>
    </row>
    <row r="1928" spans="16:16" x14ac:dyDescent="0.25">
      <c r="P1928" s="5" t="s">
        <v>18</v>
      </c>
    </row>
    <row r="1929" spans="16:16" x14ac:dyDescent="0.25">
      <c r="P1929" s="5" t="s">
        <v>263</v>
      </c>
    </row>
    <row r="1930" spans="16:16" x14ac:dyDescent="0.25">
      <c r="P1930" s="5" t="s">
        <v>287</v>
      </c>
    </row>
    <row r="1931" spans="16:16" x14ac:dyDescent="0.25">
      <c r="P1931" s="5" t="s">
        <v>311</v>
      </c>
    </row>
    <row r="1932" spans="16:16" x14ac:dyDescent="0.25">
      <c r="P1932" s="5" t="s">
        <v>335</v>
      </c>
    </row>
    <row r="1933" spans="16:16" x14ac:dyDescent="0.25">
      <c r="P1933" s="5" t="s">
        <v>359</v>
      </c>
    </row>
    <row r="1934" spans="16:16" x14ac:dyDescent="0.25">
      <c r="P1934" s="5" t="s">
        <v>383</v>
      </c>
    </row>
    <row r="1935" spans="16:16" x14ac:dyDescent="0.25">
      <c r="P1935" s="5" t="s">
        <v>407</v>
      </c>
    </row>
    <row r="1936" spans="16:16" x14ac:dyDescent="0.25">
      <c r="P1936" s="5" t="s">
        <v>431</v>
      </c>
    </row>
    <row r="1937" spans="16:16" x14ac:dyDescent="0.25">
      <c r="P1937" s="5" t="s">
        <v>1</v>
      </c>
    </row>
    <row r="1938" spans="16:16" x14ac:dyDescent="0.25">
      <c r="P1938" s="5" t="s">
        <v>19</v>
      </c>
    </row>
    <row r="1939" spans="16:16" x14ac:dyDescent="0.25">
      <c r="P1939" s="5" t="s">
        <v>20</v>
      </c>
    </row>
    <row r="1940" spans="16:16" x14ac:dyDescent="0.25">
      <c r="P1940" s="5" t="s">
        <v>21</v>
      </c>
    </row>
    <row r="1941" spans="16:16" x14ac:dyDescent="0.25">
      <c r="P1941" s="5" t="s">
        <v>22</v>
      </c>
    </row>
    <row r="1942" spans="16:16" x14ac:dyDescent="0.25">
      <c r="P1942" s="5" t="s">
        <v>23</v>
      </c>
    </row>
    <row r="1943" spans="16:16" x14ac:dyDescent="0.25">
      <c r="P1943" s="5" t="s">
        <v>24</v>
      </c>
    </row>
    <row r="1944" spans="16:16" x14ac:dyDescent="0.25">
      <c r="P1944" s="5" t="s">
        <v>25</v>
      </c>
    </row>
    <row r="1945" spans="16:16" x14ac:dyDescent="0.25">
      <c r="P1945" s="5" t="s">
        <v>264</v>
      </c>
    </row>
    <row r="1946" spans="16:16" x14ac:dyDescent="0.25">
      <c r="P1946" s="5" t="s">
        <v>288</v>
      </c>
    </row>
    <row r="1947" spans="16:16" x14ac:dyDescent="0.25">
      <c r="P1947" s="5" t="s">
        <v>312</v>
      </c>
    </row>
    <row r="1948" spans="16:16" x14ac:dyDescent="0.25">
      <c r="P1948" s="5" t="s">
        <v>336</v>
      </c>
    </row>
    <row r="1949" spans="16:16" x14ac:dyDescent="0.25">
      <c r="P1949" s="5" t="s">
        <v>360</v>
      </c>
    </row>
    <row r="1950" spans="16:16" x14ac:dyDescent="0.25">
      <c r="P1950" s="5" t="s">
        <v>384</v>
      </c>
    </row>
    <row r="1951" spans="16:16" x14ac:dyDescent="0.25">
      <c r="P1951" s="5" t="s">
        <v>408</v>
      </c>
    </row>
    <row r="1952" spans="16:16" x14ac:dyDescent="0.25">
      <c r="P1952" s="5" t="s">
        <v>432</v>
      </c>
    </row>
    <row r="1953" spans="16:16" x14ac:dyDescent="0.25">
      <c r="P1953" s="5" t="s">
        <v>2</v>
      </c>
    </row>
    <row r="1954" spans="16:16" x14ac:dyDescent="0.25">
      <c r="P1954" s="5" t="s">
        <v>26</v>
      </c>
    </row>
    <row r="1955" spans="16:16" x14ac:dyDescent="0.25">
      <c r="P1955" s="5" t="s">
        <v>27</v>
      </c>
    </row>
    <row r="1956" spans="16:16" x14ac:dyDescent="0.25">
      <c r="P1956" s="5" t="s">
        <v>28</v>
      </c>
    </row>
    <row r="1957" spans="16:16" x14ac:dyDescent="0.25">
      <c r="P1957" s="5" t="s">
        <v>29</v>
      </c>
    </row>
    <row r="1958" spans="16:16" x14ac:dyDescent="0.25">
      <c r="P1958" s="5" t="s">
        <v>30</v>
      </c>
    </row>
    <row r="1959" spans="16:16" x14ac:dyDescent="0.25">
      <c r="P1959" s="5" t="s">
        <v>31</v>
      </c>
    </row>
    <row r="1960" spans="16:16" x14ac:dyDescent="0.25">
      <c r="P1960" s="5" t="s">
        <v>32</v>
      </c>
    </row>
    <row r="1961" spans="16:16" x14ac:dyDescent="0.25">
      <c r="P1961" s="5" t="s">
        <v>265</v>
      </c>
    </row>
    <row r="1962" spans="16:16" x14ac:dyDescent="0.25">
      <c r="P1962" s="5" t="s">
        <v>289</v>
      </c>
    </row>
    <row r="1963" spans="16:16" x14ac:dyDescent="0.25">
      <c r="P1963" s="5" t="s">
        <v>313</v>
      </c>
    </row>
    <row r="1964" spans="16:16" x14ac:dyDescent="0.25">
      <c r="P1964" s="5" t="s">
        <v>337</v>
      </c>
    </row>
    <row r="1965" spans="16:16" x14ac:dyDescent="0.25">
      <c r="P1965" s="5" t="s">
        <v>361</v>
      </c>
    </row>
    <row r="1966" spans="16:16" x14ac:dyDescent="0.25">
      <c r="P1966" s="5" t="s">
        <v>385</v>
      </c>
    </row>
    <row r="1967" spans="16:16" x14ac:dyDescent="0.25">
      <c r="P1967" s="5" t="s">
        <v>409</v>
      </c>
    </row>
    <row r="1968" spans="16:16" x14ac:dyDescent="0.25">
      <c r="P1968" s="5" t="s">
        <v>433</v>
      </c>
    </row>
    <row r="1969" spans="16:16" x14ac:dyDescent="0.25">
      <c r="P1969" s="5" t="s">
        <v>3</v>
      </c>
    </row>
    <row r="1970" spans="16:16" x14ac:dyDescent="0.25">
      <c r="P1970" s="5" t="s">
        <v>33</v>
      </c>
    </row>
    <row r="1971" spans="16:16" x14ac:dyDescent="0.25">
      <c r="P1971" s="5" t="s">
        <v>34</v>
      </c>
    </row>
    <row r="1972" spans="16:16" x14ac:dyDescent="0.25">
      <c r="P1972" s="5" t="s">
        <v>35</v>
      </c>
    </row>
    <row r="1973" spans="16:16" x14ac:dyDescent="0.25">
      <c r="P1973" s="5" t="s">
        <v>36</v>
      </c>
    </row>
    <row r="1974" spans="16:16" x14ac:dyDescent="0.25">
      <c r="P1974" s="5" t="s">
        <v>37</v>
      </c>
    </row>
    <row r="1975" spans="16:16" x14ac:dyDescent="0.25">
      <c r="P1975" s="5" t="s">
        <v>38</v>
      </c>
    </row>
    <row r="1976" spans="16:16" x14ac:dyDescent="0.25">
      <c r="P1976" s="5" t="s">
        <v>39</v>
      </c>
    </row>
    <row r="1977" spans="16:16" x14ac:dyDescent="0.25">
      <c r="P1977" s="5" t="s">
        <v>266</v>
      </c>
    </row>
    <row r="1978" spans="16:16" x14ac:dyDescent="0.25">
      <c r="P1978" s="5" t="s">
        <v>290</v>
      </c>
    </row>
    <row r="1979" spans="16:16" x14ac:dyDescent="0.25">
      <c r="P1979" s="5" t="s">
        <v>314</v>
      </c>
    </row>
    <row r="1980" spans="16:16" x14ac:dyDescent="0.25">
      <c r="P1980" s="5" t="s">
        <v>338</v>
      </c>
    </row>
    <row r="1981" spans="16:16" x14ac:dyDescent="0.25">
      <c r="P1981" s="5" t="s">
        <v>362</v>
      </c>
    </row>
    <row r="1982" spans="16:16" x14ac:dyDescent="0.25">
      <c r="P1982" s="5" t="s">
        <v>386</v>
      </c>
    </row>
    <row r="1983" spans="16:16" x14ac:dyDescent="0.25">
      <c r="P1983" s="5" t="s">
        <v>410</v>
      </c>
    </row>
    <row r="1984" spans="16:16" x14ac:dyDescent="0.25">
      <c r="P1984" s="5" t="s">
        <v>434</v>
      </c>
    </row>
    <row r="1985" spans="16:16" x14ac:dyDescent="0.25">
      <c r="P1985" s="5" t="s">
        <v>4</v>
      </c>
    </row>
    <row r="1986" spans="16:16" x14ac:dyDescent="0.25">
      <c r="P1986" s="5" t="s">
        <v>40</v>
      </c>
    </row>
    <row r="1987" spans="16:16" x14ac:dyDescent="0.25">
      <c r="P1987" s="5" t="s">
        <v>41</v>
      </c>
    </row>
    <row r="1988" spans="16:16" x14ac:dyDescent="0.25">
      <c r="P1988" s="5" t="s">
        <v>42</v>
      </c>
    </row>
    <row r="1989" spans="16:16" x14ac:dyDescent="0.25">
      <c r="P1989" s="5" t="s">
        <v>43</v>
      </c>
    </row>
    <row r="1990" spans="16:16" x14ac:dyDescent="0.25">
      <c r="P1990" s="5" t="s">
        <v>44</v>
      </c>
    </row>
    <row r="1991" spans="16:16" x14ac:dyDescent="0.25">
      <c r="P1991" s="5" t="s">
        <v>45</v>
      </c>
    </row>
    <row r="1992" spans="16:16" x14ac:dyDescent="0.25">
      <c r="P1992" s="5" t="s">
        <v>46</v>
      </c>
    </row>
    <row r="1993" spans="16:16" x14ac:dyDescent="0.25">
      <c r="P1993" s="5" t="s">
        <v>267</v>
      </c>
    </row>
    <row r="1994" spans="16:16" x14ac:dyDescent="0.25">
      <c r="P1994" s="5" t="s">
        <v>291</v>
      </c>
    </row>
    <row r="1995" spans="16:16" x14ac:dyDescent="0.25">
      <c r="P1995" s="5" t="s">
        <v>315</v>
      </c>
    </row>
    <row r="1996" spans="16:16" x14ac:dyDescent="0.25">
      <c r="P1996" s="5" t="s">
        <v>339</v>
      </c>
    </row>
    <row r="1997" spans="16:16" x14ac:dyDescent="0.25">
      <c r="P1997" s="5" t="s">
        <v>363</v>
      </c>
    </row>
    <row r="1998" spans="16:16" x14ac:dyDescent="0.25">
      <c r="P1998" s="5" t="s">
        <v>387</v>
      </c>
    </row>
    <row r="1999" spans="16:16" x14ac:dyDescent="0.25">
      <c r="P1999" s="5" t="s">
        <v>411</v>
      </c>
    </row>
    <row r="2000" spans="16:16" x14ac:dyDescent="0.25">
      <c r="P2000" s="5" t="s">
        <v>435</v>
      </c>
    </row>
    <row r="2001" spans="16:16" x14ac:dyDescent="0.25">
      <c r="P2001" s="5" t="s">
        <v>5</v>
      </c>
    </row>
    <row r="2002" spans="16:16" x14ac:dyDescent="0.25">
      <c r="P2002" s="5" t="s">
        <v>47</v>
      </c>
    </row>
    <row r="2003" spans="16:16" x14ac:dyDescent="0.25">
      <c r="P2003" s="5" t="s">
        <v>48</v>
      </c>
    </row>
    <row r="2004" spans="16:16" x14ac:dyDescent="0.25">
      <c r="P2004" s="5" t="s">
        <v>49</v>
      </c>
    </row>
    <row r="2005" spans="16:16" x14ac:dyDescent="0.25">
      <c r="P2005" s="5" t="s">
        <v>50</v>
      </c>
    </row>
    <row r="2006" spans="16:16" x14ac:dyDescent="0.25">
      <c r="P2006" s="5" t="s">
        <v>51</v>
      </c>
    </row>
    <row r="2007" spans="16:16" x14ac:dyDescent="0.25">
      <c r="P2007" s="5" t="s">
        <v>52</v>
      </c>
    </row>
    <row r="2008" spans="16:16" x14ac:dyDescent="0.25">
      <c r="P2008" s="5" t="s">
        <v>53</v>
      </c>
    </row>
    <row r="2009" spans="16:16" x14ac:dyDescent="0.25">
      <c r="P2009" s="5" t="s">
        <v>268</v>
      </c>
    </row>
    <row r="2010" spans="16:16" x14ac:dyDescent="0.25">
      <c r="P2010" s="5" t="s">
        <v>292</v>
      </c>
    </row>
    <row r="2011" spans="16:16" x14ac:dyDescent="0.25">
      <c r="P2011" s="5" t="s">
        <v>316</v>
      </c>
    </row>
    <row r="2012" spans="16:16" x14ac:dyDescent="0.25">
      <c r="P2012" s="5" t="s">
        <v>340</v>
      </c>
    </row>
    <row r="2013" spans="16:16" x14ac:dyDescent="0.25">
      <c r="P2013" s="5" t="s">
        <v>364</v>
      </c>
    </row>
    <row r="2014" spans="16:16" x14ac:dyDescent="0.25">
      <c r="P2014" s="5" t="s">
        <v>388</v>
      </c>
    </row>
    <row r="2015" spans="16:16" x14ac:dyDescent="0.25">
      <c r="P2015" s="5" t="s">
        <v>412</v>
      </c>
    </row>
    <row r="2016" spans="16:16" x14ac:dyDescent="0.25">
      <c r="P2016" s="5" t="s">
        <v>436</v>
      </c>
    </row>
    <row r="2017" spans="16:16" x14ac:dyDescent="0.25">
      <c r="P2017" s="5" t="s">
        <v>6</v>
      </c>
    </row>
    <row r="2018" spans="16:16" x14ac:dyDescent="0.25">
      <c r="P2018" s="5" t="s">
        <v>54</v>
      </c>
    </row>
    <row r="2019" spans="16:16" x14ac:dyDescent="0.25">
      <c r="P2019" s="5" t="s">
        <v>55</v>
      </c>
    </row>
    <row r="2020" spans="16:16" x14ac:dyDescent="0.25">
      <c r="P2020" s="5" t="s">
        <v>56</v>
      </c>
    </row>
    <row r="2021" spans="16:16" x14ac:dyDescent="0.25">
      <c r="P2021" s="5" t="s">
        <v>57</v>
      </c>
    </row>
    <row r="2022" spans="16:16" x14ac:dyDescent="0.25">
      <c r="P2022" s="5" t="s">
        <v>58</v>
      </c>
    </row>
    <row r="2023" spans="16:16" x14ac:dyDescent="0.25">
      <c r="P2023" s="5" t="s">
        <v>59</v>
      </c>
    </row>
    <row r="2024" spans="16:16" x14ac:dyDescent="0.25">
      <c r="P2024" s="5" t="s">
        <v>60</v>
      </c>
    </row>
    <row r="2025" spans="16:16" x14ac:dyDescent="0.25">
      <c r="P2025" s="5" t="s">
        <v>269</v>
      </c>
    </row>
    <row r="2026" spans="16:16" x14ac:dyDescent="0.25">
      <c r="P2026" s="5" t="s">
        <v>293</v>
      </c>
    </row>
    <row r="2027" spans="16:16" x14ac:dyDescent="0.25">
      <c r="P2027" s="5" t="s">
        <v>317</v>
      </c>
    </row>
    <row r="2028" spans="16:16" x14ac:dyDescent="0.25">
      <c r="P2028" s="5" t="s">
        <v>341</v>
      </c>
    </row>
    <row r="2029" spans="16:16" x14ac:dyDescent="0.25">
      <c r="P2029" s="5" t="s">
        <v>365</v>
      </c>
    </row>
    <row r="2030" spans="16:16" x14ac:dyDescent="0.25">
      <c r="P2030" s="5" t="s">
        <v>389</v>
      </c>
    </row>
    <row r="2031" spans="16:16" x14ac:dyDescent="0.25">
      <c r="P2031" s="5" t="s">
        <v>413</v>
      </c>
    </row>
    <row r="2032" spans="16:16" x14ac:dyDescent="0.25">
      <c r="P2032" s="5" t="s">
        <v>437</v>
      </c>
    </row>
    <row r="2033" spans="16:16" x14ac:dyDescent="0.25">
      <c r="P2033" s="5" t="s">
        <v>7</v>
      </c>
    </row>
    <row r="2034" spans="16:16" x14ac:dyDescent="0.25">
      <c r="P2034" s="5" t="s">
        <v>61</v>
      </c>
    </row>
    <row r="2035" spans="16:16" x14ac:dyDescent="0.25">
      <c r="P2035" s="5" t="s">
        <v>62</v>
      </c>
    </row>
    <row r="2036" spans="16:16" x14ac:dyDescent="0.25">
      <c r="P2036" s="5" t="s">
        <v>63</v>
      </c>
    </row>
    <row r="2037" spans="16:16" x14ac:dyDescent="0.25">
      <c r="P2037" s="5" t="s">
        <v>64</v>
      </c>
    </row>
    <row r="2038" spans="16:16" x14ac:dyDescent="0.25">
      <c r="P2038" s="5" t="s">
        <v>65</v>
      </c>
    </row>
    <row r="2039" spans="16:16" x14ac:dyDescent="0.25">
      <c r="P2039" s="5" t="s">
        <v>66</v>
      </c>
    </row>
    <row r="2040" spans="16:16" x14ac:dyDescent="0.25">
      <c r="P2040" s="5" t="s">
        <v>67</v>
      </c>
    </row>
    <row r="2041" spans="16:16" x14ac:dyDescent="0.25">
      <c r="P2041" s="5" t="s">
        <v>270</v>
      </c>
    </row>
    <row r="2042" spans="16:16" x14ac:dyDescent="0.25">
      <c r="P2042" s="5" t="s">
        <v>294</v>
      </c>
    </row>
    <row r="2043" spans="16:16" x14ac:dyDescent="0.25">
      <c r="P2043" s="5" t="s">
        <v>318</v>
      </c>
    </row>
    <row r="2044" spans="16:16" x14ac:dyDescent="0.25">
      <c r="P2044" s="5" t="s">
        <v>342</v>
      </c>
    </row>
    <row r="2045" spans="16:16" x14ac:dyDescent="0.25">
      <c r="P2045" s="5" t="s">
        <v>366</v>
      </c>
    </row>
    <row r="2046" spans="16:16" x14ac:dyDescent="0.25">
      <c r="P2046" s="5" t="s">
        <v>390</v>
      </c>
    </row>
    <row r="2047" spans="16:16" x14ac:dyDescent="0.25">
      <c r="P2047" s="5" t="s">
        <v>414</v>
      </c>
    </row>
    <row r="2048" spans="16:16" x14ac:dyDescent="0.25">
      <c r="P2048" s="5" t="s">
        <v>438</v>
      </c>
    </row>
    <row r="2049" spans="16:16" x14ac:dyDescent="0.25">
      <c r="P2049" s="5" t="s">
        <v>8</v>
      </c>
    </row>
    <row r="2050" spans="16:16" x14ac:dyDescent="0.25">
      <c r="P2050" s="5" t="s">
        <v>68</v>
      </c>
    </row>
    <row r="2051" spans="16:16" x14ac:dyDescent="0.25">
      <c r="P2051" s="5" t="s">
        <v>69</v>
      </c>
    </row>
    <row r="2052" spans="16:16" x14ac:dyDescent="0.25">
      <c r="P2052" s="5" t="s">
        <v>70</v>
      </c>
    </row>
    <row r="2053" spans="16:16" x14ac:dyDescent="0.25">
      <c r="P2053" s="5" t="s">
        <v>71</v>
      </c>
    </row>
    <row r="2054" spans="16:16" x14ac:dyDescent="0.25">
      <c r="P2054" s="5" t="s">
        <v>72</v>
      </c>
    </row>
    <row r="2055" spans="16:16" x14ac:dyDescent="0.25">
      <c r="P2055" s="5" t="s">
        <v>73</v>
      </c>
    </row>
    <row r="2056" spans="16:16" x14ac:dyDescent="0.25">
      <c r="P2056" s="5" t="s">
        <v>74</v>
      </c>
    </row>
    <row r="2057" spans="16:16" x14ac:dyDescent="0.25">
      <c r="P2057" s="5" t="s">
        <v>271</v>
      </c>
    </row>
    <row r="2058" spans="16:16" x14ac:dyDescent="0.25">
      <c r="P2058" s="5" t="s">
        <v>295</v>
      </c>
    </row>
    <row r="2059" spans="16:16" x14ac:dyDescent="0.25">
      <c r="P2059" s="5" t="s">
        <v>319</v>
      </c>
    </row>
    <row r="2060" spans="16:16" x14ac:dyDescent="0.25">
      <c r="P2060" s="5" t="s">
        <v>343</v>
      </c>
    </row>
    <row r="2061" spans="16:16" x14ac:dyDescent="0.25">
      <c r="P2061" s="5" t="s">
        <v>367</v>
      </c>
    </row>
    <row r="2062" spans="16:16" x14ac:dyDescent="0.25">
      <c r="P2062" s="5" t="s">
        <v>391</v>
      </c>
    </row>
    <row r="2063" spans="16:16" x14ac:dyDescent="0.25">
      <c r="P2063" s="5" t="s">
        <v>415</v>
      </c>
    </row>
    <row r="2064" spans="16:16" x14ac:dyDescent="0.25">
      <c r="P2064" s="5" t="s">
        <v>439</v>
      </c>
    </row>
    <row r="2065" spans="16:16" x14ac:dyDescent="0.25">
      <c r="P2065" s="5" t="s">
        <v>9</v>
      </c>
    </row>
    <row r="2066" spans="16:16" x14ac:dyDescent="0.25">
      <c r="P2066" s="5" t="s">
        <v>75</v>
      </c>
    </row>
    <row r="2067" spans="16:16" x14ac:dyDescent="0.25">
      <c r="P2067" s="5" t="s">
        <v>76</v>
      </c>
    </row>
    <row r="2068" spans="16:16" x14ac:dyDescent="0.25">
      <c r="P2068" s="5" t="s">
        <v>77</v>
      </c>
    </row>
    <row r="2069" spans="16:16" x14ac:dyDescent="0.25">
      <c r="P2069" s="5" t="s">
        <v>78</v>
      </c>
    </row>
    <row r="2070" spans="16:16" x14ac:dyDescent="0.25">
      <c r="P2070" s="5" t="s">
        <v>79</v>
      </c>
    </row>
    <row r="2071" spans="16:16" x14ac:dyDescent="0.25">
      <c r="P2071" s="5" t="s">
        <v>80</v>
      </c>
    </row>
    <row r="2072" spans="16:16" x14ac:dyDescent="0.25">
      <c r="P2072" s="5" t="s">
        <v>81</v>
      </c>
    </row>
    <row r="2073" spans="16:16" x14ac:dyDescent="0.25">
      <c r="P2073" s="5" t="s">
        <v>272</v>
      </c>
    </row>
    <row r="2074" spans="16:16" x14ac:dyDescent="0.25">
      <c r="P2074" s="5" t="s">
        <v>296</v>
      </c>
    </row>
    <row r="2075" spans="16:16" x14ac:dyDescent="0.25">
      <c r="P2075" s="5" t="s">
        <v>320</v>
      </c>
    </row>
    <row r="2076" spans="16:16" x14ac:dyDescent="0.25">
      <c r="P2076" s="5" t="s">
        <v>344</v>
      </c>
    </row>
    <row r="2077" spans="16:16" x14ac:dyDescent="0.25">
      <c r="P2077" s="5" t="s">
        <v>368</v>
      </c>
    </row>
    <row r="2078" spans="16:16" x14ac:dyDescent="0.25">
      <c r="P2078" s="5" t="s">
        <v>392</v>
      </c>
    </row>
    <row r="2079" spans="16:16" x14ac:dyDescent="0.25">
      <c r="P2079" s="5" t="s">
        <v>416</v>
      </c>
    </row>
    <row r="2080" spans="16:16" x14ac:dyDescent="0.25">
      <c r="P2080" s="5" t="s">
        <v>440</v>
      </c>
    </row>
    <row r="2081" spans="16:16" x14ac:dyDescent="0.25">
      <c r="P2081" s="5" t="s">
        <v>10</v>
      </c>
    </row>
    <row r="2082" spans="16:16" x14ac:dyDescent="0.25">
      <c r="P2082" s="5" t="s">
        <v>82</v>
      </c>
    </row>
    <row r="2083" spans="16:16" x14ac:dyDescent="0.25">
      <c r="P2083" s="5" t="s">
        <v>83</v>
      </c>
    </row>
    <row r="2084" spans="16:16" x14ac:dyDescent="0.25">
      <c r="P2084" s="5" t="s">
        <v>84</v>
      </c>
    </row>
    <row r="2085" spans="16:16" x14ac:dyDescent="0.25">
      <c r="P2085" s="5" t="s">
        <v>85</v>
      </c>
    </row>
    <row r="2086" spans="16:16" x14ac:dyDescent="0.25">
      <c r="P2086" s="5" t="s">
        <v>86</v>
      </c>
    </row>
    <row r="2087" spans="16:16" x14ac:dyDescent="0.25">
      <c r="P2087" s="5" t="s">
        <v>87</v>
      </c>
    </row>
    <row r="2088" spans="16:16" x14ac:dyDescent="0.25">
      <c r="P2088" s="5" t="s">
        <v>88</v>
      </c>
    </row>
    <row r="2089" spans="16:16" x14ac:dyDescent="0.25">
      <c r="P2089" s="5" t="s">
        <v>273</v>
      </c>
    </row>
    <row r="2090" spans="16:16" x14ac:dyDescent="0.25">
      <c r="P2090" s="5" t="s">
        <v>297</v>
      </c>
    </row>
    <row r="2091" spans="16:16" x14ac:dyDescent="0.25">
      <c r="P2091" s="5" t="s">
        <v>321</v>
      </c>
    </row>
    <row r="2092" spans="16:16" x14ac:dyDescent="0.25">
      <c r="P2092" s="5" t="s">
        <v>345</v>
      </c>
    </row>
    <row r="2093" spans="16:16" x14ac:dyDescent="0.25">
      <c r="P2093" s="5" t="s">
        <v>369</v>
      </c>
    </row>
    <row r="2094" spans="16:16" x14ac:dyDescent="0.25">
      <c r="P2094" s="5" t="s">
        <v>393</v>
      </c>
    </row>
    <row r="2095" spans="16:16" x14ac:dyDescent="0.25">
      <c r="P2095" s="5" t="s">
        <v>417</v>
      </c>
    </row>
    <row r="2096" spans="16:16" x14ac:dyDescent="0.25">
      <c r="P2096" s="5" t="s">
        <v>441</v>
      </c>
    </row>
    <row r="2097" spans="16:16" x14ac:dyDescent="0.25">
      <c r="P2097" s="5" t="s">
        <v>11</v>
      </c>
    </row>
    <row r="2098" spans="16:16" x14ac:dyDescent="0.25">
      <c r="P2098" s="5" t="s">
        <v>89</v>
      </c>
    </row>
    <row r="2099" spans="16:16" x14ac:dyDescent="0.25">
      <c r="P2099" s="5" t="s">
        <v>90</v>
      </c>
    </row>
    <row r="2100" spans="16:16" x14ac:dyDescent="0.25">
      <c r="P2100" s="5" t="s">
        <v>91</v>
      </c>
    </row>
    <row r="2101" spans="16:16" x14ac:dyDescent="0.25">
      <c r="P2101" s="5" t="s">
        <v>92</v>
      </c>
    </row>
    <row r="2102" spans="16:16" x14ac:dyDescent="0.25">
      <c r="P2102" s="5" t="s">
        <v>93</v>
      </c>
    </row>
    <row r="2103" spans="16:16" x14ac:dyDescent="0.25">
      <c r="P2103" s="5" t="s">
        <v>94</v>
      </c>
    </row>
    <row r="2104" spans="16:16" x14ac:dyDescent="0.25">
      <c r="P2104" s="5" t="s">
        <v>95</v>
      </c>
    </row>
    <row r="2105" spans="16:16" x14ac:dyDescent="0.25">
      <c r="P2105" s="5" t="s">
        <v>274</v>
      </c>
    </row>
    <row r="2106" spans="16:16" x14ac:dyDescent="0.25">
      <c r="P2106" s="5" t="s">
        <v>298</v>
      </c>
    </row>
    <row r="2107" spans="16:16" x14ac:dyDescent="0.25">
      <c r="P2107" s="5" t="s">
        <v>322</v>
      </c>
    </row>
    <row r="2108" spans="16:16" x14ac:dyDescent="0.25">
      <c r="P2108" s="5" t="s">
        <v>346</v>
      </c>
    </row>
    <row r="2109" spans="16:16" x14ac:dyDescent="0.25">
      <c r="P2109" s="5" t="s">
        <v>370</v>
      </c>
    </row>
    <row r="2110" spans="16:16" x14ac:dyDescent="0.25">
      <c r="P2110" s="5" t="s">
        <v>394</v>
      </c>
    </row>
    <row r="2111" spans="16:16" x14ac:dyDescent="0.25">
      <c r="P2111" s="5" t="s">
        <v>418</v>
      </c>
    </row>
    <row r="2112" spans="16:16" x14ac:dyDescent="0.25">
      <c r="P2112" s="5" t="s">
        <v>442</v>
      </c>
    </row>
    <row r="2113" spans="16:16" x14ac:dyDescent="0.25">
      <c r="P2113" s="5" t="s">
        <v>167</v>
      </c>
    </row>
    <row r="2114" spans="16:16" x14ac:dyDescent="0.25">
      <c r="P2114" s="5" t="s">
        <v>179</v>
      </c>
    </row>
    <row r="2115" spans="16:16" x14ac:dyDescent="0.25">
      <c r="P2115" s="5" t="s">
        <v>191</v>
      </c>
    </row>
    <row r="2116" spans="16:16" x14ac:dyDescent="0.25">
      <c r="P2116" s="5" t="s">
        <v>203</v>
      </c>
    </row>
    <row r="2117" spans="16:16" x14ac:dyDescent="0.25">
      <c r="P2117" s="5" t="s">
        <v>215</v>
      </c>
    </row>
    <row r="2118" spans="16:16" x14ac:dyDescent="0.25">
      <c r="P2118" s="5" t="s">
        <v>227</v>
      </c>
    </row>
    <row r="2119" spans="16:16" x14ac:dyDescent="0.25">
      <c r="P2119" s="5" t="s">
        <v>239</v>
      </c>
    </row>
    <row r="2120" spans="16:16" x14ac:dyDescent="0.25">
      <c r="P2120" s="5" t="s">
        <v>251</v>
      </c>
    </row>
    <row r="2121" spans="16:16" x14ac:dyDescent="0.25">
      <c r="P2121" s="5" t="s">
        <v>275</v>
      </c>
    </row>
    <row r="2122" spans="16:16" x14ac:dyDescent="0.25">
      <c r="P2122" s="5" t="s">
        <v>299</v>
      </c>
    </row>
    <row r="2123" spans="16:16" x14ac:dyDescent="0.25">
      <c r="P2123" s="5" t="s">
        <v>323</v>
      </c>
    </row>
    <row r="2124" spans="16:16" x14ac:dyDescent="0.25">
      <c r="P2124" s="5" t="s">
        <v>347</v>
      </c>
    </row>
    <row r="2125" spans="16:16" x14ac:dyDescent="0.25">
      <c r="P2125" s="5" t="s">
        <v>371</v>
      </c>
    </row>
    <row r="2126" spans="16:16" x14ac:dyDescent="0.25">
      <c r="P2126" s="5" t="s">
        <v>395</v>
      </c>
    </row>
    <row r="2127" spans="16:16" x14ac:dyDescent="0.25">
      <c r="P2127" s="5" t="s">
        <v>419</v>
      </c>
    </row>
    <row r="2128" spans="16:16" x14ac:dyDescent="0.25">
      <c r="P2128" s="5" t="s">
        <v>443</v>
      </c>
    </row>
    <row r="2129" spans="16:16" x14ac:dyDescent="0.25">
      <c r="P2129" s="5" t="s">
        <v>168</v>
      </c>
    </row>
    <row r="2130" spans="16:16" x14ac:dyDescent="0.25">
      <c r="P2130" s="5" t="s">
        <v>180</v>
      </c>
    </row>
    <row r="2131" spans="16:16" x14ac:dyDescent="0.25">
      <c r="P2131" s="5" t="s">
        <v>192</v>
      </c>
    </row>
    <row r="2132" spans="16:16" x14ac:dyDescent="0.25">
      <c r="P2132" s="5" t="s">
        <v>204</v>
      </c>
    </row>
    <row r="2133" spans="16:16" x14ac:dyDescent="0.25">
      <c r="P2133" s="5" t="s">
        <v>216</v>
      </c>
    </row>
    <row r="2134" spans="16:16" x14ac:dyDescent="0.25">
      <c r="P2134" s="5" t="s">
        <v>228</v>
      </c>
    </row>
    <row r="2135" spans="16:16" x14ac:dyDescent="0.25">
      <c r="P2135" s="5" t="s">
        <v>240</v>
      </c>
    </row>
    <row r="2136" spans="16:16" x14ac:dyDescent="0.25">
      <c r="P2136" s="5" t="s">
        <v>252</v>
      </c>
    </row>
    <row r="2137" spans="16:16" x14ac:dyDescent="0.25">
      <c r="P2137" s="5" t="s">
        <v>276</v>
      </c>
    </row>
    <row r="2138" spans="16:16" x14ac:dyDescent="0.25">
      <c r="P2138" s="5" t="s">
        <v>300</v>
      </c>
    </row>
    <row r="2139" spans="16:16" x14ac:dyDescent="0.25">
      <c r="P2139" s="5" t="s">
        <v>324</v>
      </c>
    </row>
    <row r="2140" spans="16:16" x14ac:dyDescent="0.25">
      <c r="P2140" s="5" t="s">
        <v>348</v>
      </c>
    </row>
    <row r="2141" spans="16:16" x14ac:dyDescent="0.25">
      <c r="P2141" s="5" t="s">
        <v>372</v>
      </c>
    </row>
    <row r="2142" spans="16:16" x14ac:dyDescent="0.25">
      <c r="P2142" s="5" t="s">
        <v>396</v>
      </c>
    </row>
    <row r="2143" spans="16:16" x14ac:dyDescent="0.25">
      <c r="P2143" s="5" t="s">
        <v>420</v>
      </c>
    </row>
    <row r="2144" spans="16:16" x14ac:dyDescent="0.25">
      <c r="P2144" s="5" t="s">
        <v>444</v>
      </c>
    </row>
    <row r="2145" spans="16:16" x14ac:dyDescent="0.25">
      <c r="P2145" s="5" t="s">
        <v>169</v>
      </c>
    </row>
    <row r="2146" spans="16:16" x14ac:dyDescent="0.25">
      <c r="P2146" s="5" t="s">
        <v>181</v>
      </c>
    </row>
    <row r="2147" spans="16:16" x14ac:dyDescent="0.25">
      <c r="P2147" s="5" t="s">
        <v>193</v>
      </c>
    </row>
    <row r="2148" spans="16:16" x14ac:dyDescent="0.25">
      <c r="P2148" s="5" t="s">
        <v>205</v>
      </c>
    </row>
    <row r="2149" spans="16:16" x14ac:dyDescent="0.25">
      <c r="P2149" s="5" t="s">
        <v>217</v>
      </c>
    </row>
    <row r="2150" spans="16:16" x14ac:dyDescent="0.25">
      <c r="P2150" s="5" t="s">
        <v>229</v>
      </c>
    </row>
    <row r="2151" spans="16:16" x14ac:dyDescent="0.25">
      <c r="P2151" s="5" t="s">
        <v>241</v>
      </c>
    </row>
    <row r="2152" spans="16:16" x14ac:dyDescent="0.25">
      <c r="P2152" s="5" t="s">
        <v>253</v>
      </c>
    </row>
    <row r="2153" spans="16:16" x14ac:dyDescent="0.25">
      <c r="P2153" s="5" t="s">
        <v>277</v>
      </c>
    </row>
    <row r="2154" spans="16:16" x14ac:dyDescent="0.25">
      <c r="P2154" s="5" t="s">
        <v>301</v>
      </c>
    </row>
    <row r="2155" spans="16:16" x14ac:dyDescent="0.25">
      <c r="P2155" s="5" t="s">
        <v>325</v>
      </c>
    </row>
    <row r="2156" spans="16:16" x14ac:dyDescent="0.25">
      <c r="P2156" s="5" t="s">
        <v>349</v>
      </c>
    </row>
    <row r="2157" spans="16:16" x14ac:dyDescent="0.25">
      <c r="P2157" s="5" t="s">
        <v>373</v>
      </c>
    </row>
    <row r="2158" spans="16:16" x14ac:dyDescent="0.25">
      <c r="P2158" s="5" t="s">
        <v>397</v>
      </c>
    </row>
    <row r="2159" spans="16:16" x14ac:dyDescent="0.25">
      <c r="P2159" s="5" t="s">
        <v>421</v>
      </c>
    </row>
    <row r="2160" spans="16:16" x14ac:dyDescent="0.25">
      <c r="P2160" s="5" t="s">
        <v>445</v>
      </c>
    </row>
    <row r="2161" spans="16:16" x14ac:dyDescent="0.25">
      <c r="P2161" s="5" t="s">
        <v>170</v>
      </c>
    </row>
    <row r="2162" spans="16:16" x14ac:dyDescent="0.25">
      <c r="P2162" s="5" t="s">
        <v>182</v>
      </c>
    </row>
    <row r="2163" spans="16:16" x14ac:dyDescent="0.25">
      <c r="P2163" s="5" t="s">
        <v>194</v>
      </c>
    </row>
    <row r="2164" spans="16:16" x14ac:dyDescent="0.25">
      <c r="P2164" s="5" t="s">
        <v>206</v>
      </c>
    </row>
    <row r="2165" spans="16:16" x14ac:dyDescent="0.25">
      <c r="P2165" s="5" t="s">
        <v>218</v>
      </c>
    </row>
    <row r="2166" spans="16:16" x14ac:dyDescent="0.25">
      <c r="P2166" s="5" t="s">
        <v>230</v>
      </c>
    </row>
    <row r="2167" spans="16:16" x14ac:dyDescent="0.25">
      <c r="P2167" s="5" t="s">
        <v>242</v>
      </c>
    </row>
    <row r="2168" spans="16:16" x14ac:dyDescent="0.25">
      <c r="P2168" s="5" t="s">
        <v>254</v>
      </c>
    </row>
    <row r="2169" spans="16:16" x14ac:dyDescent="0.25">
      <c r="P2169" s="5" t="s">
        <v>278</v>
      </c>
    </row>
    <row r="2170" spans="16:16" x14ac:dyDescent="0.25">
      <c r="P2170" s="5" t="s">
        <v>302</v>
      </c>
    </row>
    <row r="2171" spans="16:16" x14ac:dyDescent="0.25">
      <c r="P2171" s="5" t="s">
        <v>326</v>
      </c>
    </row>
    <row r="2172" spans="16:16" x14ac:dyDescent="0.25">
      <c r="P2172" s="5" t="s">
        <v>350</v>
      </c>
    </row>
    <row r="2173" spans="16:16" x14ac:dyDescent="0.25">
      <c r="P2173" s="5" t="s">
        <v>374</v>
      </c>
    </row>
    <row r="2174" spans="16:16" x14ac:dyDescent="0.25">
      <c r="P2174" s="5" t="s">
        <v>398</v>
      </c>
    </row>
    <row r="2175" spans="16:16" x14ac:dyDescent="0.25">
      <c r="P2175" s="5" t="s">
        <v>422</v>
      </c>
    </row>
    <row r="2176" spans="16:16" x14ac:dyDescent="0.25">
      <c r="P2176" s="5" t="s">
        <v>446</v>
      </c>
    </row>
    <row r="2177" spans="16:16" x14ac:dyDescent="0.25">
      <c r="P2177" s="5" t="s">
        <v>171</v>
      </c>
    </row>
    <row r="2178" spans="16:16" x14ac:dyDescent="0.25">
      <c r="P2178" s="5" t="s">
        <v>183</v>
      </c>
    </row>
    <row r="2179" spans="16:16" x14ac:dyDescent="0.25">
      <c r="P2179" s="5" t="s">
        <v>195</v>
      </c>
    </row>
    <row r="2180" spans="16:16" x14ac:dyDescent="0.25">
      <c r="P2180" s="5" t="s">
        <v>207</v>
      </c>
    </row>
    <row r="2181" spans="16:16" x14ac:dyDescent="0.25">
      <c r="P2181" s="5" t="s">
        <v>219</v>
      </c>
    </row>
    <row r="2182" spans="16:16" x14ac:dyDescent="0.25">
      <c r="P2182" s="5" t="s">
        <v>231</v>
      </c>
    </row>
    <row r="2183" spans="16:16" x14ac:dyDescent="0.25">
      <c r="P2183" s="5" t="s">
        <v>243</v>
      </c>
    </row>
    <row r="2184" spans="16:16" x14ac:dyDescent="0.25">
      <c r="P2184" s="5" t="s">
        <v>255</v>
      </c>
    </row>
    <row r="2185" spans="16:16" x14ac:dyDescent="0.25">
      <c r="P2185" s="5" t="s">
        <v>279</v>
      </c>
    </row>
    <row r="2186" spans="16:16" x14ac:dyDescent="0.25">
      <c r="P2186" s="5" t="s">
        <v>303</v>
      </c>
    </row>
    <row r="2187" spans="16:16" x14ac:dyDescent="0.25">
      <c r="P2187" s="5" t="s">
        <v>327</v>
      </c>
    </row>
    <row r="2188" spans="16:16" x14ac:dyDescent="0.25">
      <c r="P2188" s="5" t="s">
        <v>351</v>
      </c>
    </row>
    <row r="2189" spans="16:16" x14ac:dyDescent="0.25">
      <c r="P2189" s="5" t="s">
        <v>375</v>
      </c>
    </row>
    <row r="2190" spans="16:16" x14ac:dyDescent="0.25">
      <c r="P2190" s="5" t="s">
        <v>399</v>
      </c>
    </row>
    <row r="2191" spans="16:16" x14ac:dyDescent="0.25">
      <c r="P2191" s="5" t="s">
        <v>423</v>
      </c>
    </row>
    <row r="2192" spans="16:16" x14ac:dyDescent="0.25">
      <c r="P2192" s="5" t="s">
        <v>447</v>
      </c>
    </row>
    <row r="2193" spans="16:16" x14ac:dyDescent="0.25">
      <c r="P2193" s="5" t="s">
        <v>172</v>
      </c>
    </row>
    <row r="2194" spans="16:16" x14ac:dyDescent="0.25">
      <c r="P2194" s="5" t="s">
        <v>184</v>
      </c>
    </row>
    <row r="2195" spans="16:16" x14ac:dyDescent="0.25">
      <c r="P2195" s="5" t="s">
        <v>196</v>
      </c>
    </row>
    <row r="2196" spans="16:16" x14ac:dyDescent="0.25">
      <c r="P2196" s="5" t="s">
        <v>208</v>
      </c>
    </row>
    <row r="2197" spans="16:16" x14ac:dyDescent="0.25">
      <c r="P2197" s="5" t="s">
        <v>220</v>
      </c>
    </row>
    <row r="2198" spans="16:16" x14ac:dyDescent="0.25">
      <c r="P2198" s="5" t="s">
        <v>232</v>
      </c>
    </row>
    <row r="2199" spans="16:16" x14ac:dyDescent="0.25">
      <c r="P2199" s="5" t="s">
        <v>244</v>
      </c>
    </row>
    <row r="2200" spans="16:16" x14ac:dyDescent="0.25">
      <c r="P2200" s="5" t="s">
        <v>256</v>
      </c>
    </row>
    <row r="2201" spans="16:16" x14ac:dyDescent="0.25">
      <c r="P2201" s="5" t="s">
        <v>280</v>
      </c>
    </row>
    <row r="2202" spans="16:16" x14ac:dyDescent="0.25">
      <c r="P2202" s="5" t="s">
        <v>304</v>
      </c>
    </row>
    <row r="2203" spans="16:16" x14ac:dyDescent="0.25">
      <c r="P2203" s="5" t="s">
        <v>328</v>
      </c>
    </row>
    <row r="2204" spans="16:16" x14ac:dyDescent="0.25">
      <c r="P2204" s="5" t="s">
        <v>352</v>
      </c>
    </row>
    <row r="2205" spans="16:16" x14ac:dyDescent="0.25">
      <c r="P2205" s="5" t="s">
        <v>376</v>
      </c>
    </row>
    <row r="2206" spans="16:16" x14ac:dyDescent="0.25">
      <c r="P2206" s="5" t="s">
        <v>400</v>
      </c>
    </row>
    <row r="2207" spans="16:16" x14ac:dyDescent="0.25">
      <c r="P2207" s="5" t="s">
        <v>424</v>
      </c>
    </row>
    <row r="2208" spans="16:16" x14ac:dyDescent="0.25">
      <c r="P2208" s="5" t="s">
        <v>448</v>
      </c>
    </row>
    <row r="2209" spans="16:16" x14ac:dyDescent="0.25">
      <c r="P2209" s="5" t="s">
        <v>173</v>
      </c>
    </row>
    <row r="2210" spans="16:16" x14ac:dyDescent="0.25">
      <c r="P2210" s="5" t="s">
        <v>185</v>
      </c>
    </row>
    <row r="2211" spans="16:16" x14ac:dyDescent="0.25">
      <c r="P2211" s="5" t="s">
        <v>197</v>
      </c>
    </row>
    <row r="2212" spans="16:16" x14ac:dyDescent="0.25">
      <c r="P2212" s="5" t="s">
        <v>209</v>
      </c>
    </row>
    <row r="2213" spans="16:16" x14ac:dyDescent="0.25">
      <c r="P2213" s="5" t="s">
        <v>221</v>
      </c>
    </row>
    <row r="2214" spans="16:16" x14ac:dyDescent="0.25">
      <c r="P2214" s="5" t="s">
        <v>233</v>
      </c>
    </row>
    <row r="2215" spans="16:16" x14ac:dyDescent="0.25">
      <c r="P2215" s="5" t="s">
        <v>245</v>
      </c>
    </row>
    <row r="2216" spans="16:16" x14ac:dyDescent="0.25">
      <c r="P2216" s="5" t="s">
        <v>257</v>
      </c>
    </row>
    <row r="2217" spans="16:16" x14ac:dyDescent="0.25">
      <c r="P2217" s="5" t="s">
        <v>281</v>
      </c>
    </row>
    <row r="2218" spans="16:16" x14ac:dyDescent="0.25">
      <c r="P2218" s="5" t="s">
        <v>305</v>
      </c>
    </row>
    <row r="2219" spans="16:16" x14ac:dyDescent="0.25">
      <c r="P2219" s="5" t="s">
        <v>329</v>
      </c>
    </row>
    <row r="2220" spans="16:16" x14ac:dyDescent="0.25">
      <c r="P2220" s="5" t="s">
        <v>353</v>
      </c>
    </row>
    <row r="2221" spans="16:16" x14ac:dyDescent="0.25">
      <c r="P2221" s="5" t="s">
        <v>377</v>
      </c>
    </row>
    <row r="2222" spans="16:16" x14ac:dyDescent="0.25">
      <c r="P2222" s="5" t="s">
        <v>401</v>
      </c>
    </row>
    <row r="2223" spans="16:16" x14ac:dyDescent="0.25">
      <c r="P2223" s="5" t="s">
        <v>425</v>
      </c>
    </row>
    <row r="2224" spans="16:16" x14ac:dyDescent="0.25">
      <c r="P2224" s="5" t="s">
        <v>449</v>
      </c>
    </row>
    <row r="2225" spans="16:16" x14ac:dyDescent="0.25">
      <c r="P2225" s="5" t="s">
        <v>174</v>
      </c>
    </row>
    <row r="2226" spans="16:16" x14ac:dyDescent="0.25">
      <c r="P2226" s="5" t="s">
        <v>186</v>
      </c>
    </row>
    <row r="2227" spans="16:16" x14ac:dyDescent="0.25">
      <c r="P2227" s="5" t="s">
        <v>198</v>
      </c>
    </row>
    <row r="2228" spans="16:16" x14ac:dyDescent="0.25">
      <c r="P2228" s="5" t="s">
        <v>210</v>
      </c>
    </row>
    <row r="2229" spans="16:16" x14ac:dyDescent="0.25">
      <c r="P2229" s="5" t="s">
        <v>222</v>
      </c>
    </row>
    <row r="2230" spans="16:16" x14ac:dyDescent="0.25">
      <c r="P2230" s="5" t="s">
        <v>234</v>
      </c>
    </row>
    <row r="2231" spans="16:16" x14ac:dyDescent="0.25">
      <c r="P2231" s="5" t="s">
        <v>246</v>
      </c>
    </row>
    <row r="2232" spans="16:16" x14ac:dyDescent="0.25">
      <c r="P2232" s="5" t="s">
        <v>258</v>
      </c>
    </row>
    <row r="2233" spans="16:16" x14ac:dyDescent="0.25">
      <c r="P2233" s="5" t="s">
        <v>282</v>
      </c>
    </row>
    <row r="2234" spans="16:16" x14ac:dyDescent="0.25">
      <c r="P2234" s="5" t="s">
        <v>306</v>
      </c>
    </row>
    <row r="2235" spans="16:16" x14ac:dyDescent="0.25">
      <c r="P2235" s="5" t="s">
        <v>330</v>
      </c>
    </row>
    <row r="2236" spans="16:16" x14ac:dyDescent="0.25">
      <c r="P2236" s="5" t="s">
        <v>354</v>
      </c>
    </row>
    <row r="2237" spans="16:16" x14ac:dyDescent="0.25">
      <c r="P2237" s="5" t="s">
        <v>378</v>
      </c>
    </row>
    <row r="2238" spans="16:16" x14ac:dyDescent="0.25">
      <c r="P2238" s="5" t="s">
        <v>402</v>
      </c>
    </row>
    <row r="2239" spans="16:16" x14ac:dyDescent="0.25">
      <c r="P2239" s="5" t="s">
        <v>426</v>
      </c>
    </row>
    <row r="2240" spans="16:16" x14ac:dyDescent="0.25">
      <c r="P2240" s="5" t="s">
        <v>450</v>
      </c>
    </row>
    <row r="2241" spans="16:16" x14ac:dyDescent="0.25">
      <c r="P2241" s="5" t="s">
        <v>175</v>
      </c>
    </row>
    <row r="2242" spans="16:16" x14ac:dyDescent="0.25">
      <c r="P2242" s="5" t="s">
        <v>187</v>
      </c>
    </row>
    <row r="2243" spans="16:16" x14ac:dyDescent="0.25">
      <c r="P2243" s="5" t="s">
        <v>199</v>
      </c>
    </row>
    <row r="2244" spans="16:16" x14ac:dyDescent="0.25">
      <c r="P2244" s="5" t="s">
        <v>211</v>
      </c>
    </row>
    <row r="2245" spans="16:16" x14ac:dyDescent="0.25">
      <c r="P2245" s="5" t="s">
        <v>223</v>
      </c>
    </row>
    <row r="2246" spans="16:16" x14ac:dyDescent="0.25">
      <c r="P2246" s="5" t="s">
        <v>235</v>
      </c>
    </row>
    <row r="2247" spans="16:16" x14ac:dyDescent="0.25">
      <c r="P2247" s="5" t="s">
        <v>247</v>
      </c>
    </row>
    <row r="2248" spans="16:16" x14ac:dyDescent="0.25">
      <c r="P2248" s="5" t="s">
        <v>259</v>
      </c>
    </row>
    <row r="2249" spans="16:16" x14ac:dyDescent="0.25">
      <c r="P2249" s="5" t="s">
        <v>283</v>
      </c>
    </row>
    <row r="2250" spans="16:16" x14ac:dyDescent="0.25">
      <c r="P2250" s="5" t="s">
        <v>307</v>
      </c>
    </row>
    <row r="2251" spans="16:16" x14ac:dyDescent="0.25">
      <c r="P2251" s="5" t="s">
        <v>331</v>
      </c>
    </row>
    <row r="2252" spans="16:16" x14ac:dyDescent="0.25">
      <c r="P2252" s="5" t="s">
        <v>355</v>
      </c>
    </row>
    <row r="2253" spans="16:16" x14ac:dyDescent="0.25">
      <c r="P2253" s="5" t="s">
        <v>379</v>
      </c>
    </row>
    <row r="2254" spans="16:16" x14ac:dyDescent="0.25">
      <c r="P2254" s="5" t="s">
        <v>403</v>
      </c>
    </row>
    <row r="2255" spans="16:16" x14ac:dyDescent="0.25">
      <c r="P2255" s="5" t="s">
        <v>427</v>
      </c>
    </row>
    <row r="2256" spans="16:16" x14ac:dyDescent="0.25">
      <c r="P2256" s="5" t="s">
        <v>451</v>
      </c>
    </row>
    <row r="2257" spans="16:16" x14ac:dyDescent="0.25">
      <c r="P2257" s="5" t="s">
        <v>176</v>
      </c>
    </row>
    <row r="2258" spans="16:16" x14ac:dyDescent="0.25">
      <c r="P2258" s="5" t="s">
        <v>188</v>
      </c>
    </row>
    <row r="2259" spans="16:16" x14ac:dyDescent="0.25">
      <c r="P2259" s="5" t="s">
        <v>200</v>
      </c>
    </row>
    <row r="2260" spans="16:16" x14ac:dyDescent="0.25">
      <c r="P2260" s="5" t="s">
        <v>212</v>
      </c>
    </row>
    <row r="2261" spans="16:16" x14ac:dyDescent="0.25">
      <c r="P2261" s="5" t="s">
        <v>224</v>
      </c>
    </row>
    <row r="2262" spans="16:16" x14ac:dyDescent="0.25">
      <c r="P2262" s="5" t="s">
        <v>236</v>
      </c>
    </row>
    <row r="2263" spans="16:16" x14ac:dyDescent="0.25">
      <c r="P2263" s="5" t="s">
        <v>248</v>
      </c>
    </row>
    <row r="2264" spans="16:16" x14ac:dyDescent="0.25">
      <c r="P2264" s="5" t="s">
        <v>260</v>
      </c>
    </row>
    <row r="2265" spans="16:16" x14ac:dyDescent="0.25">
      <c r="P2265" s="5" t="s">
        <v>284</v>
      </c>
    </row>
    <row r="2266" spans="16:16" x14ac:dyDescent="0.25">
      <c r="P2266" s="5" t="s">
        <v>308</v>
      </c>
    </row>
    <row r="2267" spans="16:16" x14ac:dyDescent="0.25">
      <c r="P2267" s="5" t="s">
        <v>332</v>
      </c>
    </row>
    <row r="2268" spans="16:16" x14ac:dyDescent="0.25">
      <c r="P2268" s="5" t="s">
        <v>356</v>
      </c>
    </row>
    <row r="2269" spans="16:16" x14ac:dyDescent="0.25">
      <c r="P2269" s="5" t="s">
        <v>380</v>
      </c>
    </row>
    <row r="2270" spans="16:16" x14ac:dyDescent="0.25">
      <c r="P2270" s="5" t="s">
        <v>404</v>
      </c>
    </row>
    <row r="2271" spans="16:16" x14ac:dyDescent="0.25">
      <c r="P2271" s="5" t="s">
        <v>428</v>
      </c>
    </row>
    <row r="2272" spans="16:16" x14ac:dyDescent="0.25">
      <c r="P2272" s="5" t="s">
        <v>452</v>
      </c>
    </row>
    <row r="2273" spans="16:16" x14ac:dyDescent="0.25">
      <c r="P2273" s="5" t="s">
        <v>177</v>
      </c>
    </row>
    <row r="2274" spans="16:16" x14ac:dyDescent="0.25">
      <c r="P2274" s="5" t="s">
        <v>189</v>
      </c>
    </row>
    <row r="2275" spans="16:16" x14ac:dyDescent="0.25">
      <c r="P2275" s="5" t="s">
        <v>201</v>
      </c>
    </row>
    <row r="2276" spans="16:16" x14ac:dyDescent="0.25">
      <c r="P2276" s="5" t="s">
        <v>213</v>
      </c>
    </row>
    <row r="2277" spans="16:16" x14ac:dyDescent="0.25">
      <c r="P2277" s="5" t="s">
        <v>225</v>
      </c>
    </row>
    <row r="2278" spans="16:16" x14ac:dyDescent="0.25">
      <c r="P2278" s="5" t="s">
        <v>237</v>
      </c>
    </row>
    <row r="2279" spans="16:16" x14ac:dyDescent="0.25">
      <c r="P2279" s="5" t="s">
        <v>249</v>
      </c>
    </row>
    <row r="2280" spans="16:16" x14ac:dyDescent="0.25">
      <c r="P2280" s="5" t="s">
        <v>261</v>
      </c>
    </row>
    <row r="2281" spans="16:16" x14ac:dyDescent="0.25">
      <c r="P2281" s="5" t="s">
        <v>285</v>
      </c>
    </row>
    <row r="2282" spans="16:16" x14ac:dyDescent="0.25">
      <c r="P2282" s="5" t="s">
        <v>309</v>
      </c>
    </row>
    <row r="2283" spans="16:16" x14ac:dyDescent="0.25">
      <c r="P2283" s="5" t="s">
        <v>333</v>
      </c>
    </row>
    <row r="2284" spans="16:16" x14ac:dyDescent="0.25">
      <c r="P2284" s="5" t="s">
        <v>357</v>
      </c>
    </row>
    <row r="2285" spans="16:16" x14ac:dyDescent="0.25">
      <c r="P2285" s="5" t="s">
        <v>381</v>
      </c>
    </row>
    <row r="2286" spans="16:16" x14ac:dyDescent="0.25">
      <c r="P2286" s="5" t="s">
        <v>405</v>
      </c>
    </row>
    <row r="2287" spans="16:16" x14ac:dyDescent="0.25">
      <c r="P2287" s="5" t="s">
        <v>429</v>
      </c>
    </row>
    <row r="2288" spans="16:16" x14ac:dyDescent="0.25">
      <c r="P2288" s="5" t="s">
        <v>453</v>
      </c>
    </row>
    <row r="2289" spans="16:16" x14ac:dyDescent="0.25">
      <c r="P2289" s="5" t="s">
        <v>178</v>
      </c>
    </row>
    <row r="2290" spans="16:16" x14ac:dyDescent="0.25">
      <c r="P2290" s="5" t="s">
        <v>190</v>
      </c>
    </row>
    <row r="2291" spans="16:16" x14ac:dyDescent="0.25">
      <c r="P2291" s="5" t="s">
        <v>202</v>
      </c>
    </row>
    <row r="2292" spans="16:16" x14ac:dyDescent="0.25">
      <c r="P2292" s="5" t="s">
        <v>214</v>
      </c>
    </row>
    <row r="2293" spans="16:16" x14ac:dyDescent="0.25">
      <c r="P2293" s="5" t="s">
        <v>226</v>
      </c>
    </row>
    <row r="2294" spans="16:16" x14ac:dyDescent="0.25">
      <c r="P2294" s="5" t="s">
        <v>238</v>
      </c>
    </row>
    <row r="2295" spans="16:16" x14ac:dyDescent="0.25">
      <c r="P2295" s="5" t="s">
        <v>250</v>
      </c>
    </row>
    <row r="2296" spans="16:16" x14ac:dyDescent="0.25">
      <c r="P2296" s="5" t="s">
        <v>262</v>
      </c>
    </row>
    <row r="2297" spans="16:16" x14ac:dyDescent="0.25">
      <c r="P2297" s="5" t="s">
        <v>286</v>
      </c>
    </row>
    <row r="2298" spans="16:16" x14ac:dyDescent="0.25">
      <c r="P2298" s="5" t="s">
        <v>310</v>
      </c>
    </row>
    <row r="2299" spans="16:16" x14ac:dyDescent="0.25">
      <c r="P2299" s="5" t="s">
        <v>334</v>
      </c>
    </row>
    <row r="2300" spans="16:16" x14ac:dyDescent="0.25">
      <c r="P2300" s="5" t="s">
        <v>358</v>
      </c>
    </row>
    <row r="2301" spans="16:16" x14ac:dyDescent="0.25">
      <c r="P2301" s="5" t="s">
        <v>382</v>
      </c>
    </row>
    <row r="2302" spans="16:16" x14ac:dyDescent="0.25">
      <c r="P2302" s="5" t="s">
        <v>406</v>
      </c>
    </row>
    <row r="2303" spans="16:16" x14ac:dyDescent="0.25">
      <c r="P2303" s="5" t="s">
        <v>430</v>
      </c>
    </row>
    <row r="2304" spans="16:16" x14ac:dyDescent="0.25">
      <c r="P2304" s="5" t="s">
        <v>454</v>
      </c>
    </row>
    <row r="2305" spans="16:16" x14ac:dyDescent="0.25">
      <c r="P2305" s="5" t="s">
        <v>0</v>
      </c>
    </row>
    <row r="2306" spans="16:16" x14ac:dyDescent="0.25">
      <c r="P2306" s="5" t="s">
        <v>12</v>
      </c>
    </row>
    <row r="2307" spans="16:16" x14ac:dyDescent="0.25">
      <c r="P2307" s="5" t="s">
        <v>13</v>
      </c>
    </row>
    <row r="2308" spans="16:16" x14ac:dyDescent="0.25">
      <c r="P2308" s="5" t="s">
        <v>14</v>
      </c>
    </row>
    <row r="2309" spans="16:16" x14ac:dyDescent="0.25">
      <c r="P2309" s="5" t="s">
        <v>15</v>
      </c>
    </row>
    <row r="2310" spans="16:16" x14ac:dyDescent="0.25">
      <c r="P2310" s="5" t="s">
        <v>16</v>
      </c>
    </row>
    <row r="2311" spans="16:16" x14ac:dyDescent="0.25">
      <c r="P2311" s="5" t="s">
        <v>17</v>
      </c>
    </row>
    <row r="2312" spans="16:16" x14ac:dyDescent="0.25">
      <c r="P2312" s="5" t="s">
        <v>18</v>
      </c>
    </row>
    <row r="2313" spans="16:16" x14ac:dyDescent="0.25">
      <c r="P2313" s="5" t="s">
        <v>263</v>
      </c>
    </row>
    <row r="2314" spans="16:16" x14ac:dyDescent="0.25">
      <c r="P2314" s="5" t="s">
        <v>287</v>
      </c>
    </row>
    <row r="2315" spans="16:16" x14ac:dyDescent="0.25">
      <c r="P2315" s="5" t="s">
        <v>311</v>
      </c>
    </row>
    <row r="2316" spans="16:16" x14ac:dyDescent="0.25">
      <c r="P2316" s="5" t="s">
        <v>335</v>
      </c>
    </row>
    <row r="2317" spans="16:16" x14ac:dyDescent="0.25">
      <c r="P2317" s="5" t="s">
        <v>359</v>
      </c>
    </row>
    <row r="2318" spans="16:16" x14ac:dyDescent="0.25">
      <c r="P2318" s="5" t="s">
        <v>383</v>
      </c>
    </row>
    <row r="2319" spans="16:16" x14ac:dyDescent="0.25">
      <c r="P2319" s="5" t="s">
        <v>407</v>
      </c>
    </row>
    <row r="2320" spans="16:16" x14ac:dyDescent="0.25">
      <c r="P2320" s="5" t="s">
        <v>431</v>
      </c>
    </row>
    <row r="2321" spans="16:16" x14ac:dyDescent="0.25">
      <c r="P2321" s="5" t="s">
        <v>1</v>
      </c>
    </row>
    <row r="2322" spans="16:16" x14ac:dyDescent="0.25">
      <c r="P2322" s="5" t="s">
        <v>19</v>
      </c>
    </row>
    <row r="2323" spans="16:16" x14ac:dyDescent="0.25">
      <c r="P2323" s="5" t="s">
        <v>20</v>
      </c>
    </row>
    <row r="2324" spans="16:16" x14ac:dyDescent="0.25">
      <c r="P2324" s="5" t="s">
        <v>21</v>
      </c>
    </row>
    <row r="2325" spans="16:16" x14ac:dyDescent="0.25">
      <c r="P2325" s="5" t="s">
        <v>22</v>
      </c>
    </row>
    <row r="2326" spans="16:16" x14ac:dyDescent="0.25">
      <c r="P2326" s="5" t="s">
        <v>23</v>
      </c>
    </row>
    <row r="2327" spans="16:16" x14ac:dyDescent="0.25">
      <c r="P2327" s="5" t="s">
        <v>24</v>
      </c>
    </row>
    <row r="2328" spans="16:16" x14ac:dyDescent="0.25">
      <c r="P2328" s="5" t="s">
        <v>25</v>
      </c>
    </row>
    <row r="2329" spans="16:16" x14ac:dyDescent="0.25">
      <c r="P2329" s="5" t="s">
        <v>264</v>
      </c>
    </row>
    <row r="2330" spans="16:16" x14ac:dyDescent="0.25">
      <c r="P2330" s="5" t="s">
        <v>288</v>
      </c>
    </row>
    <row r="2331" spans="16:16" x14ac:dyDescent="0.25">
      <c r="P2331" s="5" t="s">
        <v>312</v>
      </c>
    </row>
    <row r="2332" spans="16:16" x14ac:dyDescent="0.25">
      <c r="P2332" s="5" t="s">
        <v>336</v>
      </c>
    </row>
    <row r="2333" spans="16:16" x14ac:dyDescent="0.25">
      <c r="P2333" s="5" t="s">
        <v>360</v>
      </c>
    </row>
    <row r="2334" spans="16:16" x14ac:dyDescent="0.25">
      <c r="P2334" s="5" t="s">
        <v>384</v>
      </c>
    </row>
    <row r="2335" spans="16:16" x14ac:dyDescent="0.25">
      <c r="P2335" s="5" t="s">
        <v>408</v>
      </c>
    </row>
    <row r="2336" spans="16:16" x14ac:dyDescent="0.25">
      <c r="P2336" s="5" t="s">
        <v>432</v>
      </c>
    </row>
    <row r="2337" spans="16:16" x14ac:dyDescent="0.25">
      <c r="P2337" s="5" t="s">
        <v>2</v>
      </c>
    </row>
    <row r="2338" spans="16:16" x14ac:dyDescent="0.25">
      <c r="P2338" s="5" t="s">
        <v>26</v>
      </c>
    </row>
    <row r="2339" spans="16:16" x14ac:dyDescent="0.25">
      <c r="P2339" s="5" t="s">
        <v>27</v>
      </c>
    </row>
    <row r="2340" spans="16:16" x14ac:dyDescent="0.25">
      <c r="P2340" s="5" t="s">
        <v>28</v>
      </c>
    </row>
    <row r="2341" spans="16:16" x14ac:dyDescent="0.25">
      <c r="P2341" s="5" t="s">
        <v>29</v>
      </c>
    </row>
    <row r="2342" spans="16:16" x14ac:dyDescent="0.25">
      <c r="P2342" s="5" t="s">
        <v>30</v>
      </c>
    </row>
    <row r="2343" spans="16:16" x14ac:dyDescent="0.25">
      <c r="P2343" s="5" t="s">
        <v>31</v>
      </c>
    </row>
    <row r="2344" spans="16:16" x14ac:dyDescent="0.25">
      <c r="P2344" s="5" t="s">
        <v>32</v>
      </c>
    </row>
    <row r="2345" spans="16:16" x14ac:dyDescent="0.25">
      <c r="P2345" s="5" t="s">
        <v>265</v>
      </c>
    </row>
    <row r="2346" spans="16:16" x14ac:dyDescent="0.25">
      <c r="P2346" s="5" t="s">
        <v>289</v>
      </c>
    </row>
    <row r="2347" spans="16:16" x14ac:dyDescent="0.25">
      <c r="P2347" s="5" t="s">
        <v>313</v>
      </c>
    </row>
    <row r="2348" spans="16:16" x14ac:dyDescent="0.25">
      <c r="P2348" s="5" t="s">
        <v>337</v>
      </c>
    </row>
    <row r="2349" spans="16:16" x14ac:dyDescent="0.25">
      <c r="P2349" s="5" t="s">
        <v>361</v>
      </c>
    </row>
    <row r="2350" spans="16:16" x14ac:dyDescent="0.25">
      <c r="P2350" s="5" t="s">
        <v>385</v>
      </c>
    </row>
    <row r="2351" spans="16:16" x14ac:dyDescent="0.25">
      <c r="P2351" s="5" t="s">
        <v>409</v>
      </c>
    </row>
    <row r="2352" spans="16:16" x14ac:dyDescent="0.25">
      <c r="P2352" s="5" t="s">
        <v>433</v>
      </c>
    </row>
    <row r="2353" spans="16:16" x14ac:dyDescent="0.25">
      <c r="P2353" s="5" t="s">
        <v>3</v>
      </c>
    </row>
    <row r="2354" spans="16:16" x14ac:dyDescent="0.25">
      <c r="P2354" s="5" t="s">
        <v>33</v>
      </c>
    </row>
    <row r="2355" spans="16:16" x14ac:dyDescent="0.25">
      <c r="P2355" s="5" t="s">
        <v>34</v>
      </c>
    </row>
    <row r="2356" spans="16:16" x14ac:dyDescent="0.25">
      <c r="P2356" s="5" t="s">
        <v>35</v>
      </c>
    </row>
    <row r="2357" spans="16:16" x14ac:dyDescent="0.25">
      <c r="P2357" s="5" t="s">
        <v>36</v>
      </c>
    </row>
    <row r="2358" spans="16:16" x14ac:dyDescent="0.25">
      <c r="P2358" s="5" t="s">
        <v>37</v>
      </c>
    </row>
    <row r="2359" spans="16:16" x14ac:dyDescent="0.25">
      <c r="P2359" s="5" t="s">
        <v>38</v>
      </c>
    </row>
    <row r="2360" spans="16:16" x14ac:dyDescent="0.25">
      <c r="P2360" s="5" t="s">
        <v>39</v>
      </c>
    </row>
    <row r="2361" spans="16:16" x14ac:dyDescent="0.25">
      <c r="P2361" s="5" t="s">
        <v>266</v>
      </c>
    </row>
    <row r="2362" spans="16:16" x14ac:dyDescent="0.25">
      <c r="P2362" s="5" t="s">
        <v>290</v>
      </c>
    </row>
    <row r="2363" spans="16:16" x14ac:dyDescent="0.25">
      <c r="P2363" s="5" t="s">
        <v>314</v>
      </c>
    </row>
    <row r="2364" spans="16:16" x14ac:dyDescent="0.25">
      <c r="P2364" s="5" t="s">
        <v>338</v>
      </c>
    </row>
    <row r="2365" spans="16:16" x14ac:dyDescent="0.25">
      <c r="P2365" s="5" t="s">
        <v>362</v>
      </c>
    </row>
    <row r="2366" spans="16:16" x14ac:dyDescent="0.25">
      <c r="P2366" s="5" t="s">
        <v>386</v>
      </c>
    </row>
    <row r="2367" spans="16:16" x14ac:dyDescent="0.25">
      <c r="P2367" s="5" t="s">
        <v>410</v>
      </c>
    </row>
    <row r="2368" spans="16:16" x14ac:dyDescent="0.25">
      <c r="P2368" s="5" t="s">
        <v>434</v>
      </c>
    </row>
    <row r="2369" spans="16:16" x14ac:dyDescent="0.25">
      <c r="P2369" s="5" t="s">
        <v>4</v>
      </c>
    </row>
    <row r="2370" spans="16:16" x14ac:dyDescent="0.25">
      <c r="P2370" s="5" t="s">
        <v>40</v>
      </c>
    </row>
    <row r="2371" spans="16:16" x14ac:dyDescent="0.25">
      <c r="P2371" s="5" t="s">
        <v>41</v>
      </c>
    </row>
    <row r="2372" spans="16:16" x14ac:dyDescent="0.25">
      <c r="P2372" s="5" t="s">
        <v>42</v>
      </c>
    </row>
    <row r="2373" spans="16:16" x14ac:dyDescent="0.25">
      <c r="P2373" s="5" t="s">
        <v>43</v>
      </c>
    </row>
    <row r="2374" spans="16:16" x14ac:dyDescent="0.25">
      <c r="P2374" s="5" t="s">
        <v>44</v>
      </c>
    </row>
    <row r="2375" spans="16:16" x14ac:dyDescent="0.25">
      <c r="P2375" s="5" t="s">
        <v>45</v>
      </c>
    </row>
    <row r="2376" spans="16:16" x14ac:dyDescent="0.25">
      <c r="P2376" s="5" t="s">
        <v>46</v>
      </c>
    </row>
    <row r="2377" spans="16:16" x14ac:dyDescent="0.25">
      <c r="P2377" s="5" t="s">
        <v>267</v>
      </c>
    </row>
    <row r="2378" spans="16:16" x14ac:dyDescent="0.25">
      <c r="P2378" s="5" t="s">
        <v>291</v>
      </c>
    </row>
    <row r="2379" spans="16:16" x14ac:dyDescent="0.25">
      <c r="P2379" s="5" t="s">
        <v>315</v>
      </c>
    </row>
    <row r="2380" spans="16:16" x14ac:dyDescent="0.25">
      <c r="P2380" s="5" t="s">
        <v>339</v>
      </c>
    </row>
    <row r="2381" spans="16:16" x14ac:dyDescent="0.25">
      <c r="P2381" s="5" t="s">
        <v>363</v>
      </c>
    </row>
    <row r="2382" spans="16:16" x14ac:dyDescent="0.25">
      <c r="P2382" s="5" t="s">
        <v>387</v>
      </c>
    </row>
    <row r="2383" spans="16:16" x14ac:dyDescent="0.25">
      <c r="P2383" s="5" t="s">
        <v>411</v>
      </c>
    </row>
    <row r="2384" spans="16:16" x14ac:dyDescent="0.25">
      <c r="P2384" s="5" t="s">
        <v>435</v>
      </c>
    </row>
    <row r="2385" spans="16:16" x14ac:dyDescent="0.25">
      <c r="P2385" s="5" t="s">
        <v>5</v>
      </c>
    </row>
    <row r="2386" spans="16:16" x14ac:dyDescent="0.25">
      <c r="P2386" s="5" t="s">
        <v>47</v>
      </c>
    </row>
    <row r="2387" spans="16:16" x14ac:dyDescent="0.25">
      <c r="P2387" s="5" t="s">
        <v>48</v>
      </c>
    </row>
    <row r="2388" spans="16:16" x14ac:dyDescent="0.25">
      <c r="P2388" s="5" t="s">
        <v>49</v>
      </c>
    </row>
    <row r="2389" spans="16:16" x14ac:dyDescent="0.25">
      <c r="P2389" s="5" t="s">
        <v>50</v>
      </c>
    </row>
    <row r="2390" spans="16:16" x14ac:dyDescent="0.25">
      <c r="P2390" s="5" t="s">
        <v>51</v>
      </c>
    </row>
    <row r="2391" spans="16:16" x14ac:dyDescent="0.25">
      <c r="P2391" s="5" t="s">
        <v>52</v>
      </c>
    </row>
    <row r="2392" spans="16:16" x14ac:dyDescent="0.25">
      <c r="P2392" s="5" t="s">
        <v>53</v>
      </c>
    </row>
    <row r="2393" spans="16:16" x14ac:dyDescent="0.25">
      <c r="P2393" s="5" t="s">
        <v>268</v>
      </c>
    </row>
    <row r="2394" spans="16:16" x14ac:dyDescent="0.25">
      <c r="P2394" s="5" t="s">
        <v>292</v>
      </c>
    </row>
    <row r="2395" spans="16:16" x14ac:dyDescent="0.25">
      <c r="P2395" s="5" t="s">
        <v>316</v>
      </c>
    </row>
    <row r="2396" spans="16:16" x14ac:dyDescent="0.25">
      <c r="P2396" s="5" t="s">
        <v>340</v>
      </c>
    </row>
    <row r="2397" spans="16:16" x14ac:dyDescent="0.25">
      <c r="P2397" s="5" t="s">
        <v>364</v>
      </c>
    </row>
    <row r="2398" spans="16:16" x14ac:dyDescent="0.25">
      <c r="P2398" s="5" t="s">
        <v>388</v>
      </c>
    </row>
    <row r="2399" spans="16:16" x14ac:dyDescent="0.25">
      <c r="P2399" s="5" t="s">
        <v>412</v>
      </c>
    </row>
    <row r="2400" spans="16:16" x14ac:dyDescent="0.25">
      <c r="P2400" s="5" t="s">
        <v>436</v>
      </c>
    </row>
    <row r="2401" spans="16:16" x14ac:dyDescent="0.25">
      <c r="P2401" s="5" t="s">
        <v>6</v>
      </c>
    </row>
    <row r="2402" spans="16:16" x14ac:dyDescent="0.25">
      <c r="P2402" s="5" t="s">
        <v>54</v>
      </c>
    </row>
    <row r="2403" spans="16:16" x14ac:dyDescent="0.25">
      <c r="P2403" s="5" t="s">
        <v>55</v>
      </c>
    </row>
    <row r="2404" spans="16:16" x14ac:dyDescent="0.25">
      <c r="P2404" s="5" t="s">
        <v>56</v>
      </c>
    </row>
    <row r="2405" spans="16:16" x14ac:dyDescent="0.25">
      <c r="P2405" s="5" t="s">
        <v>57</v>
      </c>
    </row>
    <row r="2406" spans="16:16" x14ac:dyDescent="0.25">
      <c r="P2406" s="5" t="s">
        <v>58</v>
      </c>
    </row>
    <row r="2407" spans="16:16" x14ac:dyDescent="0.25">
      <c r="P2407" s="5" t="s">
        <v>59</v>
      </c>
    </row>
    <row r="2408" spans="16:16" x14ac:dyDescent="0.25">
      <c r="P2408" s="5" t="s">
        <v>60</v>
      </c>
    </row>
    <row r="2409" spans="16:16" x14ac:dyDescent="0.25">
      <c r="P2409" s="5" t="s">
        <v>269</v>
      </c>
    </row>
    <row r="2410" spans="16:16" x14ac:dyDescent="0.25">
      <c r="P2410" s="5" t="s">
        <v>293</v>
      </c>
    </row>
    <row r="2411" spans="16:16" x14ac:dyDescent="0.25">
      <c r="P2411" s="5" t="s">
        <v>317</v>
      </c>
    </row>
    <row r="2412" spans="16:16" x14ac:dyDescent="0.25">
      <c r="P2412" s="5" t="s">
        <v>341</v>
      </c>
    </row>
    <row r="2413" spans="16:16" x14ac:dyDescent="0.25">
      <c r="P2413" s="5" t="s">
        <v>365</v>
      </c>
    </row>
    <row r="2414" spans="16:16" x14ac:dyDescent="0.25">
      <c r="P2414" s="5" t="s">
        <v>389</v>
      </c>
    </row>
    <row r="2415" spans="16:16" x14ac:dyDescent="0.25">
      <c r="P2415" s="5" t="s">
        <v>413</v>
      </c>
    </row>
    <row r="2416" spans="16:16" x14ac:dyDescent="0.25">
      <c r="P2416" s="5" t="s">
        <v>437</v>
      </c>
    </row>
    <row r="2417" spans="16:16" x14ac:dyDescent="0.25">
      <c r="P2417" s="5" t="s">
        <v>7</v>
      </c>
    </row>
    <row r="2418" spans="16:16" x14ac:dyDescent="0.25">
      <c r="P2418" s="5" t="s">
        <v>61</v>
      </c>
    </row>
    <row r="2419" spans="16:16" x14ac:dyDescent="0.25">
      <c r="P2419" s="5" t="s">
        <v>62</v>
      </c>
    </row>
    <row r="2420" spans="16:16" x14ac:dyDescent="0.25">
      <c r="P2420" s="5" t="s">
        <v>63</v>
      </c>
    </row>
    <row r="2421" spans="16:16" x14ac:dyDescent="0.25">
      <c r="P2421" s="5" t="s">
        <v>64</v>
      </c>
    </row>
    <row r="2422" spans="16:16" x14ac:dyDescent="0.25">
      <c r="P2422" s="5" t="s">
        <v>65</v>
      </c>
    </row>
    <row r="2423" spans="16:16" x14ac:dyDescent="0.25">
      <c r="P2423" s="5" t="s">
        <v>66</v>
      </c>
    </row>
    <row r="2424" spans="16:16" x14ac:dyDescent="0.25">
      <c r="P2424" s="5" t="s">
        <v>67</v>
      </c>
    </row>
    <row r="2425" spans="16:16" x14ac:dyDescent="0.25">
      <c r="P2425" s="5" t="s">
        <v>270</v>
      </c>
    </row>
    <row r="2426" spans="16:16" x14ac:dyDescent="0.25">
      <c r="P2426" s="5" t="s">
        <v>294</v>
      </c>
    </row>
    <row r="2427" spans="16:16" x14ac:dyDescent="0.25">
      <c r="P2427" s="5" t="s">
        <v>318</v>
      </c>
    </row>
    <row r="2428" spans="16:16" x14ac:dyDescent="0.25">
      <c r="P2428" s="5" t="s">
        <v>342</v>
      </c>
    </row>
    <row r="2429" spans="16:16" x14ac:dyDescent="0.25">
      <c r="P2429" s="5" t="s">
        <v>366</v>
      </c>
    </row>
    <row r="2430" spans="16:16" x14ac:dyDescent="0.25">
      <c r="P2430" s="5" t="s">
        <v>390</v>
      </c>
    </row>
    <row r="2431" spans="16:16" x14ac:dyDescent="0.25">
      <c r="P2431" s="5" t="s">
        <v>414</v>
      </c>
    </row>
    <row r="2432" spans="16:16" x14ac:dyDescent="0.25">
      <c r="P2432" s="5" t="s">
        <v>438</v>
      </c>
    </row>
    <row r="2433" spans="16:16" x14ac:dyDescent="0.25">
      <c r="P2433" s="5" t="s">
        <v>8</v>
      </c>
    </row>
    <row r="2434" spans="16:16" x14ac:dyDescent="0.25">
      <c r="P2434" s="5" t="s">
        <v>68</v>
      </c>
    </row>
    <row r="2435" spans="16:16" x14ac:dyDescent="0.25">
      <c r="P2435" s="5" t="s">
        <v>69</v>
      </c>
    </row>
    <row r="2436" spans="16:16" x14ac:dyDescent="0.25">
      <c r="P2436" s="5" t="s">
        <v>70</v>
      </c>
    </row>
    <row r="2437" spans="16:16" x14ac:dyDescent="0.25">
      <c r="P2437" s="5" t="s">
        <v>71</v>
      </c>
    </row>
    <row r="2438" spans="16:16" x14ac:dyDescent="0.25">
      <c r="P2438" s="5" t="s">
        <v>72</v>
      </c>
    </row>
    <row r="2439" spans="16:16" x14ac:dyDescent="0.25">
      <c r="P2439" s="5" t="s">
        <v>73</v>
      </c>
    </row>
    <row r="2440" spans="16:16" x14ac:dyDescent="0.25">
      <c r="P2440" s="5" t="s">
        <v>74</v>
      </c>
    </row>
    <row r="2441" spans="16:16" x14ac:dyDescent="0.25">
      <c r="P2441" s="5" t="s">
        <v>271</v>
      </c>
    </row>
    <row r="2442" spans="16:16" x14ac:dyDescent="0.25">
      <c r="P2442" s="5" t="s">
        <v>295</v>
      </c>
    </row>
    <row r="2443" spans="16:16" x14ac:dyDescent="0.25">
      <c r="P2443" s="5" t="s">
        <v>319</v>
      </c>
    </row>
    <row r="2444" spans="16:16" x14ac:dyDescent="0.25">
      <c r="P2444" s="5" t="s">
        <v>343</v>
      </c>
    </row>
    <row r="2445" spans="16:16" x14ac:dyDescent="0.25">
      <c r="P2445" s="5" t="s">
        <v>367</v>
      </c>
    </row>
    <row r="2446" spans="16:16" x14ac:dyDescent="0.25">
      <c r="P2446" s="5" t="s">
        <v>391</v>
      </c>
    </row>
    <row r="2447" spans="16:16" x14ac:dyDescent="0.25">
      <c r="P2447" s="5" t="s">
        <v>415</v>
      </c>
    </row>
    <row r="2448" spans="16:16" x14ac:dyDescent="0.25">
      <c r="P2448" s="5" t="s">
        <v>439</v>
      </c>
    </row>
    <row r="2449" spans="16:16" x14ac:dyDescent="0.25">
      <c r="P2449" s="5" t="s">
        <v>9</v>
      </c>
    </row>
    <row r="2450" spans="16:16" x14ac:dyDescent="0.25">
      <c r="P2450" s="5" t="s">
        <v>75</v>
      </c>
    </row>
    <row r="2451" spans="16:16" x14ac:dyDescent="0.25">
      <c r="P2451" s="5" t="s">
        <v>76</v>
      </c>
    </row>
    <row r="2452" spans="16:16" x14ac:dyDescent="0.25">
      <c r="P2452" s="5" t="s">
        <v>77</v>
      </c>
    </row>
    <row r="2453" spans="16:16" x14ac:dyDescent="0.25">
      <c r="P2453" s="5" t="s">
        <v>78</v>
      </c>
    </row>
    <row r="2454" spans="16:16" x14ac:dyDescent="0.25">
      <c r="P2454" s="5" t="s">
        <v>79</v>
      </c>
    </row>
    <row r="2455" spans="16:16" x14ac:dyDescent="0.25">
      <c r="P2455" s="5" t="s">
        <v>80</v>
      </c>
    </row>
    <row r="2456" spans="16:16" x14ac:dyDescent="0.25">
      <c r="P2456" s="5" t="s">
        <v>81</v>
      </c>
    </row>
    <row r="2457" spans="16:16" x14ac:dyDescent="0.25">
      <c r="P2457" s="5" t="s">
        <v>272</v>
      </c>
    </row>
    <row r="2458" spans="16:16" x14ac:dyDescent="0.25">
      <c r="P2458" s="5" t="s">
        <v>296</v>
      </c>
    </row>
    <row r="2459" spans="16:16" x14ac:dyDescent="0.25">
      <c r="P2459" s="5" t="s">
        <v>320</v>
      </c>
    </row>
    <row r="2460" spans="16:16" x14ac:dyDescent="0.25">
      <c r="P2460" s="5" t="s">
        <v>344</v>
      </c>
    </row>
    <row r="2461" spans="16:16" x14ac:dyDescent="0.25">
      <c r="P2461" s="5" t="s">
        <v>368</v>
      </c>
    </row>
    <row r="2462" spans="16:16" x14ac:dyDescent="0.25">
      <c r="P2462" s="5" t="s">
        <v>392</v>
      </c>
    </row>
    <row r="2463" spans="16:16" x14ac:dyDescent="0.25">
      <c r="P2463" s="5" t="s">
        <v>416</v>
      </c>
    </row>
    <row r="2464" spans="16:16" x14ac:dyDescent="0.25">
      <c r="P2464" s="5" t="s">
        <v>440</v>
      </c>
    </row>
    <row r="2465" spans="16:16" x14ac:dyDescent="0.25">
      <c r="P2465" s="5" t="s">
        <v>10</v>
      </c>
    </row>
    <row r="2466" spans="16:16" x14ac:dyDescent="0.25">
      <c r="P2466" s="5" t="s">
        <v>82</v>
      </c>
    </row>
    <row r="2467" spans="16:16" x14ac:dyDescent="0.25">
      <c r="P2467" s="5" t="s">
        <v>83</v>
      </c>
    </row>
    <row r="2468" spans="16:16" x14ac:dyDescent="0.25">
      <c r="P2468" s="5" t="s">
        <v>84</v>
      </c>
    </row>
    <row r="2469" spans="16:16" x14ac:dyDescent="0.25">
      <c r="P2469" s="5" t="s">
        <v>85</v>
      </c>
    </row>
    <row r="2470" spans="16:16" x14ac:dyDescent="0.25">
      <c r="P2470" s="5" t="s">
        <v>86</v>
      </c>
    </row>
    <row r="2471" spans="16:16" x14ac:dyDescent="0.25">
      <c r="P2471" s="5" t="s">
        <v>87</v>
      </c>
    </row>
    <row r="2472" spans="16:16" x14ac:dyDescent="0.25">
      <c r="P2472" s="5" t="s">
        <v>88</v>
      </c>
    </row>
    <row r="2473" spans="16:16" x14ac:dyDescent="0.25">
      <c r="P2473" s="5" t="s">
        <v>273</v>
      </c>
    </row>
    <row r="2474" spans="16:16" x14ac:dyDescent="0.25">
      <c r="P2474" s="5" t="s">
        <v>297</v>
      </c>
    </row>
    <row r="2475" spans="16:16" x14ac:dyDescent="0.25">
      <c r="P2475" s="5" t="s">
        <v>321</v>
      </c>
    </row>
    <row r="2476" spans="16:16" x14ac:dyDescent="0.25">
      <c r="P2476" s="5" t="s">
        <v>345</v>
      </c>
    </row>
    <row r="2477" spans="16:16" x14ac:dyDescent="0.25">
      <c r="P2477" s="5" t="s">
        <v>369</v>
      </c>
    </row>
    <row r="2478" spans="16:16" x14ac:dyDescent="0.25">
      <c r="P2478" s="5" t="s">
        <v>393</v>
      </c>
    </row>
    <row r="2479" spans="16:16" x14ac:dyDescent="0.25">
      <c r="P2479" s="5" t="s">
        <v>417</v>
      </c>
    </row>
    <row r="2480" spans="16:16" x14ac:dyDescent="0.25">
      <c r="P2480" s="5" t="s">
        <v>441</v>
      </c>
    </row>
    <row r="2481" spans="16:16" x14ac:dyDescent="0.25">
      <c r="P2481" s="5" t="s">
        <v>11</v>
      </c>
    </row>
    <row r="2482" spans="16:16" x14ac:dyDescent="0.25">
      <c r="P2482" s="5" t="s">
        <v>89</v>
      </c>
    </row>
    <row r="2483" spans="16:16" x14ac:dyDescent="0.25">
      <c r="P2483" s="5" t="s">
        <v>90</v>
      </c>
    </row>
    <row r="2484" spans="16:16" x14ac:dyDescent="0.25">
      <c r="P2484" s="5" t="s">
        <v>91</v>
      </c>
    </row>
    <row r="2485" spans="16:16" x14ac:dyDescent="0.25">
      <c r="P2485" s="5" t="s">
        <v>92</v>
      </c>
    </row>
    <row r="2486" spans="16:16" x14ac:dyDescent="0.25">
      <c r="P2486" s="5" t="s">
        <v>93</v>
      </c>
    </row>
    <row r="2487" spans="16:16" x14ac:dyDescent="0.25">
      <c r="P2487" s="5" t="s">
        <v>94</v>
      </c>
    </row>
    <row r="2488" spans="16:16" x14ac:dyDescent="0.25">
      <c r="P2488" s="5" t="s">
        <v>95</v>
      </c>
    </row>
    <row r="2489" spans="16:16" x14ac:dyDescent="0.25">
      <c r="P2489" s="5" t="s">
        <v>274</v>
      </c>
    </row>
    <row r="2490" spans="16:16" x14ac:dyDescent="0.25">
      <c r="P2490" s="5" t="s">
        <v>298</v>
      </c>
    </row>
    <row r="2491" spans="16:16" x14ac:dyDescent="0.25">
      <c r="P2491" s="5" t="s">
        <v>322</v>
      </c>
    </row>
    <row r="2492" spans="16:16" x14ac:dyDescent="0.25">
      <c r="P2492" s="5" t="s">
        <v>346</v>
      </c>
    </row>
    <row r="2493" spans="16:16" x14ac:dyDescent="0.25">
      <c r="P2493" s="5" t="s">
        <v>370</v>
      </c>
    </row>
    <row r="2494" spans="16:16" x14ac:dyDescent="0.25">
      <c r="P2494" s="5" t="s">
        <v>394</v>
      </c>
    </row>
    <row r="2495" spans="16:16" x14ac:dyDescent="0.25">
      <c r="P2495" s="5" t="s">
        <v>418</v>
      </c>
    </row>
    <row r="2496" spans="16:16" x14ac:dyDescent="0.25">
      <c r="P2496" s="5" t="s">
        <v>442</v>
      </c>
    </row>
    <row r="2497" spans="16:16" x14ac:dyDescent="0.25">
      <c r="P2497" s="5" t="s">
        <v>167</v>
      </c>
    </row>
    <row r="2498" spans="16:16" x14ac:dyDescent="0.25">
      <c r="P2498" s="5" t="s">
        <v>179</v>
      </c>
    </row>
    <row r="2499" spans="16:16" x14ac:dyDescent="0.25">
      <c r="P2499" s="5" t="s">
        <v>191</v>
      </c>
    </row>
    <row r="2500" spans="16:16" x14ac:dyDescent="0.25">
      <c r="P2500" s="5" t="s">
        <v>203</v>
      </c>
    </row>
    <row r="2501" spans="16:16" x14ac:dyDescent="0.25">
      <c r="P2501" s="5" t="s">
        <v>215</v>
      </c>
    </row>
    <row r="2502" spans="16:16" x14ac:dyDescent="0.25">
      <c r="P2502" s="5" t="s">
        <v>227</v>
      </c>
    </row>
    <row r="2503" spans="16:16" x14ac:dyDescent="0.25">
      <c r="P2503" s="5" t="s">
        <v>239</v>
      </c>
    </row>
    <row r="2504" spans="16:16" x14ac:dyDescent="0.25">
      <c r="P2504" s="5" t="s">
        <v>251</v>
      </c>
    </row>
    <row r="2505" spans="16:16" x14ac:dyDescent="0.25">
      <c r="P2505" s="5" t="s">
        <v>275</v>
      </c>
    </row>
    <row r="2506" spans="16:16" x14ac:dyDescent="0.25">
      <c r="P2506" s="5" t="s">
        <v>299</v>
      </c>
    </row>
    <row r="2507" spans="16:16" x14ac:dyDescent="0.25">
      <c r="P2507" s="5" t="s">
        <v>323</v>
      </c>
    </row>
    <row r="2508" spans="16:16" x14ac:dyDescent="0.25">
      <c r="P2508" s="5" t="s">
        <v>347</v>
      </c>
    </row>
    <row r="2509" spans="16:16" x14ac:dyDescent="0.25">
      <c r="P2509" s="5" t="s">
        <v>371</v>
      </c>
    </row>
    <row r="2510" spans="16:16" x14ac:dyDescent="0.25">
      <c r="P2510" s="5" t="s">
        <v>395</v>
      </c>
    </row>
    <row r="2511" spans="16:16" x14ac:dyDescent="0.25">
      <c r="P2511" s="5" t="s">
        <v>419</v>
      </c>
    </row>
    <row r="2512" spans="16:16" x14ac:dyDescent="0.25">
      <c r="P2512" s="5" t="s">
        <v>443</v>
      </c>
    </row>
    <row r="2513" spans="16:16" x14ac:dyDescent="0.25">
      <c r="P2513" s="5" t="s">
        <v>168</v>
      </c>
    </row>
    <row r="2514" spans="16:16" x14ac:dyDescent="0.25">
      <c r="P2514" s="5" t="s">
        <v>180</v>
      </c>
    </row>
    <row r="2515" spans="16:16" x14ac:dyDescent="0.25">
      <c r="P2515" s="5" t="s">
        <v>192</v>
      </c>
    </row>
    <row r="2516" spans="16:16" x14ac:dyDescent="0.25">
      <c r="P2516" s="5" t="s">
        <v>204</v>
      </c>
    </row>
    <row r="2517" spans="16:16" x14ac:dyDescent="0.25">
      <c r="P2517" s="5" t="s">
        <v>216</v>
      </c>
    </row>
    <row r="2518" spans="16:16" x14ac:dyDescent="0.25">
      <c r="P2518" s="5" t="s">
        <v>228</v>
      </c>
    </row>
    <row r="2519" spans="16:16" x14ac:dyDescent="0.25">
      <c r="P2519" s="5" t="s">
        <v>240</v>
      </c>
    </row>
    <row r="2520" spans="16:16" x14ac:dyDescent="0.25">
      <c r="P2520" s="5" t="s">
        <v>252</v>
      </c>
    </row>
    <row r="2521" spans="16:16" x14ac:dyDescent="0.25">
      <c r="P2521" s="5" t="s">
        <v>276</v>
      </c>
    </row>
    <row r="2522" spans="16:16" x14ac:dyDescent="0.25">
      <c r="P2522" s="5" t="s">
        <v>300</v>
      </c>
    </row>
    <row r="2523" spans="16:16" x14ac:dyDescent="0.25">
      <c r="P2523" s="5" t="s">
        <v>324</v>
      </c>
    </row>
    <row r="2524" spans="16:16" x14ac:dyDescent="0.25">
      <c r="P2524" s="5" t="s">
        <v>348</v>
      </c>
    </row>
    <row r="2525" spans="16:16" x14ac:dyDescent="0.25">
      <c r="P2525" s="5" t="s">
        <v>372</v>
      </c>
    </row>
    <row r="2526" spans="16:16" x14ac:dyDescent="0.25">
      <c r="P2526" s="5" t="s">
        <v>396</v>
      </c>
    </row>
    <row r="2527" spans="16:16" x14ac:dyDescent="0.25">
      <c r="P2527" s="5" t="s">
        <v>420</v>
      </c>
    </row>
    <row r="2528" spans="16:16" x14ac:dyDescent="0.25">
      <c r="P2528" s="5" t="s">
        <v>444</v>
      </c>
    </row>
    <row r="2529" spans="16:16" x14ac:dyDescent="0.25">
      <c r="P2529" s="5" t="s">
        <v>169</v>
      </c>
    </row>
    <row r="2530" spans="16:16" x14ac:dyDescent="0.25">
      <c r="P2530" s="5" t="s">
        <v>181</v>
      </c>
    </row>
    <row r="2531" spans="16:16" x14ac:dyDescent="0.25">
      <c r="P2531" s="5" t="s">
        <v>193</v>
      </c>
    </row>
    <row r="2532" spans="16:16" x14ac:dyDescent="0.25">
      <c r="P2532" s="5" t="s">
        <v>205</v>
      </c>
    </row>
    <row r="2533" spans="16:16" x14ac:dyDescent="0.25">
      <c r="P2533" s="5" t="s">
        <v>217</v>
      </c>
    </row>
    <row r="2534" spans="16:16" x14ac:dyDescent="0.25">
      <c r="P2534" s="5" t="s">
        <v>229</v>
      </c>
    </row>
    <row r="2535" spans="16:16" x14ac:dyDescent="0.25">
      <c r="P2535" s="5" t="s">
        <v>241</v>
      </c>
    </row>
    <row r="2536" spans="16:16" x14ac:dyDescent="0.25">
      <c r="P2536" s="5" t="s">
        <v>253</v>
      </c>
    </row>
    <row r="2537" spans="16:16" x14ac:dyDescent="0.25">
      <c r="P2537" s="5" t="s">
        <v>277</v>
      </c>
    </row>
    <row r="2538" spans="16:16" x14ac:dyDescent="0.25">
      <c r="P2538" s="5" t="s">
        <v>301</v>
      </c>
    </row>
    <row r="2539" spans="16:16" x14ac:dyDescent="0.25">
      <c r="P2539" s="5" t="s">
        <v>325</v>
      </c>
    </row>
    <row r="2540" spans="16:16" x14ac:dyDescent="0.25">
      <c r="P2540" s="5" t="s">
        <v>349</v>
      </c>
    </row>
    <row r="2541" spans="16:16" x14ac:dyDescent="0.25">
      <c r="P2541" s="5" t="s">
        <v>373</v>
      </c>
    </row>
    <row r="2542" spans="16:16" x14ac:dyDescent="0.25">
      <c r="P2542" s="5" t="s">
        <v>397</v>
      </c>
    </row>
    <row r="2543" spans="16:16" x14ac:dyDescent="0.25">
      <c r="P2543" s="5" t="s">
        <v>421</v>
      </c>
    </row>
    <row r="2544" spans="16:16" x14ac:dyDescent="0.25">
      <c r="P2544" s="5" t="s">
        <v>445</v>
      </c>
    </row>
    <row r="2545" spans="16:16" x14ac:dyDescent="0.25">
      <c r="P2545" s="5" t="s">
        <v>170</v>
      </c>
    </row>
    <row r="2546" spans="16:16" x14ac:dyDescent="0.25">
      <c r="P2546" s="5" t="s">
        <v>182</v>
      </c>
    </row>
    <row r="2547" spans="16:16" x14ac:dyDescent="0.25">
      <c r="P2547" s="5" t="s">
        <v>194</v>
      </c>
    </row>
    <row r="2548" spans="16:16" x14ac:dyDescent="0.25">
      <c r="P2548" s="5" t="s">
        <v>206</v>
      </c>
    </row>
    <row r="2549" spans="16:16" x14ac:dyDescent="0.25">
      <c r="P2549" s="5" t="s">
        <v>218</v>
      </c>
    </row>
    <row r="2550" spans="16:16" x14ac:dyDescent="0.25">
      <c r="P2550" s="5" t="s">
        <v>230</v>
      </c>
    </row>
    <row r="2551" spans="16:16" x14ac:dyDescent="0.25">
      <c r="P2551" s="5" t="s">
        <v>242</v>
      </c>
    </row>
    <row r="2552" spans="16:16" x14ac:dyDescent="0.25">
      <c r="P2552" s="5" t="s">
        <v>254</v>
      </c>
    </row>
    <row r="2553" spans="16:16" x14ac:dyDescent="0.25">
      <c r="P2553" s="5" t="s">
        <v>278</v>
      </c>
    </row>
    <row r="2554" spans="16:16" x14ac:dyDescent="0.25">
      <c r="P2554" s="5" t="s">
        <v>302</v>
      </c>
    </row>
    <row r="2555" spans="16:16" x14ac:dyDescent="0.25">
      <c r="P2555" s="5" t="s">
        <v>326</v>
      </c>
    </row>
    <row r="2556" spans="16:16" x14ac:dyDescent="0.25">
      <c r="P2556" s="5" t="s">
        <v>350</v>
      </c>
    </row>
    <row r="2557" spans="16:16" x14ac:dyDescent="0.25">
      <c r="P2557" s="5" t="s">
        <v>374</v>
      </c>
    </row>
    <row r="2558" spans="16:16" x14ac:dyDescent="0.25">
      <c r="P2558" s="5" t="s">
        <v>398</v>
      </c>
    </row>
    <row r="2559" spans="16:16" x14ac:dyDescent="0.25">
      <c r="P2559" s="5" t="s">
        <v>422</v>
      </c>
    </row>
    <row r="2560" spans="16:16" x14ac:dyDescent="0.25">
      <c r="P2560" s="5" t="s">
        <v>446</v>
      </c>
    </row>
    <row r="2561" spans="16:16" x14ac:dyDescent="0.25">
      <c r="P2561" s="5" t="s">
        <v>171</v>
      </c>
    </row>
    <row r="2562" spans="16:16" x14ac:dyDescent="0.25">
      <c r="P2562" s="5" t="s">
        <v>183</v>
      </c>
    </row>
    <row r="2563" spans="16:16" x14ac:dyDescent="0.25">
      <c r="P2563" s="5" t="s">
        <v>195</v>
      </c>
    </row>
    <row r="2564" spans="16:16" x14ac:dyDescent="0.25">
      <c r="P2564" s="5" t="s">
        <v>207</v>
      </c>
    </row>
    <row r="2565" spans="16:16" x14ac:dyDescent="0.25">
      <c r="P2565" s="5" t="s">
        <v>219</v>
      </c>
    </row>
    <row r="2566" spans="16:16" x14ac:dyDescent="0.25">
      <c r="P2566" s="5" t="s">
        <v>231</v>
      </c>
    </row>
    <row r="2567" spans="16:16" x14ac:dyDescent="0.25">
      <c r="P2567" s="5" t="s">
        <v>243</v>
      </c>
    </row>
    <row r="2568" spans="16:16" x14ac:dyDescent="0.25">
      <c r="P2568" s="5" t="s">
        <v>255</v>
      </c>
    </row>
    <row r="2569" spans="16:16" x14ac:dyDescent="0.25">
      <c r="P2569" s="5" t="s">
        <v>279</v>
      </c>
    </row>
    <row r="2570" spans="16:16" x14ac:dyDescent="0.25">
      <c r="P2570" s="5" t="s">
        <v>303</v>
      </c>
    </row>
    <row r="2571" spans="16:16" x14ac:dyDescent="0.25">
      <c r="P2571" s="5" t="s">
        <v>327</v>
      </c>
    </row>
    <row r="2572" spans="16:16" x14ac:dyDescent="0.25">
      <c r="P2572" s="5" t="s">
        <v>351</v>
      </c>
    </row>
    <row r="2573" spans="16:16" x14ac:dyDescent="0.25">
      <c r="P2573" s="5" t="s">
        <v>375</v>
      </c>
    </row>
    <row r="2574" spans="16:16" x14ac:dyDescent="0.25">
      <c r="P2574" s="5" t="s">
        <v>399</v>
      </c>
    </row>
    <row r="2575" spans="16:16" x14ac:dyDescent="0.25">
      <c r="P2575" s="5" t="s">
        <v>423</v>
      </c>
    </row>
    <row r="2576" spans="16:16" x14ac:dyDescent="0.25">
      <c r="P2576" s="5" t="s">
        <v>447</v>
      </c>
    </row>
    <row r="2577" spans="16:16" x14ac:dyDescent="0.25">
      <c r="P2577" s="5" t="s">
        <v>172</v>
      </c>
    </row>
    <row r="2578" spans="16:16" x14ac:dyDescent="0.25">
      <c r="P2578" s="5" t="s">
        <v>184</v>
      </c>
    </row>
    <row r="2579" spans="16:16" x14ac:dyDescent="0.25">
      <c r="P2579" s="5" t="s">
        <v>196</v>
      </c>
    </row>
    <row r="2580" spans="16:16" x14ac:dyDescent="0.25">
      <c r="P2580" s="5" t="s">
        <v>208</v>
      </c>
    </row>
    <row r="2581" spans="16:16" x14ac:dyDescent="0.25">
      <c r="P2581" s="5" t="s">
        <v>220</v>
      </c>
    </row>
    <row r="2582" spans="16:16" x14ac:dyDescent="0.25">
      <c r="P2582" s="5" t="s">
        <v>232</v>
      </c>
    </row>
    <row r="2583" spans="16:16" x14ac:dyDescent="0.25">
      <c r="P2583" s="5" t="s">
        <v>244</v>
      </c>
    </row>
    <row r="2584" spans="16:16" x14ac:dyDescent="0.25">
      <c r="P2584" s="5" t="s">
        <v>256</v>
      </c>
    </row>
    <row r="2585" spans="16:16" x14ac:dyDescent="0.25">
      <c r="P2585" s="5" t="s">
        <v>280</v>
      </c>
    </row>
    <row r="2586" spans="16:16" x14ac:dyDescent="0.25">
      <c r="P2586" s="5" t="s">
        <v>304</v>
      </c>
    </row>
    <row r="2587" spans="16:16" x14ac:dyDescent="0.25">
      <c r="P2587" s="5" t="s">
        <v>328</v>
      </c>
    </row>
    <row r="2588" spans="16:16" x14ac:dyDescent="0.25">
      <c r="P2588" s="5" t="s">
        <v>352</v>
      </c>
    </row>
    <row r="2589" spans="16:16" x14ac:dyDescent="0.25">
      <c r="P2589" s="5" t="s">
        <v>376</v>
      </c>
    </row>
    <row r="2590" spans="16:16" x14ac:dyDescent="0.25">
      <c r="P2590" s="5" t="s">
        <v>400</v>
      </c>
    </row>
    <row r="2591" spans="16:16" x14ac:dyDescent="0.25">
      <c r="P2591" s="5" t="s">
        <v>424</v>
      </c>
    </row>
    <row r="2592" spans="16:16" x14ac:dyDescent="0.25">
      <c r="P2592" s="5" t="s">
        <v>448</v>
      </c>
    </row>
    <row r="2593" spans="16:16" x14ac:dyDescent="0.25">
      <c r="P2593" s="5" t="s">
        <v>173</v>
      </c>
    </row>
    <row r="2594" spans="16:16" x14ac:dyDescent="0.25">
      <c r="P2594" s="5" t="s">
        <v>185</v>
      </c>
    </row>
    <row r="2595" spans="16:16" x14ac:dyDescent="0.25">
      <c r="P2595" s="5" t="s">
        <v>197</v>
      </c>
    </row>
    <row r="2596" spans="16:16" x14ac:dyDescent="0.25">
      <c r="P2596" s="5" t="s">
        <v>209</v>
      </c>
    </row>
    <row r="2597" spans="16:16" x14ac:dyDescent="0.25">
      <c r="P2597" s="5" t="s">
        <v>221</v>
      </c>
    </row>
    <row r="2598" spans="16:16" x14ac:dyDescent="0.25">
      <c r="P2598" s="5" t="s">
        <v>233</v>
      </c>
    </row>
    <row r="2599" spans="16:16" x14ac:dyDescent="0.25">
      <c r="P2599" s="5" t="s">
        <v>245</v>
      </c>
    </row>
    <row r="2600" spans="16:16" x14ac:dyDescent="0.25">
      <c r="P2600" s="5" t="s">
        <v>257</v>
      </c>
    </row>
    <row r="2601" spans="16:16" x14ac:dyDescent="0.25">
      <c r="P2601" s="5" t="s">
        <v>281</v>
      </c>
    </row>
    <row r="2602" spans="16:16" x14ac:dyDescent="0.25">
      <c r="P2602" s="5" t="s">
        <v>305</v>
      </c>
    </row>
    <row r="2603" spans="16:16" x14ac:dyDescent="0.25">
      <c r="P2603" s="5" t="s">
        <v>329</v>
      </c>
    </row>
    <row r="2604" spans="16:16" x14ac:dyDescent="0.25">
      <c r="P2604" s="5" t="s">
        <v>353</v>
      </c>
    </row>
    <row r="2605" spans="16:16" x14ac:dyDescent="0.25">
      <c r="P2605" s="5" t="s">
        <v>377</v>
      </c>
    </row>
    <row r="2606" spans="16:16" x14ac:dyDescent="0.25">
      <c r="P2606" s="5" t="s">
        <v>401</v>
      </c>
    </row>
    <row r="2607" spans="16:16" x14ac:dyDescent="0.25">
      <c r="P2607" s="5" t="s">
        <v>425</v>
      </c>
    </row>
    <row r="2608" spans="16:16" x14ac:dyDescent="0.25">
      <c r="P2608" s="5" t="s">
        <v>449</v>
      </c>
    </row>
    <row r="2609" spans="16:16" x14ac:dyDescent="0.25">
      <c r="P2609" s="5" t="s">
        <v>174</v>
      </c>
    </row>
    <row r="2610" spans="16:16" x14ac:dyDescent="0.25">
      <c r="P2610" s="5" t="s">
        <v>186</v>
      </c>
    </row>
    <row r="2611" spans="16:16" x14ac:dyDescent="0.25">
      <c r="P2611" s="5" t="s">
        <v>198</v>
      </c>
    </row>
    <row r="2612" spans="16:16" x14ac:dyDescent="0.25">
      <c r="P2612" s="5" t="s">
        <v>210</v>
      </c>
    </row>
    <row r="2613" spans="16:16" x14ac:dyDescent="0.25">
      <c r="P2613" s="5" t="s">
        <v>222</v>
      </c>
    </row>
    <row r="2614" spans="16:16" x14ac:dyDescent="0.25">
      <c r="P2614" s="5" t="s">
        <v>234</v>
      </c>
    </row>
    <row r="2615" spans="16:16" x14ac:dyDescent="0.25">
      <c r="P2615" s="5" t="s">
        <v>246</v>
      </c>
    </row>
    <row r="2616" spans="16:16" x14ac:dyDescent="0.25">
      <c r="P2616" s="5" t="s">
        <v>258</v>
      </c>
    </row>
    <row r="2617" spans="16:16" x14ac:dyDescent="0.25">
      <c r="P2617" s="5" t="s">
        <v>282</v>
      </c>
    </row>
    <row r="2618" spans="16:16" x14ac:dyDescent="0.25">
      <c r="P2618" s="5" t="s">
        <v>306</v>
      </c>
    </row>
    <row r="2619" spans="16:16" x14ac:dyDescent="0.25">
      <c r="P2619" s="5" t="s">
        <v>330</v>
      </c>
    </row>
    <row r="2620" spans="16:16" x14ac:dyDescent="0.25">
      <c r="P2620" s="5" t="s">
        <v>354</v>
      </c>
    </row>
    <row r="2621" spans="16:16" x14ac:dyDescent="0.25">
      <c r="P2621" s="5" t="s">
        <v>378</v>
      </c>
    </row>
    <row r="2622" spans="16:16" x14ac:dyDescent="0.25">
      <c r="P2622" s="5" t="s">
        <v>402</v>
      </c>
    </row>
    <row r="2623" spans="16:16" x14ac:dyDescent="0.25">
      <c r="P2623" s="5" t="s">
        <v>426</v>
      </c>
    </row>
    <row r="2624" spans="16:16" x14ac:dyDescent="0.25">
      <c r="P2624" s="5" t="s">
        <v>450</v>
      </c>
    </row>
    <row r="2625" spans="16:16" x14ac:dyDescent="0.25">
      <c r="P2625" s="5" t="s">
        <v>175</v>
      </c>
    </row>
    <row r="2626" spans="16:16" x14ac:dyDescent="0.25">
      <c r="P2626" s="5" t="s">
        <v>187</v>
      </c>
    </row>
    <row r="2627" spans="16:16" x14ac:dyDescent="0.25">
      <c r="P2627" s="5" t="s">
        <v>199</v>
      </c>
    </row>
    <row r="2628" spans="16:16" x14ac:dyDescent="0.25">
      <c r="P2628" s="5" t="s">
        <v>211</v>
      </c>
    </row>
    <row r="2629" spans="16:16" x14ac:dyDescent="0.25">
      <c r="P2629" s="5" t="s">
        <v>223</v>
      </c>
    </row>
    <row r="2630" spans="16:16" x14ac:dyDescent="0.25">
      <c r="P2630" s="5" t="s">
        <v>235</v>
      </c>
    </row>
    <row r="2631" spans="16:16" x14ac:dyDescent="0.25">
      <c r="P2631" s="5" t="s">
        <v>247</v>
      </c>
    </row>
    <row r="2632" spans="16:16" x14ac:dyDescent="0.25">
      <c r="P2632" s="5" t="s">
        <v>259</v>
      </c>
    </row>
    <row r="2633" spans="16:16" x14ac:dyDescent="0.25">
      <c r="P2633" s="5" t="s">
        <v>283</v>
      </c>
    </row>
    <row r="2634" spans="16:16" x14ac:dyDescent="0.25">
      <c r="P2634" s="5" t="s">
        <v>307</v>
      </c>
    </row>
    <row r="2635" spans="16:16" x14ac:dyDescent="0.25">
      <c r="P2635" s="5" t="s">
        <v>331</v>
      </c>
    </row>
    <row r="2636" spans="16:16" x14ac:dyDescent="0.25">
      <c r="P2636" s="5" t="s">
        <v>355</v>
      </c>
    </row>
    <row r="2637" spans="16:16" x14ac:dyDescent="0.25">
      <c r="P2637" s="5" t="s">
        <v>379</v>
      </c>
    </row>
    <row r="2638" spans="16:16" x14ac:dyDescent="0.25">
      <c r="P2638" s="5" t="s">
        <v>403</v>
      </c>
    </row>
    <row r="2639" spans="16:16" x14ac:dyDescent="0.25">
      <c r="P2639" s="5" t="s">
        <v>427</v>
      </c>
    </row>
    <row r="2640" spans="16:16" x14ac:dyDescent="0.25">
      <c r="P2640" s="5" t="s">
        <v>451</v>
      </c>
    </row>
    <row r="2641" spans="16:16" x14ac:dyDescent="0.25">
      <c r="P2641" s="5" t="s">
        <v>176</v>
      </c>
    </row>
    <row r="2642" spans="16:16" x14ac:dyDescent="0.25">
      <c r="P2642" s="5" t="s">
        <v>188</v>
      </c>
    </row>
    <row r="2643" spans="16:16" x14ac:dyDescent="0.25">
      <c r="P2643" s="5" t="s">
        <v>200</v>
      </c>
    </row>
    <row r="2644" spans="16:16" x14ac:dyDescent="0.25">
      <c r="P2644" s="5" t="s">
        <v>212</v>
      </c>
    </row>
    <row r="2645" spans="16:16" x14ac:dyDescent="0.25">
      <c r="P2645" s="5" t="s">
        <v>224</v>
      </c>
    </row>
    <row r="2646" spans="16:16" x14ac:dyDescent="0.25">
      <c r="P2646" s="5" t="s">
        <v>236</v>
      </c>
    </row>
    <row r="2647" spans="16:16" x14ac:dyDescent="0.25">
      <c r="P2647" s="5" t="s">
        <v>248</v>
      </c>
    </row>
    <row r="2648" spans="16:16" x14ac:dyDescent="0.25">
      <c r="P2648" s="5" t="s">
        <v>260</v>
      </c>
    </row>
    <row r="2649" spans="16:16" x14ac:dyDescent="0.25">
      <c r="P2649" s="5" t="s">
        <v>284</v>
      </c>
    </row>
    <row r="2650" spans="16:16" x14ac:dyDescent="0.25">
      <c r="P2650" s="5" t="s">
        <v>308</v>
      </c>
    </row>
    <row r="2651" spans="16:16" x14ac:dyDescent="0.25">
      <c r="P2651" s="5" t="s">
        <v>332</v>
      </c>
    </row>
    <row r="2652" spans="16:16" x14ac:dyDescent="0.25">
      <c r="P2652" s="5" t="s">
        <v>356</v>
      </c>
    </row>
    <row r="2653" spans="16:16" x14ac:dyDescent="0.25">
      <c r="P2653" s="5" t="s">
        <v>380</v>
      </c>
    </row>
    <row r="2654" spans="16:16" x14ac:dyDescent="0.25">
      <c r="P2654" s="5" t="s">
        <v>404</v>
      </c>
    </row>
    <row r="2655" spans="16:16" x14ac:dyDescent="0.25">
      <c r="P2655" s="5" t="s">
        <v>428</v>
      </c>
    </row>
    <row r="2656" spans="16:16" x14ac:dyDescent="0.25">
      <c r="P2656" s="5" t="s">
        <v>452</v>
      </c>
    </row>
    <row r="2657" spans="16:16" x14ac:dyDescent="0.25">
      <c r="P2657" s="5" t="s">
        <v>177</v>
      </c>
    </row>
    <row r="2658" spans="16:16" x14ac:dyDescent="0.25">
      <c r="P2658" s="5" t="s">
        <v>189</v>
      </c>
    </row>
    <row r="2659" spans="16:16" x14ac:dyDescent="0.25">
      <c r="P2659" s="5" t="s">
        <v>201</v>
      </c>
    </row>
    <row r="2660" spans="16:16" x14ac:dyDescent="0.25">
      <c r="P2660" s="5" t="s">
        <v>213</v>
      </c>
    </row>
    <row r="2661" spans="16:16" x14ac:dyDescent="0.25">
      <c r="P2661" s="5" t="s">
        <v>225</v>
      </c>
    </row>
    <row r="2662" spans="16:16" x14ac:dyDescent="0.25">
      <c r="P2662" s="5" t="s">
        <v>237</v>
      </c>
    </row>
    <row r="2663" spans="16:16" x14ac:dyDescent="0.25">
      <c r="P2663" s="5" t="s">
        <v>249</v>
      </c>
    </row>
    <row r="2664" spans="16:16" x14ac:dyDescent="0.25">
      <c r="P2664" s="5" t="s">
        <v>261</v>
      </c>
    </row>
    <row r="2665" spans="16:16" x14ac:dyDescent="0.25">
      <c r="P2665" s="5" t="s">
        <v>285</v>
      </c>
    </row>
    <row r="2666" spans="16:16" x14ac:dyDescent="0.25">
      <c r="P2666" s="5" t="s">
        <v>309</v>
      </c>
    </row>
    <row r="2667" spans="16:16" x14ac:dyDescent="0.25">
      <c r="P2667" s="5" t="s">
        <v>333</v>
      </c>
    </row>
    <row r="2668" spans="16:16" x14ac:dyDescent="0.25">
      <c r="P2668" s="5" t="s">
        <v>357</v>
      </c>
    </row>
    <row r="2669" spans="16:16" x14ac:dyDescent="0.25">
      <c r="P2669" s="5" t="s">
        <v>381</v>
      </c>
    </row>
    <row r="2670" spans="16:16" x14ac:dyDescent="0.25">
      <c r="P2670" s="5" t="s">
        <v>405</v>
      </c>
    </row>
    <row r="2671" spans="16:16" x14ac:dyDescent="0.25">
      <c r="P2671" s="5" t="s">
        <v>429</v>
      </c>
    </row>
    <row r="2672" spans="16:16" x14ac:dyDescent="0.25">
      <c r="P2672" s="5" t="s">
        <v>453</v>
      </c>
    </row>
    <row r="2673" spans="16:16" x14ac:dyDescent="0.25">
      <c r="P2673" s="5" t="s">
        <v>178</v>
      </c>
    </row>
    <row r="2674" spans="16:16" x14ac:dyDescent="0.25">
      <c r="P2674" s="5" t="s">
        <v>190</v>
      </c>
    </row>
    <row r="2675" spans="16:16" x14ac:dyDescent="0.25">
      <c r="P2675" s="5" t="s">
        <v>202</v>
      </c>
    </row>
    <row r="2676" spans="16:16" x14ac:dyDescent="0.25">
      <c r="P2676" s="5" t="s">
        <v>214</v>
      </c>
    </row>
    <row r="2677" spans="16:16" x14ac:dyDescent="0.25">
      <c r="P2677" s="5" t="s">
        <v>226</v>
      </c>
    </row>
    <row r="2678" spans="16:16" x14ac:dyDescent="0.25">
      <c r="P2678" s="5" t="s">
        <v>238</v>
      </c>
    </row>
    <row r="2679" spans="16:16" x14ac:dyDescent="0.25">
      <c r="P2679" s="5" t="s">
        <v>250</v>
      </c>
    </row>
    <row r="2680" spans="16:16" x14ac:dyDescent="0.25">
      <c r="P2680" s="5" t="s">
        <v>262</v>
      </c>
    </row>
    <row r="2681" spans="16:16" x14ac:dyDescent="0.25">
      <c r="P2681" s="5" t="s">
        <v>286</v>
      </c>
    </row>
    <row r="2682" spans="16:16" x14ac:dyDescent="0.25">
      <c r="P2682" s="5" t="s">
        <v>310</v>
      </c>
    </row>
    <row r="2683" spans="16:16" x14ac:dyDescent="0.25">
      <c r="P2683" s="5" t="s">
        <v>334</v>
      </c>
    </row>
    <row r="2684" spans="16:16" x14ac:dyDescent="0.25">
      <c r="P2684" s="5" t="s">
        <v>358</v>
      </c>
    </row>
    <row r="2685" spans="16:16" x14ac:dyDescent="0.25">
      <c r="P2685" s="5" t="s">
        <v>382</v>
      </c>
    </row>
    <row r="2686" spans="16:16" x14ac:dyDescent="0.25">
      <c r="P2686" s="5" t="s">
        <v>406</v>
      </c>
    </row>
    <row r="2687" spans="16:16" x14ac:dyDescent="0.25">
      <c r="P2687" s="5" t="s">
        <v>430</v>
      </c>
    </row>
    <row r="2688" spans="16:16" x14ac:dyDescent="0.25">
      <c r="P2688" s="5" t="s">
        <v>454</v>
      </c>
    </row>
    <row r="2689" spans="16:16" x14ac:dyDescent="0.25">
      <c r="P2689" s="5" t="s">
        <v>0</v>
      </c>
    </row>
    <row r="2690" spans="16:16" x14ac:dyDescent="0.25">
      <c r="P2690" s="5" t="s">
        <v>12</v>
      </c>
    </row>
    <row r="2691" spans="16:16" x14ac:dyDescent="0.25">
      <c r="P2691" s="5" t="s">
        <v>13</v>
      </c>
    </row>
    <row r="2692" spans="16:16" x14ac:dyDescent="0.25">
      <c r="P2692" s="5" t="s">
        <v>14</v>
      </c>
    </row>
    <row r="2693" spans="16:16" x14ac:dyDescent="0.25">
      <c r="P2693" s="5" t="s">
        <v>15</v>
      </c>
    </row>
    <row r="2694" spans="16:16" x14ac:dyDescent="0.25">
      <c r="P2694" s="5" t="s">
        <v>16</v>
      </c>
    </row>
    <row r="2695" spans="16:16" x14ac:dyDescent="0.25">
      <c r="P2695" s="5" t="s">
        <v>17</v>
      </c>
    </row>
    <row r="2696" spans="16:16" x14ac:dyDescent="0.25">
      <c r="P2696" s="5" t="s">
        <v>18</v>
      </c>
    </row>
    <row r="2697" spans="16:16" x14ac:dyDescent="0.25">
      <c r="P2697" s="5" t="s">
        <v>263</v>
      </c>
    </row>
    <row r="2698" spans="16:16" x14ac:dyDescent="0.25">
      <c r="P2698" s="5" t="s">
        <v>287</v>
      </c>
    </row>
    <row r="2699" spans="16:16" x14ac:dyDescent="0.25">
      <c r="P2699" s="5" t="s">
        <v>311</v>
      </c>
    </row>
    <row r="2700" spans="16:16" x14ac:dyDescent="0.25">
      <c r="P2700" s="5" t="s">
        <v>335</v>
      </c>
    </row>
    <row r="2701" spans="16:16" x14ac:dyDescent="0.25">
      <c r="P2701" s="5" t="s">
        <v>359</v>
      </c>
    </row>
    <row r="2702" spans="16:16" x14ac:dyDescent="0.25">
      <c r="P2702" s="5" t="s">
        <v>383</v>
      </c>
    </row>
    <row r="2703" spans="16:16" x14ac:dyDescent="0.25">
      <c r="P2703" s="5" t="s">
        <v>407</v>
      </c>
    </row>
    <row r="2704" spans="16:16" x14ac:dyDescent="0.25">
      <c r="P2704" s="5" t="s">
        <v>431</v>
      </c>
    </row>
    <row r="2705" spans="16:16" x14ac:dyDescent="0.25">
      <c r="P2705" s="5" t="s">
        <v>1</v>
      </c>
    </row>
    <row r="2706" spans="16:16" x14ac:dyDescent="0.25">
      <c r="P2706" s="5" t="s">
        <v>19</v>
      </c>
    </row>
    <row r="2707" spans="16:16" x14ac:dyDescent="0.25">
      <c r="P2707" s="5" t="s">
        <v>20</v>
      </c>
    </row>
    <row r="2708" spans="16:16" x14ac:dyDescent="0.25">
      <c r="P2708" s="5" t="s">
        <v>21</v>
      </c>
    </row>
    <row r="2709" spans="16:16" x14ac:dyDescent="0.25">
      <c r="P2709" s="5" t="s">
        <v>22</v>
      </c>
    </row>
    <row r="2710" spans="16:16" x14ac:dyDescent="0.25">
      <c r="P2710" s="5" t="s">
        <v>23</v>
      </c>
    </row>
    <row r="2711" spans="16:16" x14ac:dyDescent="0.25">
      <c r="P2711" s="5" t="s">
        <v>24</v>
      </c>
    </row>
    <row r="2712" spans="16:16" x14ac:dyDescent="0.25">
      <c r="P2712" s="5" t="s">
        <v>25</v>
      </c>
    </row>
    <row r="2713" spans="16:16" x14ac:dyDescent="0.25">
      <c r="P2713" s="5" t="s">
        <v>264</v>
      </c>
    </row>
    <row r="2714" spans="16:16" x14ac:dyDescent="0.25">
      <c r="P2714" s="5" t="s">
        <v>288</v>
      </c>
    </row>
    <row r="2715" spans="16:16" x14ac:dyDescent="0.25">
      <c r="P2715" s="5" t="s">
        <v>312</v>
      </c>
    </row>
    <row r="2716" spans="16:16" x14ac:dyDescent="0.25">
      <c r="P2716" s="5" t="s">
        <v>336</v>
      </c>
    </row>
    <row r="2717" spans="16:16" x14ac:dyDescent="0.25">
      <c r="P2717" s="5" t="s">
        <v>360</v>
      </c>
    </row>
    <row r="2718" spans="16:16" x14ac:dyDescent="0.25">
      <c r="P2718" s="5" t="s">
        <v>384</v>
      </c>
    </row>
    <row r="2719" spans="16:16" x14ac:dyDescent="0.25">
      <c r="P2719" s="5" t="s">
        <v>408</v>
      </c>
    </row>
    <row r="2720" spans="16:16" x14ac:dyDescent="0.25">
      <c r="P2720" s="5" t="s">
        <v>432</v>
      </c>
    </row>
    <row r="2721" spans="16:16" x14ac:dyDescent="0.25">
      <c r="P2721" s="5" t="s">
        <v>2</v>
      </c>
    </row>
    <row r="2722" spans="16:16" x14ac:dyDescent="0.25">
      <c r="P2722" s="5" t="s">
        <v>26</v>
      </c>
    </row>
    <row r="2723" spans="16:16" x14ac:dyDescent="0.25">
      <c r="P2723" s="5" t="s">
        <v>27</v>
      </c>
    </row>
    <row r="2724" spans="16:16" x14ac:dyDescent="0.25">
      <c r="P2724" s="5" t="s">
        <v>28</v>
      </c>
    </row>
    <row r="2725" spans="16:16" x14ac:dyDescent="0.25">
      <c r="P2725" s="5" t="s">
        <v>29</v>
      </c>
    </row>
    <row r="2726" spans="16:16" x14ac:dyDescent="0.25">
      <c r="P2726" s="5" t="s">
        <v>30</v>
      </c>
    </row>
    <row r="2727" spans="16:16" x14ac:dyDescent="0.25">
      <c r="P2727" s="5" t="s">
        <v>31</v>
      </c>
    </row>
    <row r="2728" spans="16:16" x14ac:dyDescent="0.25">
      <c r="P2728" s="5" t="s">
        <v>32</v>
      </c>
    </row>
    <row r="2729" spans="16:16" x14ac:dyDescent="0.25">
      <c r="P2729" s="5" t="s">
        <v>265</v>
      </c>
    </row>
    <row r="2730" spans="16:16" x14ac:dyDescent="0.25">
      <c r="P2730" s="5" t="s">
        <v>289</v>
      </c>
    </row>
    <row r="2731" spans="16:16" x14ac:dyDescent="0.25">
      <c r="P2731" s="5" t="s">
        <v>313</v>
      </c>
    </row>
    <row r="2732" spans="16:16" x14ac:dyDescent="0.25">
      <c r="P2732" s="5" t="s">
        <v>337</v>
      </c>
    </row>
    <row r="2733" spans="16:16" x14ac:dyDescent="0.25">
      <c r="P2733" s="5" t="s">
        <v>361</v>
      </c>
    </row>
    <row r="2734" spans="16:16" x14ac:dyDescent="0.25">
      <c r="P2734" s="5" t="s">
        <v>385</v>
      </c>
    </row>
    <row r="2735" spans="16:16" x14ac:dyDescent="0.25">
      <c r="P2735" s="5" t="s">
        <v>409</v>
      </c>
    </row>
    <row r="2736" spans="16:16" x14ac:dyDescent="0.25">
      <c r="P2736" s="5" t="s">
        <v>433</v>
      </c>
    </row>
    <row r="2737" spans="16:16" x14ac:dyDescent="0.25">
      <c r="P2737" s="5" t="s">
        <v>3</v>
      </c>
    </row>
    <row r="2738" spans="16:16" x14ac:dyDescent="0.25">
      <c r="P2738" s="5" t="s">
        <v>33</v>
      </c>
    </row>
    <row r="2739" spans="16:16" x14ac:dyDescent="0.25">
      <c r="P2739" s="5" t="s">
        <v>34</v>
      </c>
    </row>
    <row r="2740" spans="16:16" x14ac:dyDescent="0.25">
      <c r="P2740" s="5" t="s">
        <v>35</v>
      </c>
    </row>
    <row r="2741" spans="16:16" x14ac:dyDescent="0.25">
      <c r="P2741" s="5" t="s">
        <v>36</v>
      </c>
    </row>
    <row r="2742" spans="16:16" x14ac:dyDescent="0.25">
      <c r="P2742" s="5" t="s">
        <v>37</v>
      </c>
    </row>
    <row r="2743" spans="16:16" x14ac:dyDescent="0.25">
      <c r="P2743" s="5" t="s">
        <v>38</v>
      </c>
    </row>
    <row r="2744" spans="16:16" x14ac:dyDescent="0.25">
      <c r="P2744" s="5" t="s">
        <v>39</v>
      </c>
    </row>
    <row r="2745" spans="16:16" x14ac:dyDescent="0.25">
      <c r="P2745" s="5" t="s">
        <v>266</v>
      </c>
    </row>
    <row r="2746" spans="16:16" x14ac:dyDescent="0.25">
      <c r="P2746" s="5" t="s">
        <v>290</v>
      </c>
    </row>
    <row r="2747" spans="16:16" x14ac:dyDescent="0.25">
      <c r="P2747" s="5" t="s">
        <v>314</v>
      </c>
    </row>
    <row r="2748" spans="16:16" x14ac:dyDescent="0.25">
      <c r="P2748" s="5" t="s">
        <v>338</v>
      </c>
    </row>
    <row r="2749" spans="16:16" x14ac:dyDescent="0.25">
      <c r="P2749" s="5" t="s">
        <v>362</v>
      </c>
    </row>
    <row r="2750" spans="16:16" x14ac:dyDescent="0.25">
      <c r="P2750" s="5" t="s">
        <v>386</v>
      </c>
    </row>
    <row r="2751" spans="16:16" x14ac:dyDescent="0.25">
      <c r="P2751" s="5" t="s">
        <v>410</v>
      </c>
    </row>
    <row r="2752" spans="16:16" x14ac:dyDescent="0.25">
      <c r="P2752" s="5" t="s">
        <v>434</v>
      </c>
    </row>
    <row r="2753" spans="16:16" x14ac:dyDescent="0.25">
      <c r="P2753" s="5" t="s">
        <v>4</v>
      </c>
    </row>
    <row r="2754" spans="16:16" x14ac:dyDescent="0.25">
      <c r="P2754" s="5" t="s">
        <v>40</v>
      </c>
    </row>
    <row r="2755" spans="16:16" x14ac:dyDescent="0.25">
      <c r="P2755" s="5" t="s">
        <v>41</v>
      </c>
    </row>
    <row r="2756" spans="16:16" x14ac:dyDescent="0.25">
      <c r="P2756" s="5" t="s">
        <v>42</v>
      </c>
    </row>
    <row r="2757" spans="16:16" x14ac:dyDescent="0.25">
      <c r="P2757" s="5" t="s">
        <v>43</v>
      </c>
    </row>
    <row r="2758" spans="16:16" x14ac:dyDescent="0.25">
      <c r="P2758" s="5" t="s">
        <v>44</v>
      </c>
    </row>
    <row r="2759" spans="16:16" x14ac:dyDescent="0.25">
      <c r="P2759" s="5" t="s">
        <v>45</v>
      </c>
    </row>
    <row r="2760" spans="16:16" x14ac:dyDescent="0.25">
      <c r="P2760" s="5" t="s">
        <v>46</v>
      </c>
    </row>
    <row r="2761" spans="16:16" x14ac:dyDescent="0.25">
      <c r="P2761" s="5" t="s">
        <v>267</v>
      </c>
    </row>
    <row r="2762" spans="16:16" x14ac:dyDescent="0.25">
      <c r="P2762" s="5" t="s">
        <v>291</v>
      </c>
    </row>
    <row r="2763" spans="16:16" x14ac:dyDescent="0.25">
      <c r="P2763" s="5" t="s">
        <v>315</v>
      </c>
    </row>
    <row r="2764" spans="16:16" x14ac:dyDescent="0.25">
      <c r="P2764" s="5" t="s">
        <v>339</v>
      </c>
    </row>
    <row r="2765" spans="16:16" x14ac:dyDescent="0.25">
      <c r="P2765" s="5" t="s">
        <v>363</v>
      </c>
    </row>
    <row r="2766" spans="16:16" x14ac:dyDescent="0.25">
      <c r="P2766" s="5" t="s">
        <v>387</v>
      </c>
    </row>
    <row r="2767" spans="16:16" x14ac:dyDescent="0.25">
      <c r="P2767" s="5" t="s">
        <v>411</v>
      </c>
    </row>
    <row r="2768" spans="16:16" x14ac:dyDescent="0.25">
      <c r="P2768" s="5" t="s">
        <v>435</v>
      </c>
    </row>
    <row r="2769" spans="16:16" x14ac:dyDescent="0.25">
      <c r="P2769" s="5" t="s">
        <v>5</v>
      </c>
    </row>
    <row r="2770" spans="16:16" x14ac:dyDescent="0.25">
      <c r="P2770" s="5" t="s">
        <v>47</v>
      </c>
    </row>
    <row r="2771" spans="16:16" x14ac:dyDescent="0.25">
      <c r="P2771" s="5" t="s">
        <v>48</v>
      </c>
    </row>
    <row r="2772" spans="16:16" x14ac:dyDescent="0.25">
      <c r="P2772" s="5" t="s">
        <v>49</v>
      </c>
    </row>
    <row r="2773" spans="16:16" x14ac:dyDescent="0.25">
      <c r="P2773" s="5" t="s">
        <v>50</v>
      </c>
    </row>
    <row r="2774" spans="16:16" x14ac:dyDescent="0.25">
      <c r="P2774" s="5" t="s">
        <v>51</v>
      </c>
    </row>
    <row r="2775" spans="16:16" x14ac:dyDescent="0.25">
      <c r="P2775" s="5" t="s">
        <v>52</v>
      </c>
    </row>
    <row r="2776" spans="16:16" x14ac:dyDescent="0.25">
      <c r="P2776" s="5" t="s">
        <v>53</v>
      </c>
    </row>
    <row r="2777" spans="16:16" x14ac:dyDescent="0.25">
      <c r="P2777" s="5" t="s">
        <v>268</v>
      </c>
    </row>
    <row r="2778" spans="16:16" x14ac:dyDescent="0.25">
      <c r="P2778" s="5" t="s">
        <v>292</v>
      </c>
    </row>
    <row r="2779" spans="16:16" x14ac:dyDescent="0.25">
      <c r="P2779" s="5" t="s">
        <v>316</v>
      </c>
    </row>
    <row r="2780" spans="16:16" x14ac:dyDescent="0.25">
      <c r="P2780" s="5" t="s">
        <v>340</v>
      </c>
    </row>
    <row r="2781" spans="16:16" x14ac:dyDescent="0.25">
      <c r="P2781" s="5" t="s">
        <v>364</v>
      </c>
    </row>
    <row r="2782" spans="16:16" x14ac:dyDescent="0.25">
      <c r="P2782" s="5" t="s">
        <v>388</v>
      </c>
    </row>
    <row r="2783" spans="16:16" x14ac:dyDescent="0.25">
      <c r="P2783" s="5" t="s">
        <v>412</v>
      </c>
    </row>
    <row r="2784" spans="16:16" x14ac:dyDescent="0.25">
      <c r="P2784" s="5" t="s">
        <v>436</v>
      </c>
    </row>
    <row r="2785" spans="16:16" x14ac:dyDescent="0.25">
      <c r="P2785" s="5" t="s">
        <v>6</v>
      </c>
    </row>
    <row r="2786" spans="16:16" x14ac:dyDescent="0.25">
      <c r="P2786" s="5" t="s">
        <v>54</v>
      </c>
    </row>
    <row r="2787" spans="16:16" x14ac:dyDescent="0.25">
      <c r="P2787" s="5" t="s">
        <v>55</v>
      </c>
    </row>
    <row r="2788" spans="16:16" x14ac:dyDescent="0.25">
      <c r="P2788" s="5" t="s">
        <v>56</v>
      </c>
    </row>
    <row r="2789" spans="16:16" x14ac:dyDescent="0.25">
      <c r="P2789" s="5" t="s">
        <v>57</v>
      </c>
    </row>
    <row r="2790" spans="16:16" x14ac:dyDescent="0.25">
      <c r="P2790" s="5" t="s">
        <v>58</v>
      </c>
    </row>
    <row r="2791" spans="16:16" x14ac:dyDescent="0.25">
      <c r="P2791" s="5" t="s">
        <v>59</v>
      </c>
    </row>
    <row r="2792" spans="16:16" x14ac:dyDescent="0.25">
      <c r="P2792" s="5" t="s">
        <v>60</v>
      </c>
    </row>
    <row r="2793" spans="16:16" x14ac:dyDescent="0.25">
      <c r="P2793" s="5" t="s">
        <v>269</v>
      </c>
    </row>
    <row r="2794" spans="16:16" x14ac:dyDescent="0.25">
      <c r="P2794" s="5" t="s">
        <v>293</v>
      </c>
    </row>
    <row r="2795" spans="16:16" x14ac:dyDescent="0.25">
      <c r="P2795" s="5" t="s">
        <v>317</v>
      </c>
    </row>
    <row r="2796" spans="16:16" x14ac:dyDescent="0.25">
      <c r="P2796" s="5" t="s">
        <v>341</v>
      </c>
    </row>
    <row r="2797" spans="16:16" x14ac:dyDescent="0.25">
      <c r="P2797" s="5" t="s">
        <v>365</v>
      </c>
    </row>
    <row r="2798" spans="16:16" x14ac:dyDescent="0.25">
      <c r="P2798" s="5" t="s">
        <v>389</v>
      </c>
    </row>
    <row r="2799" spans="16:16" x14ac:dyDescent="0.25">
      <c r="P2799" s="5" t="s">
        <v>413</v>
      </c>
    </row>
    <row r="2800" spans="16:16" x14ac:dyDescent="0.25">
      <c r="P2800" s="5" t="s">
        <v>437</v>
      </c>
    </row>
    <row r="2801" spans="16:16" x14ac:dyDescent="0.25">
      <c r="P2801" s="5" t="s">
        <v>7</v>
      </c>
    </row>
    <row r="2802" spans="16:16" x14ac:dyDescent="0.25">
      <c r="P2802" s="5" t="s">
        <v>61</v>
      </c>
    </row>
    <row r="2803" spans="16:16" x14ac:dyDescent="0.25">
      <c r="P2803" s="5" t="s">
        <v>62</v>
      </c>
    </row>
    <row r="2804" spans="16:16" x14ac:dyDescent="0.25">
      <c r="P2804" s="5" t="s">
        <v>63</v>
      </c>
    </row>
    <row r="2805" spans="16:16" x14ac:dyDescent="0.25">
      <c r="P2805" s="5" t="s">
        <v>64</v>
      </c>
    </row>
    <row r="2806" spans="16:16" x14ac:dyDescent="0.25">
      <c r="P2806" s="5" t="s">
        <v>65</v>
      </c>
    </row>
    <row r="2807" spans="16:16" x14ac:dyDescent="0.25">
      <c r="P2807" s="5" t="s">
        <v>66</v>
      </c>
    </row>
    <row r="2808" spans="16:16" x14ac:dyDescent="0.25">
      <c r="P2808" s="5" t="s">
        <v>67</v>
      </c>
    </row>
    <row r="2809" spans="16:16" x14ac:dyDescent="0.25">
      <c r="P2809" s="5" t="s">
        <v>270</v>
      </c>
    </row>
    <row r="2810" spans="16:16" x14ac:dyDescent="0.25">
      <c r="P2810" s="5" t="s">
        <v>294</v>
      </c>
    </row>
    <row r="2811" spans="16:16" x14ac:dyDescent="0.25">
      <c r="P2811" s="5" t="s">
        <v>318</v>
      </c>
    </row>
    <row r="2812" spans="16:16" x14ac:dyDescent="0.25">
      <c r="P2812" s="5" t="s">
        <v>342</v>
      </c>
    </row>
    <row r="2813" spans="16:16" x14ac:dyDescent="0.25">
      <c r="P2813" s="5" t="s">
        <v>366</v>
      </c>
    </row>
    <row r="2814" spans="16:16" x14ac:dyDescent="0.25">
      <c r="P2814" s="5" t="s">
        <v>390</v>
      </c>
    </row>
    <row r="2815" spans="16:16" x14ac:dyDescent="0.25">
      <c r="P2815" s="5" t="s">
        <v>414</v>
      </c>
    </row>
    <row r="2816" spans="16:16" x14ac:dyDescent="0.25">
      <c r="P2816" s="5" t="s">
        <v>438</v>
      </c>
    </row>
    <row r="2817" spans="16:16" x14ac:dyDescent="0.25">
      <c r="P2817" s="5" t="s">
        <v>8</v>
      </c>
    </row>
    <row r="2818" spans="16:16" x14ac:dyDescent="0.25">
      <c r="P2818" s="5" t="s">
        <v>68</v>
      </c>
    </row>
    <row r="2819" spans="16:16" x14ac:dyDescent="0.25">
      <c r="P2819" s="5" t="s">
        <v>69</v>
      </c>
    </row>
    <row r="2820" spans="16:16" x14ac:dyDescent="0.25">
      <c r="P2820" s="5" t="s">
        <v>70</v>
      </c>
    </row>
    <row r="2821" spans="16:16" x14ac:dyDescent="0.25">
      <c r="P2821" s="5" t="s">
        <v>71</v>
      </c>
    </row>
    <row r="2822" spans="16:16" x14ac:dyDescent="0.25">
      <c r="P2822" s="5" t="s">
        <v>72</v>
      </c>
    </row>
    <row r="2823" spans="16:16" x14ac:dyDescent="0.25">
      <c r="P2823" s="5" t="s">
        <v>73</v>
      </c>
    </row>
    <row r="2824" spans="16:16" x14ac:dyDescent="0.25">
      <c r="P2824" s="5" t="s">
        <v>74</v>
      </c>
    </row>
    <row r="2825" spans="16:16" x14ac:dyDescent="0.25">
      <c r="P2825" s="5" t="s">
        <v>271</v>
      </c>
    </row>
    <row r="2826" spans="16:16" x14ac:dyDescent="0.25">
      <c r="P2826" s="5" t="s">
        <v>295</v>
      </c>
    </row>
    <row r="2827" spans="16:16" x14ac:dyDescent="0.25">
      <c r="P2827" s="5" t="s">
        <v>319</v>
      </c>
    </row>
    <row r="2828" spans="16:16" x14ac:dyDescent="0.25">
      <c r="P2828" s="5" t="s">
        <v>343</v>
      </c>
    </row>
    <row r="2829" spans="16:16" x14ac:dyDescent="0.25">
      <c r="P2829" s="5" t="s">
        <v>367</v>
      </c>
    </row>
    <row r="2830" spans="16:16" x14ac:dyDescent="0.25">
      <c r="P2830" s="5" t="s">
        <v>391</v>
      </c>
    </row>
    <row r="2831" spans="16:16" x14ac:dyDescent="0.25">
      <c r="P2831" s="5" t="s">
        <v>415</v>
      </c>
    </row>
    <row r="2832" spans="16:16" x14ac:dyDescent="0.25">
      <c r="P2832" s="5" t="s">
        <v>439</v>
      </c>
    </row>
    <row r="2833" spans="16:16" x14ac:dyDescent="0.25">
      <c r="P2833" s="5" t="s">
        <v>9</v>
      </c>
    </row>
    <row r="2834" spans="16:16" x14ac:dyDescent="0.25">
      <c r="P2834" s="5" t="s">
        <v>75</v>
      </c>
    </row>
    <row r="2835" spans="16:16" x14ac:dyDescent="0.25">
      <c r="P2835" s="5" t="s">
        <v>76</v>
      </c>
    </row>
    <row r="2836" spans="16:16" x14ac:dyDescent="0.25">
      <c r="P2836" s="5" t="s">
        <v>77</v>
      </c>
    </row>
    <row r="2837" spans="16:16" x14ac:dyDescent="0.25">
      <c r="P2837" s="5" t="s">
        <v>78</v>
      </c>
    </row>
    <row r="2838" spans="16:16" x14ac:dyDescent="0.25">
      <c r="P2838" s="5" t="s">
        <v>79</v>
      </c>
    </row>
    <row r="2839" spans="16:16" x14ac:dyDescent="0.25">
      <c r="P2839" s="5" t="s">
        <v>80</v>
      </c>
    </row>
    <row r="2840" spans="16:16" x14ac:dyDescent="0.25">
      <c r="P2840" s="5" t="s">
        <v>81</v>
      </c>
    </row>
    <row r="2841" spans="16:16" x14ac:dyDescent="0.25">
      <c r="P2841" s="5" t="s">
        <v>272</v>
      </c>
    </row>
    <row r="2842" spans="16:16" x14ac:dyDescent="0.25">
      <c r="P2842" s="5" t="s">
        <v>296</v>
      </c>
    </row>
    <row r="2843" spans="16:16" x14ac:dyDescent="0.25">
      <c r="P2843" s="5" t="s">
        <v>320</v>
      </c>
    </row>
    <row r="2844" spans="16:16" x14ac:dyDescent="0.25">
      <c r="P2844" s="5" t="s">
        <v>344</v>
      </c>
    </row>
    <row r="2845" spans="16:16" x14ac:dyDescent="0.25">
      <c r="P2845" s="5" t="s">
        <v>368</v>
      </c>
    </row>
    <row r="2846" spans="16:16" x14ac:dyDescent="0.25">
      <c r="P2846" s="5" t="s">
        <v>392</v>
      </c>
    </row>
    <row r="2847" spans="16:16" x14ac:dyDescent="0.25">
      <c r="P2847" s="5" t="s">
        <v>416</v>
      </c>
    </row>
    <row r="2848" spans="16:16" x14ac:dyDescent="0.25">
      <c r="P2848" s="5" t="s">
        <v>440</v>
      </c>
    </row>
    <row r="2849" spans="16:16" x14ac:dyDescent="0.25">
      <c r="P2849" s="5" t="s">
        <v>10</v>
      </c>
    </row>
    <row r="2850" spans="16:16" x14ac:dyDescent="0.25">
      <c r="P2850" s="5" t="s">
        <v>82</v>
      </c>
    </row>
    <row r="2851" spans="16:16" x14ac:dyDescent="0.25">
      <c r="P2851" s="5" t="s">
        <v>83</v>
      </c>
    </row>
    <row r="2852" spans="16:16" x14ac:dyDescent="0.25">
      <c r="P2852" s="5" t="s">
        <v>84</v>
      </c>
    </row>
    <row r="2853" spans="16:16" x14ac:dyDescent="0.25">
      <c r="P2853" s="5" t="s">
        <v>85</v>
      </c>
    </row>
    <row r="2854" spans="16:16" x14ac:dyDescent="0.25">
      <c r="P2854" s="5" t="s">
        <v>86</v>
      </c>
    </row>
    <row r="2855" spans="16:16" x14ac:dyDescent="0.25">
      <c r="P2855" s="5" t="s">
        <v>87</v>
      </c>
    </row>
    <row r="2856" spans="16:16" x14ac:dyDescent="0.25">
      <c r="P2856" s="5" t="s">
        <v>88</v>
      </c>
    </row>
    <row r="2857" spans="16:16" x14ac:dyDescent="0.25">
      <c r="P2857" s="5" t="s">
        <v>273</v>
      </c>
    </row>
    <row r="2858" spans="16:16" x14ac:dyDescent="0.25">
      <c r="P2858" s="5" t="s">
        <v>297</v>
      </c>
    </row>
    <row r="2859" spans="16:16" x14ac:dyDescent="0.25">
      <c r="P2859" s="5" t="s">
        <v>321</v>
      </c>
    </row>
    <row r="2860" spans="16:16" x14ac:dyDescent="0.25">
      <c r="P2860" s="5" t="s">
        <v>345</v>
      </c>
    </row>
    <row r="2861" spans="16:16" x14ac:dyDescent="0.25">
      <c r="P2861" s="5" t="s">
        <v>369</v>
      </c>
    </row>
    <row r="2862" spans="16:16" x14ac:dyDescent="0.25">
      <c r="P2862" s="5" t="s">
        <v>393</v>
      </c>
    </row>
    <row r="2863" spans="16:16" x14ac:dyDescent="0.25">
      <c r="P2863" s="5" t="s">
        <v>417</v>
      </c>
    </row>
    <row r="2864" spans="16:16" x14ac:dyDescent="0.25">
      <c r="P2864" s="5" t="s">
        <v>441</v>
      </c>
    </row>
    <row r="2865" spans="16:16" x14ac:dyDescent="0.25">
      <c r="P2865" s="5" t="s">
        <v>11</v>
      </c>
    </row>
    <row r="2866" spans="16:16" x14ac:dyDescent="0.25">
      <c r="P2866" s="5" t="s">
        <v>89</v>
      </c>
    </row>
    <row r="2867" spans="16:16" x14ac:dyDescent="0.25">
      <c r="P2867" s="5" t="s">
        <v>90</v>
      </c>
    </row>
    <row r="2868" spans="16:16" x14ac:dyDescent="0.25">
      <c r="P2868" s="5" t="s">
        <v>91</v>
      </c>
    </row>
    <row r="2869" spans="16:16" x14ac:dyDescent="0.25">
      <c r="P2869" s="5" t="s">
        <v>92</v>
      </c>
    </row>
    <row r="2870" spans="16:16" x14ac:dyDescent="0.25">
      <c r="P2870" s="5" t="s">
        <v>93</v>
      </c>
    </row>
    <row r="2871" spans="16:16" x14ac:dyDescent="0.25">
      <c r="P2871" s="5" t="s">
        <v>94</v>
      </c>
    </row>
    <row r="2872" spans="16:16" x14ac:dyDescent="0.25">
      <c r="P2872" s="5" t="s">
        <v>95</v>
      </c>
    </row>
    <row r="2873" spans="16:16" x14ac:dyDescent="0.25">
      <c r="P2873" s="5" t="s">
        <v>274</v>
      </c>
    </row>
    <row r="2874" spans="16:16" x14ac:dyDescent="0.25">
      <c r="P2874" s="5" t="s">
        <v>298</v>
      </c>
    </row>
    <row r="2875" spans="16:16" x14ac:dyDescent="0.25">
      <c r="P2875" s="5" t="s">
        <v>322</v>
      </c>
    </row>
    <row r="2876" spans="16:16" x14ac:dyDescent="0.25">
      <c r="P2876" s="5" t="s">
        <v>346</v>
      </c>
    </row>
    <row r="2877" spans="16:16" x14ac:dyDescent="0.25">
      <c r="P2877" s="5" t="s">
        <v>370</v>
      </c>
    </row>
    <row r="2878" spans="16:16" x14ac:dyDescent="0.25">
      <c r="P2878" s="5" t="s">
        <v>394</v>
      </c>
    </row>
    <row r="2879" spans="16:16" x14ac:dyDescent="0.25">
      <c r="P2879" s="5" t="s">
        <v>418</v>
      </c>
    </row>
    <row r="2880" spans="16:16" x14ac:dyDescent="0.25">
      <c r="P2880" s="5" t="s">
        <v>442</v>
      </c>
    </row>
    <row r="2881" spans="16:16" x14ac:dyDescent="0.25">
      <c r="P2881" s="5" t="s">
        <v>167</v>
      </c>
    </row>
    <row r="2882" spans="16:16" x14ac:dyDescent="0.25">
      <c r="P2882" s="5" t="s">
        <v>179</v>
      </c>
    </row>
    <row r="2883" spans="16:16" x14ac:dyDescent="0.25">
      <c r="P2883" s="5" t="s">
        <v>191</v>
      </c>
    </row>
    <row r="2884" spans="16:16" x14ac:dyDescent="0.25">
      <c r="P2884" s="5" t="s">
        <v>203</v>
      </c>
    </row>
    <row r="2885" spans="16:16" x14ac:dyDescent="0.25">
      <c r="P2885" s="5" t="s">
        <v>215</v>
      </c>
    </row>
    <row r="2886" spans="16:16" x14ac:dyDescent="0.25">
      <c r="P2886" s="5" t="s">
        <v>227</v>
      </c>
    </row>
    <row r="2887" spans="16:16" x14ac:dyDescent="0.25">
      <c r="P2887" s="5" t="s">
        <v>239</v>
      </c>
    </row>
    <row r="2888" spans="16:16" x14ac:dyDescent="0.25">
      <c r="P2888" s="5" t="s">
        <v>251</v>
      </c>
    </row>
    <row r="2889" spans="16:16" x14ac:dyDescent="0.25">
      <c r="P2889" s="5" t="s">
        <v>275</v>
      </c>
    </row>
    <row r="2890" spans="16:16" x14ac:dyDescent="0.25">
      <c r="P2890" s="5" t="s">
        <v>299</v>
      </c>
    </row>
    <row r="2891" spans="16:16" x14ac:dyDescent="0.25">
      <c r="P2891" s="5" t="s">
        <v>323</v>
      </c>
    </row>
    <row r="2892" spans="16:16" x14ac:dyDescent="0.25">
      <c r="P2892" s="5" t="s">
        <v>347</v>
      </c>
    </row>
    <row r="2893" spans="16:16" x14ac:dyDescent="0.25">
      <c r="P2893" s="5" t="s">
        <v>371</v>
      </c>
    </row>
    <row r="2894" spans="16:16" x14ac:dyDescent="0.25">
      <c r="P2894" s="5" t="s">
        <v>395</v>
      </c>
    </row>
    <row r="2895" spans="16:16" x14ac:dyDescent="0.25">
      <c r="P2895" s="5" t="s">
        <v>419</v>
      </c>
    </row>
    <row r="2896" spans="16:16" x14ac:dyDescent="0.25">
      <c r="P2896" s="5" t="s">
        <v>443</v>
      </c>
    </row>
    <row r="2897" spans="16:16" x14ac:dyDescent="0.25">
      <c r="P2897" s="5" t="s">
        <v>168</v>
      </c>
    </row>
    <row r="2898" spans="16:16" x14ac:dyDescent="0.25">
      <c r="P2898" s="5" t="s">
        <v>180</v>
      </c>
    </row>
    <row r="2899" spans="16:16" x14ac:dyDescent="0.25">
      <c r="P2899" s="5" t="s">
        <v>192</v>
      </c>
    </row>
    <row r="2900" spans="16:16" x14ac:dyDescent="0.25">
      <c r="P2900" s="5" t="s">
        <v>204</v>
      </c>
    </row>
    <row r="2901" spans="16:16" x14ac:dyDescent="0.25">
      <c r="P2901" s="5" t="s">
        <v>216</v>
      </c>
    </row>
    <row r="2902" spans="16:16" x14ac:dyDescent="0.25">
      <c r="P2902" s="5" t="s">
        <v>228</v>
      </c>
    </row>
    <row r="2903" spans="16:16" x14ac:dyDescent="0.25">
      <c r="P2903" s="5" t="s">
        <v>240</v>
      </c>
    </row>
    <row r="2904" spans="16:16" x14ac:dyDescent="0.25">
      <c r="P2904" s="5" t="s">
        <v>252</v>
      </c>
    </row>
    <row r="2905" spans="16:16" x14ac:dyDescent="0.25">
      <c r="P2905" s="5" t="s">
        <v>276</v>
      </c>
    </row>
    <row r="2906" spans="16:16" x14ac:dyDescent="0.25">
      <c r="P2906" s="5" t="s">
        <v>300</v>
      </c>
    </row>
    <row r="2907" spans="16:16" x14ac:dyDescent="0.25">
      <c r="P2907" s="5" t="s">
        <v>324</v>
      </c>
    </row>
    <row r="2908" spans="16:16" x14ac:dyDescent="0.25">
      <c r="P2908" s="5" t="s">
        <v>348</v>
      </c>
    </row>
    <row r="2909" spans="16:16" x14ac:dyDescent="0.25">
      <c r="P2909" s="5" t="s">
        <v>372</v>
      </c>
    </row>
    <row r="2910" spans="16:16" x14ac:dyDescent="0.25">
      <c r="P2910" s="5" t="s">
        <v>396</v>
      </c>
    </row>
    <row r="2911" spans="16:16" x14ac:dyDescent="0.25">
      <c r="P2911" s="5" t="s">
        <v>420</v>
      </c>
    </row>
    <row r="2912" spans="16:16" x14ac:dyDescent="0.25">
      <c r="P2912" s="5" t="s">
        <v>444</v>
      </c>
    </row>
    <row r="2913" spans="16:16" x14ac:dyDescent="0.25">
      <c r="P2913" s="5" t="s">
        <v>169</v>
      </c>
    </row>
    <row r="2914" spans="16:16" x14ac:dyDescent="0.25">
      <c r="P2914" s="5" t="s">
        <v>181</v>
      </c>
    </row>
    <row r="2915" spans="16:16" x14ac:dyDescent="0.25">
      <c r="P2915" s="5" t="s">
        <v>193</v>
      </c>
    </row>
    <row r="2916" spans="16:16" x14ac:dyDescent="0.25">
      <c r="P2916" s="5" t="s">
        <v>205</v>
      </c>
    </row>
    <row r="2917" spans="16:16" x14ac:dyDescent="0.25">
      <c r="P2917" s="5" t="s">
        <v>217</v>
      </c>
    </row>
    <row r="2918" spans="16:16" x14ac:dyDescent="0.25">
      <c r="P2918" s="5" t="s">
        <v>229</v>
      </c>
    </row>
    <row r="2919" spans="16:16" x14ac:dyDescent="0.25">
      <c r="P2919" s="5" t="s">
        <v>241</v>
      </c>
    </row>
    <row r="2920" spans="16:16" x14ac:dyDescent="0.25">
      <c r="P2920" s="5" t="s">
        <v>253</v>
      </c>
    </row>
    <row r="2921" spans="16:16" x14ac:dyDescent="0.25">
      <c r="P2921" s="5" t="s">
        <v>277</v>
      </c>
    </row>
    <row r="2922" spans="16:16" x14ac:dyDescent="0.25">
      <c r="P2922" s="5" t="s">
        <v>301</v>
      </c>
    </row>
    <row r="2923" spans="16:16" x14ac:dyDescent="0.25">
      <c r="P2923" s="5" t="s">
        <v>325</v>
      </c>
    </row>
    <row r="2924" spans="16:16" x14ac:dyDescent="0.25">
      <c r="P2924" s="5" t="s">
        <v>349</v>
      </c>
    </row>
    <row r="2925" spans="16:16" x14ac:dyDescent="0.25">
      <c r="P2925" s="5" t="s">
        <v>373</v>
      </c>
    </row>
    <row r="2926" spans="16:16" x14ac:dyDescent="0.25">
      <c r="P2926" s="5" t="s">
        <v>397</v>
      </c>
    </row>
    <row r="2927" spans="16:16" x14ac:dyDescent="0.25">
      <c r="P2927" s="5" t="s">
        <v>421</v>
      </c>
    </row>
    <row r="2928" spans="16:16" x14ac:dyDescent="0.25">
      <c r="P2928" s="5" t="s">
        <v>445</v>
      </c>
    </row>
    <row r="2929" spans="16:16" x14ac:dyDescent="0.25">
      <c r="P2929" s="5" t="s">
        <v>170</v>
      </c>
    </row>
    <row r="2930" spans="16:16" x14ac:dyDescent="0.25">
      <c r="P2930" s="5" t="s">
        <v>182</v>
      </c>
    </row>
    <row r="2931" spans="16:16" x14ac:dyDescent="0.25">
      <c r="P2931" s="5" t="s">
        <v>194</v>
      </c>
    </row>
    <row r="2932" spans="16:16" x14ac:dyDescent="0.25">
      <c r="P2932" s="5" t="s">
        <v>206</v>
      </c>
    </row>
    <row r="2933" spans="16:16" x14ac:dyDescent="0.25">
      <c r="P2933" s="5" t="s">
        <v>218</v>
      </c>
    </row>
    <row r="2934" spans="16:16" x14ac:dyDescent="0.25">
      <c r="P2934" s="5" t="s">
        <v>230</v>
      </c>
    </row>
    <row r="2935" spans="16:16" x14ac:dyDescent="0.25">
      <c r="P2935" s="5" t="s">
        <v>242</v>
      </c>
    </row>
    <row r="2936" spans="16:16" x14ac:dyDescent="0.25">
      <c r="P2936" s="5" t="s">
        <v>254</v>
      </c>
    </row>
    <row r="2937" spans="16:16" x14ac:dyDescent="0.25">
      <c r="P2937" s="5" t="s">
        <v>278</v>
      </c>
    </row>
    <row r="2938" spans="16:16" x14ac:dyDescent="0.25">
      <c r="P2938" s="5" t="s">
        <v>302</v>
      </c>
    </row>
    <row r="2939" spans="16:16" x14ac:dyDescent="0.25">
      <c r="P2939" s="5" t="s">
        <v>326</v>
      </c>
    </row>
    <row r="2940" spans="16:16" x14ac:dyDescent="0.25">
      <c r="P2940" s="5" t="s">
        <v>350</v>
      </c>
    </row>
    <row r="2941" spans="16:16" x14ac:dyDescent="0.25">
      <c r="P2941" s="5" t="s">
        <v>374</v>
      </c>
    </row>
    <row r="2942" spans="16:16" x14ac:dyDescent="0.25">
      <c r="P2942" s="5" t="s">
        <v>398</v>
      </c>
    </row>
    <row r="2943" spans="16:16" x14ac:dyDescent="0.25">
      <c r="P2943" s="5" t="s">
        <v>422</v>
      </c>
    </row>
    <row r="2944" spans="16:16" x14ac:dyDescent="0.25">
      <c r="P2944" s="5" t="s">
        <v>446</v>
      </c>
    </row>
    <row r="2945" spans="16:16" x14ac:dyDescent="0.25">
      <c r="P2945" s="5" t="s">
        <v>171</v>
      </c>
    </row>
    <row r="2946" spans="16:16" x14ac:dyDescent="0.25">
      <c r="P2946" s="5" t="s">
        <v>183</v>
      </c>
    </row>
    <row r="2947" spans="16:16" x14ac:dyDescent="0.25">
      <c r="P2947" s="5" t="s">
        <v>195</v>
      </c>
    </row>
    <row r="2948" spans="16:16" x14ac:dyDescent="0.25">
      <c r="P2948" s="5" t="s">
        <v>207</v>
      </c>
    </row>
    <row r="2949" spans="16:16" x14ac:dyDescent="0.25">
      <c r="P2949" s="5" t="s">
        <v>219</v>
      </c>
    </row>
    <row r="2950" spans="16:16" x14ac:dyDescent="0.25">
      <c r="P2950" s="5" t="s">
        <v>231</v>
      </c>
    </row>
    <row r="2951" spans="16:16" x14ac:dyDescent="0.25">
      <c r="P2951" s="5" t="s">
        <v>243</v>
      </c>
    </row>
    <row r="2952" spans="16:16" x14ac:dyDescent="0.25">
      <c r="P2952" s="5" t="s">
        <v>255</v>
      </c>
    </row>
    <row r="2953" spans="16:16" x14ac:dyDescent="0.25">
      <c r="P2953" s="5" t="s">
        <v>279</v>
      </c>
    </row>
    <row r="2954" spans="16:16" x14ac:dyDescent="0.25">
      <c r="P2954" s="5" t="s">
        <v>303</v>
      </c>
    </row>
    <row r="2955" spans="16:16" x14ac:dyDescent="0.25">
      <c r="P2955" s="5" t="s">
        <v>327</v>
      </c>
    </row>
    <row r="2956" spans="16:16" x14ac:dyDescent="0.25">
      <c r="P2956" s="5" t="s">
        <v>351</v>
      </c>
    </row>
    <row r="2957" spans="16:16" x14ac:dyDescent="0.25">
      <c r="P2957" s="5" t="s">
        <v>375</v>
      </c>
    </row>
    <row r="2958" spans="16:16" x14ac:dyDescent="0.25">
      <c r="P2958" s="5" t="s">
        <v>399</v>
      </c>
    </row>
    <row r="2959" spans="16:16" x14ac:dyDescent="0.25">
      <c r="P2959" s="5" t="s">
        <v>423</v>
      </c>
    </row>
    <row r="2960" spans="16:16" x14ac:dyDescent="0.25">
      <c r="P2960" s="5" t="s">
        <v>447</v>
      </c>
    </row>
    <row r="2961" spans="16:16" x14ac:dyDescent="0.25">
      <c r="P2961" s="5" t="s">
        <v>172</v>
      </c>
    </row>
    <row r="2962" spans="16:16" x14ac:dyDescent="0.25">
      <c r="P2962" s="5" t="s">
        <v>184</v>
      </c>
    </row>
    <row r="2963" spans="16:16" x14ac:dyDescent="0.25">
      <c r="P2963" s="5" t="s">
        <v>196</v>
      </c>
    </row>
    <row r="2964" spans="16:16" x14ac:dyDescent="0.25">
      <c r="P2964" s="5" t="s">
        <v>208</v>
      </c>
    </row>
    <row r="2965" spans="16:16" x14ac:dyDescent="0.25">
      <c r="P2965" s="5" t="s">
        <v>220</v>
      </c>
    </row>
    <row r="2966" spans="16:16" x14ac:dyDescent="0.25">
      <c r="P2966" s="5" t="s">
        <v>232</v>
      </c>
    </row>
    <row r="2967" spans="16:16" x14ac:dyDescent="0.25">
      <c r="P2967" s="5" t="s">
        <v>244</v>
      </c>
    </row>
    <row r="2968" spans="16:16" x14ac:dyDescent="0.25">
      <c r="P2968" s="5" t="s">
        <v>256</v>
      </c>
    </row>
    <row r="2969" spans="16:16" x14ac:dyDescent="0.25">
      <c r="P2969" s="5" t="s">
        <v>280</v>
      </c>
    </row>
    <row r="2970" spans="16:16" x14ac:dyDescent="0.25">
      <c r="P2970" s="5" t="s">
        <v>304</v>
      </c>
    </row>
    <row r="2971" spans="16:16" x14ac:dyDescent="0.25">
      <c r="P2971" s="5" t="s">
        <v>328</v>
      </c>
    </row>
    <row r="2972" spans="16:16" x14ac:dyDescent="0.25">
      <c r="P2972" s="5" t="s">
        <v>352</v>
      </c>
    </row>
    <row r="2973" spans="16:16" x14ac:dyDescent="0.25">
      <c r="P2973" s="5" t="s">
        <v>376</v>
      </c>
    </row>
    <row r="2974" spans="16:16" x14ac:dyDescent="0.25">
      <c r="P2974" s="5" t="s">
        <v>400</v>
      </c>
    </row>
    <row r="2975" spans="16:16" x14ac:dyDescent="0.25">
      <c r="P2975" s="5" t="s">
        <v>424</v>
      </c>
    </row>
    <row r="2976" spans="16:16" x14ac:dyDescent="0.25">
      <c r="P2976" s="5" t="s">
        <v>448</v>
      </c>
    </row>
    <row r="2977" spans="16:16" x14ac:dyDescent="0.25">
      <c r="P2977" s="5" t="s">
        <v>173</v>
      </c>
    </row>
    <row r="2978" spans="16:16" x14ac:dyDescent="0.25">
      <c r="P2978" s="5" t="s">
        <v>185</v>
      </c>
    </row>
    <row r="2979" spans="16:16" x14ac:dyDescent="0.25">
      <c r="P2979" s="5" t="s">
        <v>197</v>
      </c>
    </row>
    <row r="2980" spans="16:16" x14ac:dyDescent="0.25">
      <c r="P2980" s="5" t="s">
        <v>209</v>
      </c>
    </row>
    <row r="2981" spans="16:16" x14ac:dyDescent="0.25">
      <c r="P2981" s="5" t="s">
        <v>221</v>
      </c>
    </row>
    <row r="2982" spans="16:16" x14ac:dyDescent="0.25">
      <c r="P2982" s="5" t="s">
        <v>233</v>
      </c>
    </row>
    <row r="2983" spans="16:16" x14ac:dyDescent="0.25">
      <c r="P2983" s="5" t="s">
        <v>245</v>
      </c>
    </row>
    <row r="2984" spans="16:16" x14ac:dyDescent="0.25">
      <c r="P2984" s="5" t="s">
        <v>257</v>
      </c>
    </row>
    <row r="2985" spans="16:16" x14ac:dyDescent="0.25">
      <c r="P2985" s="5" t="s">
        <v>281</v>
      </c>
    </row>
    <row r="2986" spans="16:16" x14ac:dyDescent="0.25">
      <c r="P2986" s="5" t="s">
        <v>305</v>
      </c>
    </row>
    <row r="2987" spans="16:16" x14ac:dyDescent="0.25">
      <c r="P2987" s="5" t="s">
        <v>329</v>
      </c>
    </row>
    <row r="2988" spans="16:16" x14ac:dyDescent="0.25">
      <c r="P2988" s="5" t="s">
        <v>353</v>
      </c>
    </row>
    <row r="2989" spans="16:16" x14ac:dyDescent="0.25">
      <c r="P2989" s="5" t="s">
        <v>377</v>
      </c>
    </row>
    <row r="2990" spans="16:16" x14ac:dyDescent="0.25">
      <c r="P2990" s="5" t="s">
        <v>401</v>
      </c>
    </row>
    <row r="2991" spans="16:16" x14ac:dyDescent="0.25">
      <c r="P2991" s="5" t="s">
        <v>425</v>
      </c>
    </row>
    <row r="2992" spans="16:16" x14ac:dyDescent="0.25">
      <c r="P2992" s="5" t="s">
        <v>449</v>
      </c>
    </row>
    <row r="2993" spans="16:16" x14ac:dyDescent="0.25">
      <c r="P2993" s="5" t="s">
        <v>174</v>
      </c>
    </row>
    <row r="2994" spans="16:16" x14ac:dyDescent="0.25">
      <c r="P2994" s="5" t="s">
        <v>186</v>
      </c>
    </row>
    <row r="2995" spans="16:16" x14ac:dyDescent="0.25">
      <c r="P2995" s="5" t="s">
        <v>198</v>
      </c>
    </row>
    <row r="2996" spans="16:16" x14ac:dyDescent="0.25">
      <c r="P2996" s="5" t="s">
        <v>210</v>
      </c>
    </row>
    <row r="2997" spans="16:16" x14ac:dyDescent="0.25">
      <c r="P2997" s="5" t="s">
        <v>222</v>
      </c>
    </row>
    <row r="2998" spans="16:16" x14ac:dyDescent="0.25">
      <c r="P2998" s="5" t="s">
        <v>234</v>
      </c>
    </row>
    <row r="2999" spans="16:16" x14ac:dyDescent="0.25">
      <c r="P2999" s="5" t="s">
        <v>246</v>
      </c>
    </row>
    <row r="3000" spans="16:16" x14ac:dyDescent="0.25">
      <c r="P3000" s="5" t="s">
        <v>258</v>
      </c>
    </row>
    <row r="3001" spans="16:16" x14ac:dyDescent="0.25">
      <c r="P3001" s="5" t="s">
        <v>282</v>
      </c>
    </row>
    <row r="3002" spans="16:16" x14ac:dyDescent="0.25">
      <c r="P3002" s="5" t="s">
        <v>306</v>
      </c>
    </row>
    <row r="3003" spans="16:16" x14ac:dyDescent="0.25">
      <c r="P3003" s="5" t="s">
        <v>330</v>
      </c>
    </row>
    <row r="3004" spans="16:16" x14ac:dyDescent="0.25">
      <c r="P3004" s="5" t="s">
        <v>354</v>
      </c>
    </row>
    <row r="3005" spans="16:16" x14ac:dyDescent="0.25">
      <c r="P3005" s="5" t="s">
        <v>378</v>
      </c>
    </row>
    <row r="3006" spans="16:16" x14ac:dyDescent="0.25">
      <c r="P3006" s="5" t="s">
        <v>402</v>
      </c>
    </row>
    <row r="3007" spans="16:16" x14ac:dyDescent="0.25">
      <c r="P3007" s="5" t="s">
        <v>426</v>
      </c>
    </row>
    <row r="3008" spans="16:16" x14ac:dyDescent="0.25">
      <c r="P3008" s="5" t="s">
        <v>450</v>
      </c>
    </row>
    <row r="3009" spans="16:16" x14ac:dyDescent="0.25">
      <c r="P3009" s="5" t="s">
        <v>175</v>
      </c>
    </row>
    <row r="3010" spans="16:16" x14ac:dyDescent="0.25">
      <c r="P3010" s="5" t="s">
        <v>187</v>
      </c>
    </row>
    <row r="3011" spans="16:16" x14ac:dyDescent="0.25">
      <c r="P3011" s="5" t="s">
        <v>199</v>
      </c>
    </row>
    <row r="3012" spans="16:16" x14ac:dyDescent="0.25">
      <c r="P3012" s="5" t="s">
        <v>211</v>
      </c>
    </row>
    <row r="3013" spans="16:16" x14ac:dyDescent="0.25">
      <c r="P3013" s="5" t="s">
        <v>223</v>
      </c>
    </row>
    <row r="3014" spans="16:16" x14ac:dyDescent="0.25">
      <c r="P3014" s="5" t="s">
        <v>235</v>
      </c>
    </row>
    <row r="3015" spans="16:16" x14ac:dyDescent="0.25">
      <c r="P3015" s="5" t="s">
        <v>247</v>
      </c>
    </row>
    <row r="3016" spans="16:16" x14ac:dyDescent="0.25">
      <c r="P3016" s="5" t="s">
        <v>259</v>
      </c>
    </row>
    <row r="3017" spans="16:16" x14ac:dyDescent="0.25">
      <c r="P3017" s="5" t="s">
        <v>283</v>
      </c>
    </row>
    <row r="3018" spans="16:16" x14ac:dyDescent="0.25">
      <c r="P3018" s="5" t="s">
        <v>307</v>
      </c>
    </row>
    <row r="3019" spans="16:16" x14ac:dyDescent="0.25">
      <c r="P3019" s="5" t="s">
        <v>331</v>
      </c>
    </row>
    <row r="3020" spans="16:16" x14ac:dyDescent="0.25">
      <c r="P3020" s="5" t="s">
        <v>355</v>
      </c>
    </row>
    <row r="3021" spans="16:16" x14ac:dyDescent="0.25">
      <c r="P3021" s="5" t="s">
        <v>379</v>
      </c>
    </row>
    <row r="3022" spans="16:16" x14ac:dyDescent="0.25">
      <c r="P3022" s="5" t="s">
        <v>403</v>
      </c>
    </row>
    <row r="3023" spans="16:16" x14ac:dyDescent="0.25">
      <c r="P3023" s="5" t="s">
        <v>427</v>
      </c>
    </row>
    <row r="3024" spans="16:16" x14ac:dyDescent="0.25">
      <c r="P3024" s="5" t="s">
        <v>451</v>
      </c>
    </row>
    <row r="3025" spans="16:16" x14ac:dyDescent="0.25">
      <c r="P3025" s="5" t="s">
        <v>176</v>
      </c>
    </row>
    <row r="3026" spans="16:16" x14ac:dyDescent="0.25">
      <c r="P3026" s="5" t="s">
        <v>188</v>
      </c>
    </row>
    <row r="3027" spans="16:16" x14ac:dyDescent="0.25">
      <c r="P3027" s="5" t="s">
        <v>200</v>
      </c>
    </row>
    <row r="3028" spans="16:16" x14ac:dyDescent="0.25">
      <c r="P3028" s="5" t="s">
        <v>212</v>
      </c>
    </row>
    <row r="3029" spans="16:16" x14ac:dyDescent="0.25">
      <c r="P3029" s="5" t="s">
        <v>224</v>
      </c>
    </row>
    <row r="3030" spans="16:16" x14ac:dyDescent="0.25">
      <c r="P3030" s="5" t="s">
        <v>236</v>
      </c>
    </row>
    <row r="3031" spans="16:16" x14ac:dyDescent="0.25">
      <c r="P3031" s="5" t="s">
        <v>248</v>
      </c>
    </row>
    <row r="3032" spans="16:16" x14ac:dyDescent="0.25">
      <c r="P3032" s="5" t="s">
        <v>260</v>
      </c>
    </row>
    <row r="3033" spans="16:16" x14ac:dyDescent="0.25">
      <c r="P3033" s="5" t="s">
        <v>284</v>
      </c>
    </row>
    <row r="3034" spans="16:16" x14ac:dyDescent="0.25">
      <c r="P3034" s="5" t="s">
        <v>308</v>
      </c>
    </row>
    <row r="3035" spans="16:16" x14ac:dyDescent="0.25">
      <c r="P3035" s="5" t="s">
        <v>332</v>
      </c>
    </row>
    <row r="3036" spans="16:16" x14ac:dyDescent="0.25">
      <c r="P3036" s="5" t="s">
        <v>356</v>
      </c>
    </row>
    <row r="3037" spans="16:16" x14ac:dyDescent="0.25">
      <c r="P3037" s="5" t="s">
        <v>380</v>
      </c>
    </row>
    <row r="3038" spans="16:16" x14ac:dyDescent="0.25">
      <c r="P3038" s="5" t="s">
        <v>404</v>
      </c>
    </row>
    <row r="3039" spans="16:16" x14ac:dyDescent="0.25">
      <c r="P3039" s="5" t="s">
        <v>428</v>
      </c>
    </row>
    <row r="3040" spans="16:16" x14ac:dyDescent="0.25">
      <c r="P3040" s="5" t="s">
        <v>452</v>
      </c>
    </row>
    <row r="3041" spans="16:16" x14ac:dyDescent="0.25">
      <c r="P3041" s="5" t="s">
        <v>177</v>
      </c>
    </row>
    <row r="3042" spans="16:16" x14ac:dyDescent="0.25">
      <c r="P3042" s="5" t="s">
        <v>189</v>
      </c>
    </row>
    <row r="3043" spans="16:16" x14ac:dyDescent="0.25">
      <c r="P3043" s="5" t="s">
        <v>201</v>
      </c>
    </row>
    <row r="3044" spans="16:16" x14ac:dyDescent="0.25">
      <c r="P3044" s="5" t="s">
        <v>213</v>
      </c>
    </row>
    <row r="3045" spans="16:16" x14ac:dyDescent="0.25">
      <c r="P3045" s="5" t="s">
        <v>225</v>
      </c>
    </row>
    <row r="3046" spans="16:16" x14ac:dyDescent="0.25">
      <c r="P3046" s="5" t="s">
        <v>237</v>
      </c>
    </row>
    <row r="3047" spans="16:16" x14ac:dyDescent="0.25">
      <c r="P3047" s="5" t="s">
        <v>249</v>
      </c>
    </row>
    <row r="3048" spans="16:16" x14ac:dyDescent="0.25">
      <c r="P3048" s="5" t="s">
        <v>261</v>
      </c>
    </row>
    <row r="3049" spans="16:16" x14ac:dyDescent="0.25">
      <c r="P3049" s="5" t="s">
        <v>285</v>
      </c>
    </row>
    <row r="3050" spans="16:16" x14ac:dyDescent="0.25">
      <c r="P3050" s="5" t="s">
        <v>309</v>
      </c>
    </row>
    <row r="3051" spans="16:16" x14ac:dyDescent="0.25">
      <c r="P3051" s="5" t="s">
        <v>333</v>
      </c>
    </row>
    <row r="3052" spans="16:16" x14ac:dyDescent="0.25">
      <c r="P3052" s="5" t="s">
        <v>357</v>
      </c>
    </row>
    <row r="3053" spans="16:16" x14ac:dyDescent="0.25">
      <c r="P3053" s="5" t="s">
        <v>381</v>
      </c>
    </row>
    <row r="3054" spans="16:16" x14ac:dyDescent="0.25">
      <c r="P3054" s="5" t="s">
        <v>405</v>
      </c>
    </row>
    <row r="3055" spans="16:16" x14ac:dyDescent="0.25">
      <c r="P3055" s="5" t="s">
        <v>429</v>
      </c>
    </row>
    <row r="3056" spans="16:16" x14ac:dyDescent="0.25">
      <c r="P3056" s="5" t="s">
        <v>453</v>
      </c>
    </row>
    <row r="3057" spans="16:16" x14ac:dyDescent="0.25">
      <c r="P3057" s="5" t="s">
        <v>178</v>
      </c>
    </row>
    <row r="3058" spans="16:16" x14ac:dyDescent="0.25">
      <c r="P3058" s="5" t="s">
        <v>190</v>
      </c>
    </row>
    <row r="3059" spans="16:16" x14ac:dyDescent="0.25">
      <c r="P3059" s="5" t="s">
        <v>202</v>
      </c>
    </row>
    <row r="3060" spans="16:16" x14ac:dyDescent="0.25">
      <c r="P3060" s="5" t="s">
        <v>214</v>
      </c>
    </row>
    <row r="3061" spans="16:16" x14ac:dyDescent="0.25">
      <c r="P3061" s="5" t="s">
        <v>226</v>
      </c>
    </row>
    <row r="3062" spans="16:16" x14ac:dyDescent="0.25">
      <c r="P3062" s="5" t="s">
        <v>238</v>
      </c>
    </row>
    <row r="3063" spans="16:16" x14ac:dyDescent="0.25">
      <c r="P3063" s="5" t="s">
        <v>250</v>
      </c>
    </row>
    <row r="3064" spans="16:16" x14ac:dyDescent="0.25">
      <c r="P3064" s="5" t="s">
        <v>262</v>
      </c>
    </row>
    <row r="3065" spans="16:16" x14ac:dyDescent="0.25">
      <c r="P3065" s="5" t="s">
        <v>286</v>
      </c>
    </row>
    <row r="3066" spans="16:16" x14ac:dyDescent="0.25">
      <c r="P3066" s="5" t="s">
        <v>310</v>
      </c>
    </row>
    <row r="3067" spans="16:16" x14ac:dyDescent="0.25">
      <c r="P3067" s="5" t="s">
        <v>334</v>
      </c>
    </row>
    <row r="3068" spans="16:16" x14ac:dyDescent="0.25">
      <c r="P3068" s="5" t="s">
        <v>358</v>
      </c>
    </row>
    <row r="3069" spans="16:16" x14ac:dyDescent="0.25">
      <c r="P3069" s="5" t="s">
        <v>382</v>
      </c>
    </row>
    <row r="3070" spans="16:16" x14ac:dyDescent="0.25">
      <c r="P3070" s="5" t="s">
        <v>406</v>
      </c>
    </row>
    <row r="3071" spans="16:16" x14ac:dyDescent="0.25">
      <c r="P3071" s="5" t="s">
        <v>430</v>
      </c>
    </row>
    <row r="3072" spans="16:16" x14ac:dyDescent="0.25">
      <c r="P3072" s="5" t="s">
        <v>454</v>
      </c>
    </row>
    <row r="3073" spans="16:16" x14ac:dyDescent="0.25">
      <c r="P3073" s="5" t="s">
        <v>0</v>
      </c>
    </row>
    <row r="3074" spans="16:16" x14ac:dyDescent="0.25">
      <c r="P3074" s="5" t="s">
        <v>12</v>
      </c>
    </row>
    <row r="3075" spans="16:16" x14ac:dyDescent="0.25">
      <c r="P3075" s="5" t="s">
        <v>13</v>
      </c>
    </row>
    <row r="3076" spans="16:16" x14ac:dyDescent="0.25">
      <c r="P3076" s="5" t="s">
        <v>14</v>
      </c>
    </row>
    <row r="3077" spans="16:16" x14ac:dyDescent="0.25">
      <c r="P3077" s="5" t="s">
        <v>15</v>
      </c>
    </row>
    <row r="3078" spans="16:16" x14ac:dyDescent="0.25">
      <c r="P3078" s="5" t="s">
        <v>16</v>
      </c>
    </row>
    <row r="3079" spans="16:16" x14ac:dyDescent="0.25">
      <c r="P3079" s="5" t="s">
        <v>17</v>
      </c>
    </row>
    <row r="3080" spans="16:16" x14ac:dyDescent="0.25">
      <c r="P3080" s="5" t="s">
        <v>18</v>
      </c>
    </row>
    <row r="3081" spans="16:16" x14ac:dyDescent="0.25">
      <c r="P3081" s="5" t="s">
        <v>263</v>
      </c>
    </row>
    <row r="3082" spans="16:16" x14ac:dyDescent="0.25">
      <c r="P3082" s="5" t="s">
        <v>287</v>
      </c>
    </row>
    <row r="3083" spans="16:16" x14ac:dyDescent="0.25">
      <c r="P3083" s="5" t="s">
        <v>311</v>
      </c>
    </row>
    <row r="3084" spans="16:16" x14ac:dyDescent="0.25">
      <c r="P3084" s="5" t="s">
        <v>335</v>
      </c>
    </row>
    <row r="3085" spans="16:16" x14ac:dyDescent="0.25">
      <c r="P3085" s="5" t="s">
        <v>359</v>
      </c>
    </row>
    <row r="3086" spans="16:16" x14ac:dyDescent="0.25">
      <c r="P3086" s="5" t="s">
        <v>383</v>
      </c>
    </row>
    <row r="3087" spans="16:16" x14ac:dyDescent="0.25">
      <c r="P3087" s="5" t="s">
        <v>407</v>
      </c>
    </row>
    <row r="3088" spans="16:16" x14ac:dyDescent="0.25">
      <c r="P3088" s="5" t="s">
        <v>431</v>
      </c>
    </row>
    <row r="3089" spans="16:16" x14ac:dyDescent="0.25">
      <c r="P3089" s="5" t="s">
        <v>1</v>
      </c>
    </row>
    <row r="3090" spans="16:16" x14ac:dyDescent="0.25">
      <c r="P3090" s="5" t="s">
        <v>19</v>
      </c>
    </row>
    <row r="3091" spans="16:16" x14ac:dyDescent="0.25">
      <c r="P3091" s="5" t="s">
        <v>20</v>
      </c>
    </row>
    <row r="3092" spans="16:16" x14ac:dyDescent="0.25">
      <c r="P3092" s="5" t="s">
        <v>21</v>
      </c>
    </row>
    <row r="3093" spans="16:16" x14ac:dyDescent="0.25">
      <c r="P3093" s="5" t="s">
        <v>22</v>
      </c>
    </row>
    <row r="3094" spans="16:16" x14ac:dyDescent="0.25">
      <c r="P3094" s="5" t="s">
        <v>23</v>
      </c>
    </row>
    <row r="3095" spans="16:16" x14ac:dyDescent="0.25">
      <c r="P3095" s="5" t="s">
        <v>24</v>
      </c>
    </row>
    <row r="3096" spans="16:16" x14ac:dyDescent="0.25">
      <c r="P3096" s="5" t="s">
        <v>25</v>
      </c>
    </row>
    <row r="3097" spans="16:16" x14ac:dyDescent="0.25">
      <c r="P3097" s="5" t="s">
        <v>264</v>
      </c>
    </row>
    <row r="3098" spans="16:16" x14ac:dyDescent="0.25">
      <c r="P3098" s="5" t="s">
        <v>288</v>
      </c>
    </row>
    <row r="3099" spans="16:16" x14ac:dyDescent="0.25">
      <c r="P3099" s="5" t="s">
        <v>312</v>
      </c>
    </row>
    <row r="3100" spans="16:16" x14ac:dyDescent="0.25">
      <c r="P3100" s="5" t="s">
        <v>336</v>
      </c>
    </row>
    <row r="3101" spans="16:16" x14ac:dyDescent="0.25">
      <c r="P3101" s="5" t="s">
        <v>360</v>
      </c>
    </row>
    <row r="3102" spans="16:16" x14ac:dyDescent="0.25">
      <c r="P3102" s="5" t="s">
        <v>384</v>
      </c>
    </row>
    <row r="3103" spans="16:16" x14ac:dyDescent="0.25">
      <c r="P3103" s="5" t="s">
        <v>408</v>
      </c>
    </row>
    <row r="3104" spans="16:16" x14ac:dyDescent="0.25">
      <c r="P3104" s="5" t="s">
        <v>432</v>
      </c>
    </row>
    <row r="3105" spans="16:16" x14ac:dyDescent="0.25">
      <c r="P3105" s="5" t="s">
        <v>2</v>
      </c>
    </row>
    <row r="3106" spans="16:16" x14ac:dyDescent="0.25">
      <c r="P3106" s="5" t="s">
        <v>26</v>
      </c>
    </row>
    <row r="3107" spans="16:16" x14ac:dyDescent="0.25">
      <c r="P3107" s="5" t="s">
        <v>27</v>
      </c>
    </row>
    <row r="3108" spans="16:16" x14ac:dyDescent="0.25">
      <c r="P3108" s="5" t="s">
        <v>28</v>
      </c>
    </row>
    <row r="3109" spans="16:16" x14ac:dyDescent="0.25">
      <c r="P3109" s="5" t="s">
        <v>29</v>
      </c>
    </row>
    <row r="3110" spans="16:16" x14ac:dyDescent="0.25">
      <c r="P3110" s="5" t="s">
        <v>30</v>
      </c>
    </row>
    <row r="3111" spans="16:16" x14ac:dyDescent="0.25">
      <c r="P3111" s="5" t="s">
        <v>31</v>
      </c>
    </row>
    <row r="3112" spans="16:16" x14ac:dyDescent="0.25">
      <c r="P3112" s="5" t="s">
        <v>32</v>
      </c>
    </row>
    <row r="3113" spans="16:16" x14ac:dyDescent="0.25">
      <c r="P3113" s="5" t="s">
        <v>265</v>
      </c>
    </row>
    <row r="3114" spans="16:16" x14ac:dyDescent="0.25">
      <c r="P3114" s="5" t="s">
        <v>289</v>
      </c>
    </row>
    <row r="3115" spans="16:16" x14ac:dyDescent="0.25">
      <c r="P3115" s="5" t="s">
        <v>313</v>
      </c>
    </row>
    <row r="3116" spans="16:16" x14ac:dyDescent="0.25">
      <c r="P3116" s="5" t="s">
        <v>337</v>
      </c>
    </row>
    <row r="3117" spans="16:16" x14ac:dyDescent="0.25">
      <c r="P3117" s="5" t="s">
        <v>361</v>
      </c>
    </row>
    <row r="3118" spans="16:16" x14ac:dyDescent="0.25">
      <c r="P3118" s="5" t="s">
        <v>385</v>
      </c>
    </row>
    <row r="3119" spans="16:16" x14ac:dyDescent="0.25">
      <c r="P3119" s="5" t="s">
        <v>409</v>
      </c>
    </row>
    <row r="3120" spans="16:16" x14ac:dyDescent="0.25">
      <c r="P3120" s="5" t="s">
        <v>433</v>
      </c>
    </row>
    <row r="3121" spans="16:16" x14ac:dyDescent="0.25">
      <c r="P3121" s="5" t="s">
        <v>3</v>
      </c>
    </row>
    <row r="3122" spans="16:16" x14ac:dyDescent="0.25">
      <c r="P3122" s="5" t="s">
        <v>33</v>
      </c>
    </row>
    <row r="3123" spans="16:16" x14ac:dyDescent="0.25">
      <c r="P3123" s="5" t="s">
        <v>34</v>
      </c>
    </row>
    <row r="3124" spans="16:16" x14ac:dyDescent="0.25">
      <c r="P3124" s="5" t="s">
        <v>35</v>
      </c>
    </row>
    <row r="3125" spans="16:16" x14ac:dyDescent="0.25">
      <c r="P3125" s="5" t="s">
        <v>36</v>
      </c>
    </row>
    <row r="3126" spans="16:16" x14ac:dyDescent="0.25">
      <c r="P3126" s="5" t="s">
        <v>37</v>
      </c>
    </row>
    <row r="3127" spans="16:16" x14ac:dyDescent="0.25">
      <c r="P3127" s="5" t="s">
        <v>38</v>
      </c>
    </row>
    <row r="3128" spans="16:16" x14ac:dyDescent="0.25">
      <c r="P3128" s="5" t="s">
        <v>39</v>
      </c>
    </row>
    <row r="3129" spans="16:16" x14ac:dyDescent="0.25">
      <c r="P3129" s="5" t="s">
        <v>266</v>
      </c>
    </row>
    <row r="3130" spans="16:16" x14ac:dyDescent="0.25">
      <c r="P3130" s="5" t="s">
        <v>290</v>
      </c>
    </row>
    <row r="3131" spans="16:16" x14ac:dyDescent="0.25">
      <c r="P3131" s="5" t="s">
        <v>314</v>
      </c>
    </row>
    <row r="3132" spans="16:16" x14ac:dyDescent="0.25">
      <c r="P3132" s="5" t="s">
        <v>338</v>
      </c>
    </row>
    <row r="3133" spans="16:16" x14ac:dyDescent="0.25">
      <c r="P3133" s="5" t="s">
        <v>362</v>
      </c>
    </row>
    <row r="3134" spans="16:16" x14ac:dyDescent="0.25">
      <c r="P3134" s="5" t="s">
        <v>386</v>
      </c>
    </row>
    <row r="3135" spans="16:16" x14ac:dyDescent="0.25">
      <c r="P3135" s="5" t="s">
        <v>410</v>
      </c>
    </row>
    <row r="3136" spans="16:16" x14ac:dyDescent="0.25">
      <c r="P3136" s="5" t="s">
        <v>434</v>
      </c>
    </row>
    <row r="3137" spans="16:16" x14ac:dyDescent="0.25">
      <c r="P3137" s="5" t="s">
        <v>4</v>
      </c>
    </row>
    <row r="3138" spans="16:16" x14ac:dyDescent="0.25">
      <c r="P3138" s="5" t="s">
        <v>40</v>
      </c>
    </row>
    <row r="3139" spans="16:16" x14ac:dyDescent="0.25">
      <c r="P3139" s="5" t="s">
        <v>41</v>
      </c>
    </row>
    <row r="3140" spans="16:16" x14ac:dyDescent="0.25">
      <c r="P3140" s="5" t="s">
        <v>42</v>
      </c>
    </row>
    <row r="3141" spans="16:16" x14ac:dyDescent="0.25">
      <c r="P3141" s="5" t="s">
        <v>43</v>
      </c>
    </row>
    <row r="3142" spans="16:16" x14ac:dyDescent="0.25">
      <c r="P3142" s="5" t="s">
        <v>44</v>
      </c>
    </row>
    <row r="3143" spans="16:16" x14ac:dyDescent="0.25">
      <c r="P3143" s="5" t="s">
        <v>45</v>
      </c>
    </row>
    <row r="3144" spans="16:16" x14ac:dyDescent="0.25">
      <c r="P3144" s="5" t="s">
        <v>46</v>
      </c>
    </row>
    <row r="3145" spans="16:16" x14ac:dyDescent="0.25">
      <c r="P3145" s="5" t="s">
        <v>267</v>
      </c>
    </row>
    <row r="3146" spans="16:16" x14ac:dyDescent="0.25">
      <c r="P3146" s="5" t="s">
        <v>291</v>
      </c>
    </row>
    <row r="3147" spans="16:16" x14ac:dyDescent="0.25">
      <c r="P3147" s="5" t="s">
        <v>315</v>
      </c>
    </row>
    <row r="3148" spans="16:16" x14ac:dyDescent="0.25">
      <c r="P3148" s="5" t="s">
        <v>339</v>
      </c>
    </row>
    <row r="3149" spans="16:16" x14ac:dyDescent="0.25">
      <c r="P3149" s="5" t="s">
        <v>363</v>
      </c>
    </row>
    <row r="3150" spans="16:16" x14ac:dyDescent="0.25">
      <c r="P3150" s="5" t="s">
        <v>387</v>
      </c>
    </row>
    <row r="3151" spans="16:16" x14ac:dyDescent="0.25">
      <c r="P3151" s="5" t="s">
        <v>411</v>
      </c>
    </row>
    <row r="3152" spans="16:16" x14ac:dyDescent="0.25">
      <c r="P3152" s="5" t="s">
        <v>435</v>
      </c>
    </row>
    <row r="3153" spans="16:16" x14ac:dyDescent="0.25">
      <c r="P3153" s="5" t="s">
        <v>5</v>
      </c>
    </row>
    <row r="3154" spans="16:16" x14ac:dyDescent="0.25">
      <c r="P3154" s="5" t="s">
        <v>47</v>
      </c>
    </row>
    <row r="3155" spans="16:16" x14ac:dyDescent="0.25">
      <c r="P3155" s="5" t="s">
        <v>48</v>
      </c>
    </row>
    <row r="3156" spans="16:16" x14ac:dyDescent="0.25">
      <c r="P3156" s="5" t="s">
        <v>49</v>
      </c>
    </row>
    <row r="3157" spans="16:16" x14ac:dyDescent="0.25">
      <c r="P3157" s="5" t="s">
        <v>50</v>
      </c>
    </row>
    <row r="3158" spans="16:16" x14ac:dyDescent="0.25">
      <c r="P3158" s="5" t="s">
        <v>51</v>
      </c>
    </row>
    <row r="3159" spans="16:16" x14ac:dyDescent="0.25">
      <c r="P3159" s="5" t="s">
        <v>52</v>
      </c>
    </row>
    <row r="3160" spans="16:16" x14ac:dyDescent="0.25">
      <c r="P3160" s="5" t="s">
        <v>53</v>
      </c>
    </row>
    <row r="3161" spans="16:16" x14ac:dyDescent="0.25">
      <c r="P3161" s="5" t="s">
        <v>268</v>
      </c>
    </row>
    <row r="3162" spans="16:16" x14ac:dyDescent="0.25">
      <c r="P3162" s="5" t="s">
        <v>292</v>
      </c>
    </row>
    <row r="3163" spans="16:16" x14ac:dyDescent="0.25">
      <c r="P3163" s="5" t="s">
        <v>316</v>
      </c>
    </row>
    <row r="3164" spans="16:16" x14ac:dyDescent="0.25">
      <c r="P3164" s="5" t="s">
        <v>340</v>
      </c>
    </row>
    <row r="3165" spans="16:16" x14ac:dyDescent="0.25">
      <c r="P3165" s="5" t="s">
        <v>364</v>
      </c>
    </row>
    <row r="3166" spans="16:16" x14ac:dyDescent="0.25">
      <c r="P3166" s="5" t="s">
        <v>388</v>
      </c>
    </row>
    <row r="3167" spans="16:16" x14ac:dyDescent="0.25">
      <c r="P3167" s="5" t="s">
        <v>412</v>
      </c>
    </row>
    <row r="3168" spans="16:16" x14ac:dyDescent="0.25">
      <c r="P3168" s="5" t="s">
        <v>436</v>
      </c>
    </row>
    <row r="3169" spans="16:16" x14ac:dyDescent="0.25">
      <c r="P3169" s="5" t="s">
        <v>6</v>
      </c>
    </row>
    <row r="3170" spans="16:16" x14ac:dyDescent="0.25">
      <c r="P3170" s="5" t="s">
        <v>54</v>
      </c>
    </row>
    <row r="3171" spans="16:16" x14ac:dyDescent="0.25">
      <c r="P3171" s="5" t="s">
        <v>55</v>
      </c>
    </row>
    <row r="3172" spans="16:16" x14ac:dyDescent="0.25">
      <c r="P3172" s="5" t="s">
        <v>56</v>
      </c>
    </row>
    <row r="3173" spans="16:16" x14ac:dyDescent="0.25">
      <c r="P3173" s="5" t="s">
        <v>57</v>
      </c>
    </row>
    <row r="3174" spans="16:16" x14ac:dyDescent="0.25">
      <c r="P3174" s="5" t="s">
        <v>58</v>
      </c>
    </row>
    <row r="3175" spans="16:16" x14ac:dyDescent="0.25">
      <c r="P3175" s="5" t="s">
        <v>59</v>
      </c>
    </row>
    <row r="3176" spans="16:16" x14ac:dyDescent="0.25">
      <c r="P3176" s="5" t="s">
        <v>60</v>
      </c>
    </row>
    <row r="3177" spans="16:16" x14ac:dyDescent="0.25">
      <c r="P3177" s="5" t="s">
        <v>269</v>
      </c>
    </row>
    <row r="3178" spans="16:16" x14ac:dyDescent="0.25">
      <c r="P3178" s="5" t="s">
        <v>293</v>
      </c>
    </row>
    <row r="3179" spans="16:16" x14ac:dyDescent="0.25">
      <c r="P3179" s="5" t="s">
        <v>317</v>
      </c>
    </row>
    <row r="3180" spans="16:16" x14ac:dyDescent="0.25">
      <c r="P3180" s="5" t="s">
        <v>341</v>
      </c>
    </row>
    <row r="3181" spans="16:16" x14ac:dyDescent="0.25">
      <c r="P3181" s="5" t="s">
        <v>365</v>
      </c>
    </row>
    <row r="3182" spans="16:16" x14ac:dyDescent="0.25">
      <c r="P3182" s="5" t="s">
        <v>389</v>
      </c>
    </row>
    <row r="3183" spans="16:16" x14ac:dyDescent="0.25">
      <c r="P3183" s="5" t="s">
        <v>413</v>
      </c>
    </row>
    <row r="3184" spans="16:16" x14ac:dyDescent="0.25">
      <c r="P3184" s="5" t="s">
        <v>437</v>
      </c>
    </row>
    <row r="3185" spans="16:16" x14ac:dyDescent="0.25">
      <c r="P3185" s="5" t="s">
        <v>7</v>
      </c>
    </row>
    <row r="3186" spans="16:16" x14ac:dyDescent="0.25">
      <c r="P3186" s="5" t="s">
        <v>61</v>
      </c>
    </row>
    <row r="3187" spans="16:16" x14ac:dyDescent="0.25">
      <c r="P3187" s="5" t="s">
        <v>62</v>
      </c>
    </row>
    <row r="3188" spans="16:16" x14ac:dyDescent="0.25">
      <c r="P3188" s="5" t="s">
        <v>63</v>
      </c>
    </row>
    <row r="3189" spans="16:16" x14ac:dyDescent="0.25">
      <c r="P3189" s="5" t="s">
        <v>64</v>
      </c>
    </row>
    <row r="3190" spans="16:16" x14ac:dyDescent="0.25">
      <c r="P3190" s="5" t="s">
        <v>65</v>
      </c>
    </row>
    <row r="3191" spans="16:16" x14ac:dyDescent="0.25">
      <c r="P3191" s="5" t="s">
        <v>66</v>
      </c>
    </row>
    <row r="3192" spans="16:16" x14ac:dyDescent="0.25">
      <c r="P3192" s="5" t="s">
        <v>67</v>
      </c>
    </row>
    <row r="3193" spans="16:16" x14ac:dyDescent="0.25">
      <c r="P3193" s="5" t="s">
        <v>270</v>
      </c>
    </row>
    <row r="3194" spans="16:16" x14ac:dyDescent="0.25">
      <c r="P3194" s="5" t="s">
        <v>294</v>
      </c>
    </row>
    <row r="3195" spans="16:16" x14ac:dyDescent="0.25">
      <c r="P3195" s="5" t="s">
        <v>318</v>
      </c>
    </row>
    <row r="3196" spans="16:16" x14ac:dyDescent="0.25">
      <c r="P3196" s="5" t="s">
        <v>342</v>
      </c>
    </row>
    <row r="3197" spans="16:16" x14ac:dyDescent="0.25">
      <c r="P3197" s="5" t="s">
        <v>366</v>
      </c>
    </row>
    <row r="3198" spans="16:16" x14ac:dyDescent="0.25">
      <c r="P3198" s="5" t="s">
        <v>390</v>
      </c>
    </row>
    <row r="3199" spans="16:16" x14ac:dyDescent="0.25">
      <c r="P3199" s="5" t="s">
        <v>414</v>
      </c>
    </row>
    <row r="3200" spans="16:16" x14ac:dyDescent="0.25">
      <c r="P3200" s="5" t="s">
        <v>438</v>
      </c>
    </row>
    <row r="3201" spans="16:16" x14ac:dyDescent="0.25">
      <c r="P3201" s="5" t="s">
        <v>8</v>
      </c>
    </row>
    <row r="3202" spans="16:16" x14ac:dyDescent="0.25">
      <c r="P3202" s="5" t="s">
        <v>68</v>
      </c>
    </row>
    <row r="3203" spans="16:16" x14ac:dyDescent="0.25">
      <c r="P3203" s="5" t="s">
        <v>69</v>
      </c>
    </row>
    <row r="3204" spans="16:16" x14ac:dyDescent="0.25">
      <c r="P3204" s="5" t="s">
        <v>70</v>
      </c>
    </row>
    <row r="3205" spans="16:16" x14ac:dyDescent="0.25">
      <c r="P3205" s="5" t="s">
        <v>71</v>
      </c>
    </row>
    <row r="3206" spans="16:16" x14ac:dyDescent="0.25">
      <c r="P3206" s="5" t="s">
        <v>72</v>
      </c>
    </row>
    <row r="3207" spans="16:16" x14ac:dyDescent="0.25">
      <c r="P3207" s="5" t="s">
        <v>73</v>
      </c>
    </row>
    <row r="3208" spans="16:16" x14ac:dyDescent="0.25">
      <c r="P3208" s="5" t="s">
        <v>74</v>
      </c>
    </row>
    <row r="3209" spans="16:16" x14ac:dyDescent="0.25">
      <c r="P3209" s="5" t="s">
        <v>271</v>
      </c>
    </row>
    <row r="3210" spans="16:16" x14ac:dyDescent="0.25">
      <c r="P3210" s="5" t="s">
        <v>295</v>
      </c>
    </row>
    <row r="3211" spans="16:16" x14ac:dyDescent="0.25">
      <c r="P3211" s="5" t="s">
        <v>319</v>
      </c>
    </row>
    <row r="3212" spans="16:16" x14ac:dyDescent="0.25">
      <c r="P3212" s="5" t="s">
        <v>343</v>
      </c>
    </row>
    <row r="3213" spans="16:16" x14ac:dyDescent="0.25">
      <c r="P3213" s="5" t="s">
        <v>367</v>
      </c>
    </row>
    <row r="3214" spans="16:16" x14ac:dyDescent="0.25">
      <c r="P3214" s="5" t="s">
        <v>391</v>
      </c>
    </row>
    <row r="3215" spans="16:16" x14ac:dyDescent="0.25">
      <c r="P3215" s="5" t="s">
        <v>415</v>
      </c>
    </row>
    <row r="3216" spans="16:16" x14ac:dyDescent="0.25">
      <c r="P3216" s="5" t="s">
        <v>439</v>
      </c>
    </row>
    <row r="3217" spans="16:16" x14ac:dyDescent="0.25">
      <c r="P3217" s="5" t="s">
        <v>9</v>
      </c>
    </row>
    <row r="3218" spans="16:16" x14ac:dyDescent="0.25">
      <c r="P3218" s="5" t="s">
        <v>75</v>
      </c>
    </row>
    <row r="3219" spans="16:16" x14ac:dyDescent="0.25">
      <c r="P3219" s="5" t="s">
        <v>76</v>
      </c>
    </row>
    <row r="3220" spans="16:16" x14ac:dyDescent="0.25">
      <c r="P3220" s="5" t="s">
        <v>77</v>
      </c>
    </row>
    <row r="3221" spans="16:16" x14ac:dyDescent="0.25">
      <c r="P3221" s="5" t="s">
        <v>78</v>
      </c>
    </row>
    <row r="3222" spans="16:16" x14ac:dyDescent="0.25">
      <c r="P3222" s="5" t="s">
        <v>79</v>
      </c>
    </row>
    <row r="3223" spans="16:16" x14ac:dyDescent="0.25">
      <c r="P3223" s="5" t="s">
        <v>80</v>
      </c>
    </row>
    <row r="3224" spans="16:16" x14ac:dyDescent="0.25">
      <c r="P3224" s="5" t="s">
        <v>81</v>
      </c>
    </row>
    <row r="3225" spans="16:16" x14ac:dyDescent="0.25">
      <c r="P3225" s="5" t="s">
        <v>272</v>
      </c>
    </row>
    <row r="3226" spans="16:16" x14ac:dyDescent="0.25">
      <c r="P3226" s="5" t="s">
        <v>296</v>
      </c>
    </row>
    <row r="3227" spans="16:16" x14ac:dyDescent="0.25">
      <c r="P3227" s="5" t="s">
        <v>320</v>
      </c>
    </row>
    <row r="3228" spans="16:16" x14ac:dyDescent="0.25">
      <c r="P3228" s="5" t="s">
        <v>344</v>
      </c>
    </row>
    <row r="3229" spans="16:16" x14ac:dyDescent="0.25">
      <c r="P3229" s="5" t="s">
        <v>368</v>
      </c>
    </row>
    <row r="3230" spans="16:16" x14ac:dyDescent="0.25">
      <c r="P3230" s="5" t="s">
        <v>392</v>
      </c>
    </row>
    <row r="3231" spans="16:16" x14ac:dyDescent="0.25">
      <c r="P3231" s="5" t="s">
        <v>416</v>
      </c>
    </row>
    <row r="3232" spans="16:16" x14ac:dyDescent="0.25">
      <c r="P3232" s="5" t="s">
        <v>440</v>
      </c>
    </row>
    <row r="3233" spans="16:16" x14ac:dyDescent="0.25">
      <c r="P3233" s="5" t="s">
        <v>10</v>
      </c>
    </row>
    <row r="3234" spans="16:16" x14ac:dyDescent="0.25">
      <c r="P3234" s="5" t="s">
        <v>82</v>
      </c>
    </row>
    <row r="3235" spans="16:16" x14ac:dyDescent="0.25">
      <c r="P3235" s="5" t="s">
        <v>83</v>
      </c>
    </row>
    <row r="3236" spans="16:16" x14ac:dyDescent="0.25">
      <c r="P3236" s="5" t="s">
        <v>84</v>
      </c>
    </row>
    <row r="3237" spans="16:16" x14ac:dyDescent="0.25">
      <c r="P3237" s="5" t="s">
        <v>85</v>
      </c>
    </row>
    <row r="3238" spans="16:16" x14ac:dyDescent="0.25">
      <c r="P3238" s="5" t="s">
        <v>86</v>
      </c>
    </row>
    <row r="3239" spans="16:16" x14ac:dyDescent="0.25">
      <c r="P3239" s="5" t="s">
        <v>87</v>
      </c>
    </row>
    <row r="3240" spans="16:16" x14ac:dyDescent="0.25">
      <c r="P3240" s="5" t="s">
        <v>88</v>
      </c>
    </row>
    <row r="3241" spans="16:16" x14ac:dyDescent="0.25">
      <c r="P3241" s="5" t="s">
        <v>273</v>
      </c>
    </row>
    <row r="3242" spans="16:16" x14ac:dyDescent="0.25">
      <c r="P3242" s="5" t="s">
        <v>297</v>
      </c>
    </row>
    <row r="3243" spans="16:16" x14ac:dyDescent="0.25">
      <c r="P3243" s="5" t="s">
        <v>321</v>
      </c>
    </row>
    <row r="3244" spans="16:16" x14ac:dyDescent="0.25">
      <c r="P3244" s="5" t="s">
        <v>345</v>
      </c>
    </row>
    <row r="3245" spans="16:16" x14ac:dyDescent="0.25">
      <c r="P3245" s="5" t="s">
        <v>369</v>
      </c>
    </row>
    <row r="3246" spans="16:16" x14ac:dyDescent="0.25">
      <c r="P3246" s="5" t="s">
        <v>393</v>
      </c>
    </row>
    <row r="3247" spans="16:16" x14ac:dyDescent="0.25">
      <c r="P3247" s="5" t="s">
        <v>417</v>
      </c>
    </row>
    <row r="3248" spans="16:16" x14ac:dyDescent="0.25">
      <c r="P3248" s="5" t="s">
        <v>441</v>
      </c>
    </row>
    <row r="3249" spans="16:16" x14ac:dyDescent="0.25">
      <c r="P3249" s="5" t="s">
        <v>11</v>
      </c>
    </row>
    <row r="3250" spans="16:16" x14ac:dyDescent="0.25">
      <c r="P3250" s="5" t="s">
        <v>89</v>
      </c>
    </row>
    <row r="3251" spans="16:16" x14ac:dyDescent="0.25">
      <c r="P3251" s="5" t="s">
        <v>90</v>
      </c>
    </row>
    <row r="3252" spans="16:16" x14ac:dyDescent="0.25">
      <c r="P3252" s="5" t="s">
        <v>91</v>
      </c>
    </row>
    <row r="3253" spans="16:16" x14ac:dyDescent="0.25">
      <c r="P3253" s="5" t="s">
        <v>92</v>
      </c>
    </row>
    <row r="3254" spans="16:16" x14ac:dyDescent="0.25">
      <c r="P3254" s="5" t="s">
        <v>93</v>
      </c>
    </row>
    <row r="3255" spans="16:16" x14ac:dyDescent="0.25">
      <c r="P3255" s="5" t="s">
        <v>94</v>
      </c>
    </row>
    <row r="3256" spans="16:16" x14ac:dyDescent="0.25">
      <c r="P3256" s="5" t="s">
        <v>95</v>
      </c>
    </row>
    <row r="3257" spans="16:16" x14ac:dyDescent="0.25">
      <c r="P3257" s="5" t="s">
        <v>274</v>
      </c>
    </row>
    <row r="3258" spans="16:16" x14ac:dyDescent="0.25">
      <c r="P3258" s="5" t="s">
        <v>298</v>
      </c>
    </row>
    <row r="3259" spans="16:16" x14ac:dyDescent="0.25">
      <c r="P3259" s="5" t="s">
        <v>322</v>
      </c>
    </row>
    <row r="3260" spans="16:16" x14ac:dyDescent="0.25">
      <c r="P3260" s="5" t="s">
        <v>346</v>
      </c>
    </row>
    <row r="3261" spans="16:16" x14ac:dyDescent="0.25">
      <c r="P3261" s="5" t="s">
        <v>370</v>
      </c>
    </row>
    <row r="3262" spans="16:16" x14ac:dyDescent="0.25">
      <c r="P3262" s="5" t="s">
        <v>394</v>
      </c>
    </row>
    <row r="3263" spans="16:16" x14ac:dyDescent="0.25">
      <c r="P3263" s="5" t="s">
        <v>418</v>
      </c>
    </row>
    <row r="3264" spans="16:16" x14ac:dyDescent="0.25">
      <c r="P3264" s="5" t="s">
        <v>442</v>
      </c>
    </row>
    <row r="3265" spans="16:16" x14ac:dyDescent="0.25">
      <c r="P3265" s="5" t="s">
        <v>167</v>
      </c>
    </row>
    <row r="3266" spans="16:16" x14ac:dyDescent="0.25">
      <c r="P3266" s="5" t="s">
        <v>179</v>
      </c>
    </row>
    <row r="3267" spans="16:16" x14ac:dyDescent="0.25">
      <c r="P3267" s="5" t="s">
        <v>191</v>
      </c>
    </row>
    <row r="3268" spans="16:16" x14ac:dyDescent="0.25">
      <c r="P3268" s="5" t="s">
        <v>203</v>
      </c>
    </row>
    <row r="3269" spans="16:16" x14ac:dyDescent="0.25">
      <c r="P3269" s="5" t="s">
        <v>215</v>
      </c>
    </row>
    <row r="3270" spans="16:16" x14ac:dyDescent="0.25">
      <c r="P3270" s="5" t="s">
        <v>227</v>
      </c>
    </row>
    <row r="3271" spans="16:16" x14ac:dyDescent="0.25">
      <c r="P3271" s="5" t="s">
        <v>239</v>
      </c>
    </row>
    <row r="3272" spans="16:16" x14ac:dyDescent="0.25">
      <c r="P3272" s="5" t="s">
        <v>251</v>
      </c>
    </row>
    <row r="3273" spans="16:16" x14ac:dyDescent="0.25">
      <c r="P3273" s="5" t="s">
        <v>275</v>
      </c>
    </row>
    <row r="3274" spans="16:16" x14ac:dyDescent="0.25">
      <c r="P3274" s="5" t="s">
        <v>299</v>
      </c>
    </row>
    <row r="3275" spans="16:16" x14ac:dyDescent="0.25">
      <c r="P3275" s="5" t="s">
        <v>323</v>
      </c>
    </row>
    <row r="3276" spans="16:16" x14ac:dyDescent="0.25">
      <c r="P3276" s="5" t="s">
        <v>347</v>
      </c>
    </row>
    <row r="3277" spans="16:16" x14ac:dyDescent="0.25">
      <c r="P3277" s="5" t="s">
        <v>371</v>
      </c>
    </row>
    <row r="3278" spans="16:16" x14ac:dyDescent="0.25">
      <c r="P3278" s="5" t="s">
        <v>395</v>
      </c>
    </row>
    <row r="3279" spans="16:16" x14ac:dyDescent="0.25">
      <c r="P3279" s="5" t="s">
        <v>419</v>
      </c>
    </row>
    <row r="3280" spans="16:16" x14ac:dyDescent="0.25">
      <c r="P3280" s="5" t="s">
        <v>443</v>
      </c>
    </row>
    <row r="3281" spans="16:16" x14ac:dyDescent="0.25">
      <c r="P3281" s="5" t="s">
        <v>168</v>
      </c>
    </row>
    <row r="3282" spans="16:16" x14ac:dyDescent="0.25">
      <c r="P3282" s="5" t="s">
        <v>180</v>
      </c>
    </row>
    <row r="3283" spans="16:16" x14ac:dyDescent="0.25">
      <c r="P3283" s="5" t="s">
        <v>192</v>
      </c>
    </row>
    <row r="3284" spans="16:16" x14ac:dyDescent="0.25">
      <c r="P3284" s="5" t="s">
        <v>204</v>
      </c>
    </row>
    <row r="3285" spans="16:16" x14ac:dyDescent="0.25">
      <c r="P3285" s="5" t="s">
        <v>216</v>
      </c>
    </row>
    <row r="3286" spans="16:16" x14ac:dyDescent="0.25">
      <c r="P3286" s="5" t="s">
        <v>228</v>
      </c>
    </row>
    <row r="3287" spans="16:16" x14ac:dyDescent="0.25">
      <c r="P3287" s="5" t="s">
        <v>240</v>
      </c>
    </row>
    <row r="3288" spans="16:16" x14ac:dyDescent="0.25">
      <c r="P3288" s="5" t="s">
        <v>252</v>
      </c>
    </row>
    <row r="3289" spans="16:16" x14ac:dyDescent="0.25">
      <c r="P3289" s="5" t="s">
        <v>276</v>
      </c>
    </row>
    <row r="3290" spans="16:16" x14ac:dyDescent="0.25">
      <c r="P3290" s="5" t="s">
        <v>300</v>
      </c>
    </row>
    <row r="3291" spans="16:16" x14ac:dyDescent="0.25">
      <c r="P3291" s="5" t="s">
        <v>324</v>
      </c>
    </row>
    <row r="3292" spans="16:16" x14ac:dyDescent="0.25">
      <c r="P3292" s="5" t="s">
        <v>348</v>
      </c>
    </row>
    <row r="3293" spans="16:16" x14ac:dyDescent="0.25">
      <c r="P3293" s="5" t="s">
        <v>372</v>
      </c>
    </row>
    <row r="3294" spans="16:16" x14ac:dyDescent="0.25">
      <c r="P3294" s="5" t="s">
        <v>396</v>
      </c>
    </row>
    <row r="3295" spans="16:16" x14ac:dyDescent="0.25">
      <c r="P3295" s="5" t="s">
        <v>420</v>
      </c>
    </row>
    <row r="3296" spans="16:16" x14ac:dyDescent="0.25">
      <c r="P3296" s="5" t="s">
        <v>444</v>
      </c>
    </row>
    <row r="3297" spans="16:16" x14ac:dyDescent="0.25">
      <c r="P3297" s="5" t="s">
        <v>169</v>
      </c>
    </row>
    <row r="3298" spans="16:16" x14ac:dyDescent="0.25">
      <c r="P3298" s="5" t="s">
        <v>181</v>
      </c>
    </row>
    <row r="3299" spans="16:16" x14ac:dyDescent="0.25">
      <c r="P3299" s="5" t="s">
        <v>193</v>
      </c>
    </row>
    <row r="3300" spans="16:16" x14ac:dyDescent="0.25">
      <c r="P3300" s="5" t="s">
        <v>205</v>
      </c>
    </row>
    <row r="3301" spans="16:16" x14ac:dyDescent="0.25">
      <c r="P3301" s="5" t="s">
        <v>217</v>
      </c>
    </row>
    <row r="3302" spans="16:16" x14ac:dyDescent="0.25">
      <c r="P3302" s="5" t="s">
        <v>229</v>
      </c>
    </row>
    <row r="3303" spans="16:16" x14ac:dyDescent="0.25">
      <c r="P3303" s="5" t="s">
        <v>241</v>
      </c>
    </row>
    <row r="3304" spans="16:16" x14ac:dyDescent="0.25">
      <c r="P3304" s="5" t="s">
        <v>253</v>
      </c>
    </row>
    <row r="3305" spans="16:16" x14ac:dyDescent="0.25">
      <c r="P3305" s="5" t="s">
        <v>277</v>
      </c>
    </row>
    <row r="3306" spans="16:16" x14ac:dyDescent="0.25">
      <c r="P3306" s="5" t="s">
        <v>301</v>
      </c>
    </row>
    <row r="3307" spans="16:16" x14ac:dyDescent="0.25">
      <c r="P3307" s="5" t="s">
        <v>325</v>
      </c>
    </row>
    <row r="3308" spans="16:16" x14ac:dyDescent="0.25">
      <c r="P3308" s="5" t="s">
        <v>349</v>
      </c>
    </row>
    <row r="3309" spans="16:16" x14ac:dyDescent="0.25">
      <c r="P3309" s="5" t="s">
        <v>373</v>
      </c>
    </row>
    <row r="3310" spans="16:16" x14ac:dyDescent="0.25">
      <c r="P3310" s="5" t="s">
        <v>397</v>
      </c>
    </row>
    <row r="3311" spans="16:16" x14ac:dyDescent="0.25">
      <c r="P3311" s="5" t="s">
        <v>421</v>
      </c>
    </row>
    <row r="3312" spans="16:16" x14ac:dyDescent="0.25">
      <c r="P3312" s="5" t="s">
        <v>445</v>
      </c>
    </row>
    <row r="3313" spans="16:16" x14ac:dyDescent="0.25">
      <c r="P3313" s="5" t="s">
        <v>170</v>
      </c>
    </row>
    <row r="3314" spans="16:16" x14ac:dyDescent="0.25">
      <c r="P3314" s="5" t="s">
        <v>182</v>
      </c>
    </row>
    <row r="3315" spans="16:16" x14ac:dyDescent="0.25">
      <c r="P3315" s="5" t="s">
        <v>194</v>
      </c>
    </row>
    <row r="3316" spans="16:16" x14ac:dyDescent="0.25">
      <c r="P3316" s="5" t="s">
        <v>206</v>
      </c>
    </row>
    <row r="3317" spans="16:16" x14ac:dyDescent="0.25">
      <c r="P3317" s="5" t="s">
        <v>218</v>
      </c>
    </row>
    <row r="3318" spans="16:16" x14ac:dyDescent="0.25">
      <c r="P3318" s="5" t="s">
        <v>230</v>
      </c>
    </row>
    <row r="3319" spans="16:16" x14ac:dyDescent="0.25">
      <c r="P3319" s="5" t="s">
        <v>242</v>
      </c>
    </row>
    <row r="3320" spans="16:16" x14ac:dyDescent="0.25">
      <c r="P3320" s="5" t="s">
        <v>254</v>
      </c>
    </row>
    <row r="3321" spans="16:16" x14ac:dyDescent="0.25">
      <c r="P3321" s="5" t="s">
        <v>278</v>
      </c>
    </row>
    <row r="3322" spans="16:16" x14ac:dyDescent="0.25">
      <c r="P3322" s="5" t="s">
        <v>302</v>
      </c>
    </row>
    <row r="3323" spans="16:16" x14ac:dyDescent="0.25">
      <c r="P3323" s="5" t="s">
        <v>326</v>
      </c>
    </row>
    <row r="3324" spans="16:16" x14ac:dyDescent="0.25">
      <c r="P3324" s="5" t="s">
        <v>350</v>
      </c>
    </row>
    <row r="3325" spans="16:16" x14ac:dyDescent="0.25">
      <c r="P3325" s="5" t="s">
        <v>374</v>
      </c>
    </row>
    <row r="3326" spans="16:16" x14ac:dyDescent="0.25">
      <c r="P3326" s="5" t="s">
        <v>398</v>
      </c>
    </row>
    <row r="3327" spans="16:16" x14ac:dyDescent="0.25">
      <c r="P3327" s="5" t="s">
        <v>422</v>
      </c>
    </row>
    <row r="3328" spans="16:16" x14ac:dyDescent="0.25">
      <c r="P3328" s="5" t="s">
        <v>446</v>
      </c>
    </row>
    <row r="3329" spans="16:16" x14ac:dyDescent="0.25">
      <c r="P3329" s="5" t="s">
        <v>171</v>
      </c>
    </row>
    <row r="3330" spans="16:16" x14ac:dyDescent="0.25">
      <c r="P3330" s="5" t="s">
        <v>183</v>
      </c>
    </row>
    <row r="3331" spans="16:16" x14ac:dyDescent="0.25">
      <c r="P3331" s="5" t="s">
        <v>195</v>
      </c>
    </row>
    <row r="3332" spans="16:16" x14ac:dyDescent="0.25">
      <c r="P3332" s="5" t="s">
        <v>207</v>
      </c>
    </row>
    <row r="3333" spans="16:16" x14ac:dyDescent="0.25">
      <c r="P3333" s="5" t="s">
        <v>219</v>
      </c>
    </row>
    <row r="3334" spans="16:16" x14ac:dyDescent="0.25">
      <c r="P3334" s="5" t="s">
        <v>231</v>
      </c>
    </row>
    <row r="3335" spans="16:16" x14ac:dyDescent="0.25">
      <c r="P3335" s="5" t="s">
        <v>243</v>
      </c>
    </row>
    <row r="3336" spans="16:16" x14ac:dyDescent="0.25">
      <c r="P3336" s="5" t="s">
        <v>255</v>
      </c>
    </row>
    <row r="3337" spans="16:16" x14ac:dyDescent="0.25">
      <c r="P3337" s="5" t="s">
        <v>279</v>
      </c>
    </row>
    <row r="3338" spans="16:16" x14ac:dyDescent="0.25">
      <c r="P3338" s="5" t="s">
        <v>303</v>
      </c>
    </row>
    <row r="3339" spans="16:16" x14ac:dyDescent="0.25">
      <c r="P3339" s="5" t="s">
        <v>327</v>
      </c>
    </row>
    <row r="3340" spans="16:16" x14ac:dyDescent="0.25">
      <c r="P3340" s="5" t="s">
        <v>351</v>
      </c>
    </row>
    <row r="3341" spans="16:16" x14ac:dyDescent="0.25">
      <c r="P3341" s="5" t="s">
        <v>375</v>
      </c>
    </row>
    <row r="3342" spans="16:16" x14ac:dyDescent="0.25">
      <c r="P3342" s="5" t="s">
        <v>399</v>
      </c>
    </row>
    <row r="3343" spans="16:16" x14ac:dyDescent="0.25">
      <c r="P3343" s="5" t="s">
        <v>423</v>
      </c>
    </row>
    <row r="3344" spans="16:16" x14ac:dyDescent="0.25">
      <c r="P3344" s="5" t="s">
        <v>447</v>
      </c>
    </row>
    <row r="3345" spans="16:16" x14ac:dyDescent="0.25">
      <c r="P3345" s="5" t="s">
        <v>172</v>
      </c>
    </row>
    <row r="3346" spans="16:16" x14ac:dyDescent="0.25">
      <c r="P3346" s="5" t="s">
        <v>184</v>
      </c>
    </row>
    <row r="3347" spans="16:16" x14ac:dyDescent="0.25">
      <c r="P3347" s="5" t="s">
        <v>196</v>
      </c>
    </row>
    <row r="3348" spans="16:16" x14ac:dyDescent="0.25">
      <c r="P3348" s="5" t="s">
        <v>208</v>
      </c>
    </row>
    <row r="3349" spans="16:16" x14ac:dyDescent="0.25">
      <c r="P3349" s="5" t="s">
        <v>220</v>
      </c>
    </row>
    <row r="3350" spans="16:16" x14ac:dyDescent="0.25">
      <c r="P3350" s="5" t="s">
        <v>232</v>
      </c>
    </row>
    <row r="3351" spans="16:16" x14ac:dyDescent="0.25">
      <c r="P3351" s="5" t="s">
        <v>244</v>
      </c>
    </row>
    <row r="3352" spans="16:16" x14ac:dyDescent="0.25">
      <c r="P3352" s="5" t="s">
        <v>256</v>
      </c>
    </row>
    <row r="3353" spans="16:16" x14ac:dyDescent="0.25">
      <c r="P3353" s="5" t="s">
        <v>280</v>
      </c>
    </row>
    <row r="3354" spans="16:16" x14ac:dyDescent="0.25">
      <c r="P3354" s="5" t="s">
        <v>304</v>
      </c>
    </row>
    <row r="3355" spans="16:16" x14ac:dyDescent="0.25">
      <c r="P3355" s="5" t="s">
        <v>328</v>
      </c>
    </row>
    <row r="3356" spans="16:16" x14ac:dyDescent="0.25">
      <c r="P3356" s="5" t="s">
        <v>352</v>
      </c>
    </row>
    <row r="3357" spans="16:16" x14ac:dyDescent="0.25">
      <c r="P3357" s="5" t="s">
        <v>376</v>
      </c>
    </row>
    <row r="3358" spans="16:16" x14ac:dyDescent="0.25">
      <c r="P3358" s="5" t="s">
        <v>400</v>
      </c>
    </row>
    <row r="3359" spans="16:16" x14ac:dyDescent="0.25">
      <c r="P3359" s="5" t="s">
        <v>424</v>
      </c>
    </row>
    <row r="3360" spans="16:16" x14ac:dyDescent="0.25">
      <c r="P3360" s="5" t="s">
        <v>448</v>
      </c>
    </row>
    <row r="3361" spans="16:16" x14ac:dyDescent="0.25">
      <c r="P3361" s="5" t="s">
        <v>173</v>
      </c>
    </row>
    <row r="3362" spans="16:16" x14ac:dyDescent="0.25">
      <c r="P3362" s="5" t="s">
        <v>185</v>
      </c>
    </row>
    <row r="3363" spans="16:16" x14ac:dyDescent="0.25">
      <c r="P3363" s="5" t="s">
        <v>197</v>
      </c>
    </row>
    <row r="3364" spans="16:16" x14ac:dyDescent="0.25">
      <c r="P3364" s="5" t="s">
        <v>209</v>
      </c>
    </row>
    <row r="3365" spans="16:16" x14ac:dyDescent="0.25">
      <c r="P3365" s="5" t="s">
        <v>221</v>
      </c>
    </row>
    <row r="3366" spans="16:16" x14ac:dyDescent="0.25">
      <c r="P3366" s="5" t="s">
        <v>233</v>
      </c>
    </row>
    <row r="3367" spans="16:16" x14ac:dyDescent="0.25">
      <c r="P3367" s="5" t="s">
        <v>245</v>
      </c>
    </row>
    <row r="3368" spans="16:16" x14ac:dyDescent="0.25">
      <c r="P3368" s="5" t="s">
        <v>257</v>
      </c>
    </row>
    <row r="3369" spans="16:16" x14ac:dyDescent="0.25">
      <c r="P3369" s="5" t="s">
        <v>281</v>
      </c>
    </row>
    <row r="3370" spans="16:16" x14ac:dyDescent="0.25">
      <c r="P3370" s="5" t="s">
        <v>305</v>
      </c>
    </row>
    <row r="3371" spans="16:16" x14ac:dyDescent="0.25">
      <c r="P3371" s="5" t="s">
        <v>329</v>
      </c>
    </row>
    <row r="3372" spans="16:16" x14ac:dyDescent="0.25">
      <c r="P3372" s="5" t="s">
        <v>353</v>
      </c>
    </row>
    <row r="3373" spans="16:16" x14ac:dyDescent="0.25">
      <c r="P3373" s="5" t="s">
        <v>377</v>
      </c>
    </row>
    <row r="3374" spans="16:16" x14ac:dyDescent="0.25">
      <c r="P3374" s="5" t="s">
        <v>401</v>
      </c>
    </row>
    <row r="3375" spans="16:16" x14ac:dyDescent="0.25">
      <c r="P3375" s="5" t="s">
        <v>425</v>
      </c>
    </row>
    <row r="3376" spans="16:16" x14ac:dyDescent="0.25">
      <c r="P3376" s="5" t="s">
        <v>449</v>
      </c>
    </row>
    <row r="3377" spans="16:16" x14ac:dyDescent="0.25">
      <c r="P3377" s="5" t="s">
        <v>174</v>
      </c>
    </row>
    <row r="3378" spans="16:16" x14ac:dyDescent="0.25">
      <c r="P3378" s="5" t="s">
        <v>186</v>
      </c>
    </row>
    <row r="3379" spans="16:16" x14ac:dyDescent="0.25">
      <c r="P3379" s="5" t="s">
        <v>198</v>
      </c>
    </row>
    <row r="3380" spans="16:16" x14ac:dyDescent="0.25">
      <c r="P3380" s="5" t="s">
        <v>210</v>
      </c>
    </row>
    <row r="3381" spans="16:16" x14ac:dyDescent="0.25">
      <c r="P3381" s="5" t="s">
        <v>222</v>
      </c>
    </row>
    <row r="3382" spans="16:16" x14ac:dyDescent="0.25">
      <c r="P3382" s="5" t="s">
        <v>234</v>
      </c>
    </row>
    <row r="3383" spans="16:16" x14ac:dyDescent="0.25">
      <c r="P3383" s="5" t="s">
        <v>246</v>
      </c>
    </row>
    <row r="3384" spans="16:16" x14ac:dyDescent="0.25">
      <c r="P3384" s="5" t="s">
        <v>258</v>
      </c>
    </row>
    <row r="3385" spans="16:16" x14ac:dyDescent="0.25">
      <c r="P3385" s="5" t="s">
        <v>282</v>
      </c>
    </row>
    <row r="3386" spans="16:16" x14ac:dyDescent="0.25">
      <c r="P3386" s="5" t="s">
        <v>306</v>
      </c>
    </row>
    <row r="3387" spans="16:16" x14ac:dyDescent="0.25">
      <c r="P3387" s="5" t="s">
        <v>330</v>
      </c>
    </row>
    <row r="3388" spans="16:16" x14ac:dyDescent="0.25">
      <c r="P3388" s="5" t="s">
        <v>354</v>
      </c>
    </row>
    <row r="3389" spans="16:16" x14ac:dyDescent="0.25">
      <c r="P3389" s="5" t="s">
        <v>378</v>
      </c>
    </row>
    <row r="3390" spans="16:16" x14ac:dyDescent="0.25">
      <c r="P3390" s="5" t="s">
        <v>402</v>
      </c>
    </row>
    <row r="3391" spans="16:16" x14ac:dyDescent="0.25">
      <c r="P3391" s="5" t="s">
        <v>426</v>
      </c>
    </row>
    <row r="3392" spans="16:16" x14ac:dyDescent="0.25">
      <c r="P3392" s="5" t="s">
        <v>450</v>
      </c>
    </row>
    <row r="3393" spans="16:16" x14ac:dyDescent="0.25">
      <c r="P3393" s="5" t="s">
        <v>175</v>
      </c>
    </row>
    <row r="3394" spans="16:16" x14ac:dyDescent="0.25">
      <c r="P3394" s="5" t="s">
        <v>187</v>
      </c>
    </row>
    <row r="3395" spans="16:16" x14ac:dyDescent="0.25">
      <c r="P3395" s="5" t="s">
        <v>199</v>
      </c>
    </row>
    <row r="3396" spans="16:16" x14ac:dyDescent="0.25">
      <c r="P3396" s="5" t="s">
        <v>211</v>
      </c>
    </row>
    <row r="3397" spans="16:16" x14ac:dyDescent="0.25">
      <c r="P3397" s="5" t="s">
        <v>223</v>
      </c>
    </row>
    <row r="3398" spans="16:16" x14ac:dyDescent="0.25">
      <c r="P3398" s="5" t="s">
        <v>235</v>
      </c>
    </row>
    <row r="3399" spans="16:16" x14ac:dyDescent="0.25">
      <c r="P3399" s="5" t="s">
        <v>247</v>
      </c>
    </row>
    <row r="3400" spans="16:16" x14ac:dyDescent="0.25">
      <c r="P3400" s="5" t="s">
        <v>259</v>
      </c>
    </row>
    <row r="3401" spans="16:16" x14ac:dyDescent="0.25">
      <c r="P3401" s="5" t="s">
        <v>283</v>
      </c>
    </row>
    <row r="3402" spans="16:16" x14ac:dyDescent="0.25">
      <c r="P3402" s="5" t="s">
        <v>307</v>
      </c>
    </row>
    <row r="3403" spans="16:16" x14ac:dyDescent="0.25">
      <c r="P3403" s="5" t="s">
        <v>331</v>
      </c>
    </row>
    <row r="3404" spans="16:16" x14ac:dyDescent="0.25">
      <c r="P3404" s="5" t="s">
        <v>355</v>
      </c>
    </row>
    <row r="3405" spans="16:16" x14ac:dyDescent="0.25">
      <c r="P3405" s="5" t="s">
        <v>379</v>
      </c>
    </row>
    <row r="3406" spans="16:16" x14ac:dyDescent="0.25">
      <c r="P3406" s="5" t="s">
        <v>403</v>
      </c>
    </row>
    <row r="3407" spans="16:16" x14ac:dyDescent="0.25">
      <c r="P3407" s="5" t="s">
        <v>427</v>
      </c>
    </row>
    <row r="3408" spans="16:16" x14ac:dyDescent="0.25">
      <c r="P3408" s="5" t="s">
        <v>451</v>
      </c>
    </row>
    <row r="3409" spans="16:16" x14ac:dyDescent="0.25">
      <c r="P3409" s="5" t="s">
        <v>176</v>
      </c>
    </row>
    <row r="3410" spans="16:16" x14ac:dyDescent="0.25">
      <c r="P3410" s="5" t="s">
        <v>188</v>
      </c>
    </row>
    <row r="3411" spans="16:16" x14ac:dyDescent="0.25">
      <c r="P3411" s="5" t="s">
        <v>200</v>
      </c>
    </row>
    <row r="3412" spans="16:16" x14ac:dyDescent="0.25">
      <c r="P3412" s="5" t="s">
        <v>212</v>
      </c>
    </row>
    <row r="3413" spans="16:16" x14ac:dyDescent="0.25">
      <c r="P3413" s="5" t="s">
        <v>224</v>
      </c>
    </row>
    <row r="3414" spans="16:16" x14ac:dyDescent="0.25">
      <c r="P3414" s="5" t="s">
        <v>236</v>
      </c>
    </row>
    <row r="3415" spans="16:16" x14ac:dyDescent="0.25">
      <c r="P3415" s="5" t="s">
        <v>248</v>
      </c>
    </row>
    <row r="3416" spans="16:16" x14ac:dyDescent="0.25">
      <c r="P3416" s="5" t="s">
        <v>260</v>
      </c>
    </row>
    <row r="3417" spans="16:16" x14ac:dyDescent="0.25">
      <c r="P3417" s="5" t="s">
        <v>284</v>
      </c>
    </row>
    <row r="3418" spans="16:16" x14ac:dyDescent="0.25">
      <c r="P3418" s="5" t="s">
        <v>308</v>
      </c>
    </row>
    <row r="3419" spans="16:16" x14ac:dyDescent="0.25">
      <c r="P3419" s="5" t="s">
        <v>332</v>
      </c>
    </row>
    <row r="3420" spans="16:16" x14ac:dyDescent="0.25">
      <c r="P3420" s="5" t="s">
        <v>356</v>
      </c>
    </row>
    <row r="3421" spans="16:16" x14ac:dyDescent="0.25">
      <c r="P3421" s="5" t="s">
        <v>380</v>
      </c>
    </row>
    <row r="3422" spans="16:16" x14ac:dyDescent="0.25">
      <c r="P3422" s="5" t="s">
        <v>404</v>
      </c>
    </row>
    <row r="3423" spans="16:16" x14ac:dyDescent="0.25">
      <c r="P3423" s="5" t="s">
        <v>428</v>
      </c>
    </row>
    <row r="3424" spans="16:16" x14ac:dyDescent="0.25">
      <c r="P3424" s="5" t="s">
        <v>452</v>
      </c>
    </row>
    <row r="3425" spans="16:16" x14ac:dyDescent="0.25">
      <c r="P3425" s="5" t="s">
        <v>177</v>
      </c>
    </row>
    <row r="3426" spans="16:16" x14ac:dyDescent="0.25">
      <c r="P3426" s="5" t="s">
        <v>189</v>
      </c>
    </row>
    <row r="3427" spans="16:16" x14ac:dyDescent="0.25">
      <c r="P3427" s="5" t="s">
        <v>201</v>
      </c>
    </row>
    <row r="3428" spans="16:16" x14ac:dyDescent="0.25">
      <c r="P3428" s="5" t="s">
        <v>213</v>
      </c>
    </row>
    <row r="3429" spans="16:16" x14ac:dyDescent="0.25">
      <c r="P3429" s="5" t="s">
        <v>225</v>
      </c>
    </row>
    <row r="3430" spans="16:16" x14ac:dyDescent="0.25">
      <c r="P3430" s="5" t="s">
        <v>237</v>
      </c>
    </row>
    <row r="3431" spans="16:16" x14ac:dyDescent="0.25">
      <c r="P3431" s="5" t="s">
        <v>249</v>
      </c>
    </row>
    <row r="3432" spans="16:16" x14ac:dyDescent="0.25">
      <c r="P3432" s="5" t="s">
        <v>261</v>
      </c>
    </row>
    <row r="3433" spans="16:16" x14ac:dyDescent="0.25">
      <c r="P3433" s="5" t="s">
        <v>285</v>
      </c>
    </row>
    <row r="3434" spans="16:16" x14ac:dyDescent="0.25">
      <c r="P3434" s="5" t="s">
        <v>309</v>
      </c>
    </row>
    <row r="3435" spans="16:16" x14ac:dyDescent="0.25">
      <c r="P3435" s="5" t="s">
        <v>333</v>
      </c>
    </row>
    <row r="3436" spans="16:16" x14ac:dyDescent="0.25">
      <c r="P3436" s="5" t="s">
        <v>357</v>
      </c>
    </row>
    <row r="3437" spans="16:16" x14ac:dyDescent="0.25">
      <c r="P3437" s="5" t="s">
        <v>381</v>
      </c>
    </row>
    <row r="3438" spans="16:16" x14ac:dyDescent="0.25">
      <c r="P3438" s="5" t="s">
        <v>405</v>
      </c>
    </row>
    <row r="3439" spans="16:16" x14ac:dyDescent="0.25">
      <c r="P3439" s="5" t="s">
        <v>429</v>
      </c>
    </row>
    <row r="3440" spans="16:16" x14ac:dyDescent="0.25">
      <c r="P3440" s="5" t="s">
        <v>453</v>
      </c>
    </row>
    <row r="3441" spans="16:16" x14ac:dyDescent="0.25">
      <c r="P3441" s="5" t="s">
        <v>178</v>
      </c>
    </row>
    <row r="3442" spans="16:16" x14ac:dyDescent="0.25">
      <c r="P3442" s="5" t="s">
        <v>190</v>
      </c>
    </row>
    <row r="3443" spans="16:16" x14ac:dyDescent="0.25">
      <c r="P3443" s="5" t="s">
        <v>202</v>
      </c>
    </row>
    <row r="3444" spans="16:16" x14ac:dyDescent="0.25">
      <c r="P3444" s="5" t="s">
        <v>214</v>
      </c>
    </row>
    <row r="3445" spans="16:16" x14ac:dyDescent="0.25">
      <c r="P3445" s="5" t="s">
        <v>226</v>
      </c>
    </row>
    <row r="3446" spans="16:16" x14ac:dyDescent="0.25">
      <c r="P3446" s="5" t="s">
        <v>238</v>
      </c>
    </row>
    <row r="3447" spans="16:16" x14ac:dyDescent="0.25">
      <c r="P3447" s="5" t="s">
        <v>250</v>
      </c>
    </row>
    <row r="3448" spans="16:16" x14ac:dyDescent="0.25">
      <c r="P3448" s="5" t="s">
        <v>262</v>
      </c>
    </row>
    <row r="3449" spans="16:16" x14ac:dyDescent="0.25">
      <c r="P3449" s="5" t="s">
        <v>286</v>
      </c>
    </row>
    <row r="3450" spans="16:16" x14ac:dyDescent="0.25">
      <c r="P3450" s="5" t="s">
        <v>310</v>
      </c>
    </row>
    <row r="3451" spans="16:16" x14ac:dyDescent="0.25">
      <c r="P3451" s="5" t="s">
        <v>334</v>
      </c>
    </row>
    <row r="3452" spans="16:16" x14ac:dyDescent="0.25">
      <c r="P3452" s="5" t="s">
        <v>358</v>
      </c>
    </row>
    <row r="3453" spans="16:16" x14ac:dyDescent="0.25">
      <c r="P3453" s="5" t="s">
        <v>382</v>
      </c>
    </row>
    <row r="3454" spans="16:16" x14ac:dyDescent="0.25">
      <c r="P3454" s="5" t="s">
        <v>406</v>
      </c>
    </row>
    <row r="3455" spans="16:16" x14ac:dyDescent="0.25">
      <c r="P3455" s="5" t="s">
        <v>430</v>
      </c>
    </row>
    <row r="3456" spans="16:16" x14ac:dyDescent="0.25">
      <c r="P3456" s="5" t="s">
        <v>454</v>
      </c>
    </row>
    <row r="3457" spans="16:16" x14ac:dyDescent="0.25">
      <c r="P3457" s="5" t="s">
        <v>0</v>
      </c>
    </row>
    <row r="3458" spans="16:16" x14ac:dyDescent="0.25">
      <c r="P3458" s="5" t="s">
        <v>12</v>
      </c>
    </row>
    <row r="3459" spans="16:16" x14ac:dyDescent="0.25">
      <c r="P3459" s="5" t="s">
        <v>13</v>
      </c>
    </row>
    <row r="3460" spans="16:16" x14ac:dyDescent="0.25">
      <c r="P3460" s="5" t="s">
        <v>14</v>
      </c>
    </row>
    <row r="3461" spans="16:16" x14ac:dyDescent="0.25">
      <c r="P3461" s="5" t="s">
        <v>15</v>
      </c>
    </row>
    <row r="3462" spans="16:16" x14ac:dyDescent="0.25">
      <c r="P3462" s="5" t="s">
        <v>16</v>
      </c>
    </row>
    <row r="3463" spans="16:16" x14ac:dyDescent="0.25">
      <c r="P3463" s="5" t="s">
        <v>17</v>
      </c>
    </row>
    <row r="3464" spans="16:16" x14ac:dyDescent="0.25">
      <c r="P3464" s="5" t="s">
        <v>18</v>
      </c>
    </row>
    <row r="3465" spans="16:16" x14ac:dyDescent="0.25">
      <c r="P3465" s="5" t="s">
        <v>263</v>
      </c>
    </row>
    <row r="3466" spans="16:16" x14ac:dyDescent="0.25">
      <c r="P3466" s="5" t="s">
        <v>287</v>
      </c>
    </row>
    <row r="3467" spans="16:16" x14ac:dyDescent="0.25">
      <c r="P3467" s="5" t="s">
        <v>311</v>
      </c>
    </row>
    <row r="3468" spans="16:16" x14ac:dyDescent="0.25">
      <c r="P3468" s="5" t="s">
        <v>335</v>
      </c>
    </row>
    <row r="3469" spans="16:16" x14ac:dyDescent="0.25">
      <c r="P3469" s="5" t="s">
        <v>359</v>
      </c>
    </row>
    <row r="3470" spans="16:16" x14ac:dyDescent="0.25">
      <c r="P3470" s="5" t="s">
        <v>383</v>
      </c>
    </row>
    <row r="3471" spans="16:16" x14ac:dyDescent="0.25">
      <c r="P3471" s="5" t="s">
        <v>407</v>
      </c>
    </row>
    <row r="3472" spans="16:16" x14ac:dyDescent="0.25">
      <c r="P3472" s="5" t="s">
        <v>431</v>
      </c>
    </row>
    <row r="3473" spans="16:16" x14ac:dyDescent="0.25">
      <c r="P3473" s="5" t="s">
        <v>1</v>
      </c>
    </row>
    <row r="3474" spans="16:16" x14ac:dyDescent="0.25">
      <c r="P3474" s="5" t="s">
        <v>19</v>
      </c>
    </row>
    <row r="3475" spans="16:16" x14ac:dyDescent="0.25">
      <c r="P3475" s="5" t="s">
        <v>20</v>
      </c>
    </row>
    <row r="3476" spans="16:16" x14ac:dyDescent="0.25">
      <c r="P3476" s="5" t="s">
        <v>21</v>
      </c>
    </row>
    <row r="3477" spans="16:16" x14ac:dyDescent="0.25">
      <c r="P3477" s="5" t="s">
        <v>22</v>
      </c>
    </row>
    <row r="3478" spans="16:16" x14ac:dyDescent="0.25">
      <c r="P3478" s="5" t="s">
        <v>23</v>
      </c>
    </row>
    <row r="3479" spans="16:16" x14ac:dyDescent="0.25">
      <c r="P3479" s="5" t="s">
        <v>24</v>
      </c>
    </row>
    <row r="3480" spans="16:16" x14ac:dyDescent="0.25">
      <c r="P3480" s="5" t="s">
        <v>25</v>
      </c>
    </row>
    <row r="3481" spans="16:16" x14ac:dyDescent="0.25">
      <c r="P3481" s="5" t="s">
        <v>264</v>
      </c>
    </row>
    <row r="3482" spans="16:16" x14ac:dyDescent="0.25">
      <c r="P3482" s="5" t="s">
        <v>288</v>
      </c>
    </row>
    <row r="3483" spans="16:16" x14ac:dyDescent="0.25">
      <c r="P3483" s="5" t="s">
        <v>312</v>
      </c>
    </row>
    <row r="3484" spans="16:16" x14ac:dyDescent="0.25">
      <c r="P3484" s="5" t="s">
        <v>336</v>
      </c>
    </row>
    <row r="3485" spans="16:16" x14ac:dyDescent="0.25">
      <c r="P3485" s="5" t="s">
        <v>360</v>
      </c>
    </row>
    <row r="3486" spans="16:16" x14ac:dyDescent="0.25">
      <c r="P3486" s="5" t="s">
        <v>384</v>
      </c>
    </row>
    <row r="3487" spans="16:16" x14ac:dyDescent="0.25">
      <c r="P3487" s="5" t="s">
        <v>408</v>
      </c>
    </row>
    <row r="3488" spans="16:16" x14ac:dyDescent="0.25">
      <c r="P3488" s="5" t="s">
        <v>432</v>
      </c>
    </row>
    <row r="3489" spans="16:16" x14ac:dyDescent="0.25">
      <c r="P3489" s="5" t="s">
        <v>2</v>
      </c>
    </row>
    <row r="3490" spans="16:16" x14ac:dyDescent="0.25">
      <c r="P3490" s="5" t="s">
        <v>26</v>
      </c>
    </row>
    <row r="3491" spans="16:16" x14ac:dyDescent="0.25">
      <c r="P3491" s="5" t="s">
        <v>27</v>
      </c>
    </row>
    <row r="3492" spans="16:16" x14ac:dyDescent="0.25">
      <c r="P3492" s="5" t="s">
        <v>28</v>
      </c>
    </row>
    <row r="3493" spans="16:16" x14ac:dyDescent="0.25">
      <c r="P3493" s="5" t="s">
        <v>29</v>
      </c>
    </row>
    <row r="3494" spans="16:16" x14ac:dyDescent="0.25">
      <c r="P3494" s="5" t="s">
        <v>30</v>
      </c>
    </row>
    <row r="3495" spans="16:16" x14ac:dyDescent="0.25">
      <c r="P3495" s="5" t="s">
        <v>31</v>
      </c>
    </row>
    <row r="3496" spans="16:16" x14ac:dyDescent="0.25">
      <c r="P3496" s="5" t="s">
        <v>32</v>
      </c>
    </row>
    <row r="3497" spans="16:16" x14ac:dyDescent="0.25">
      <c r="P3497" s="5" t="s">
        <v>265</v>
      </c>
    </row>
    <row r="3498" spans="16:16" x14ac:dyDescent="0.25">
      <c r="P3498" s="5" t="s">
        <v>289</v>
      </c>
    </row>
    <row r="3499" spans="16:16" x14ac:dyDescent="0.25">
      <c r="P3499" s="5" t="s">
        <v>313</v>
      </c>
    </row>
    <row r="3500" spans="16:16" x14ac:dyDescent="0.25">
      <c r="P3500" s="5" t="s">
        <v>337</v>
      </c>
    </row>
    <row r="3501" spans="16:16" x14ac:dyDescent="0.25">
      <c r="P3501" s="5" t="s">
        <v>361</v>
      </c>
    </row>
    <row r="3502" spans="16:16" x14ac:dyDescent="0.25">
      <c r="P3502" s="5" t="s">
        <v>385</v>
      </c>
    </row>
    <row r="3503" spans="16:16" x14ac:dyDescent="0.25">
      <c r="P3503" s="5" t="s">
        <v>409</v>
      </c>
    </row>
    <row r="3504" spans="16:16" x14ac:dyDescent="0.25">
      <c r="P3504" s="5" t="s">
        <v>433</v>
      </c>
    </row>
    <row r="3505" spans="16:16" x14ac:dyDescent="0.25">
      <c r="P3505" s="5" t="s">
        <v>3</v>
      </c>
    </row>
    <row r="3506" spans="16:16" x14ac:dyDescent="0.25">
      <c r="P3506" s="5" t="s">
        <v>33</v>
      </c>
    </row>
    <row r="3507" spans="16:16" x14ac:dyDescent="0.25">
      <c r="P3507" s="5" t="s">
        <v>34</v>
      </c>
    </row>
    <row r="3508" spans="16:16" x14ac:dyDescent="0.25">
      <c r="P3508" s="5" t="s">
        <v>35</v>
      </c>
    </row>
    <row r="3509" spans="16:16" x14ac:dyDescent="0.25">
      <c r="P3509" s="5" t="s">
        <v>36</v>
      </c>
    </row>
    <row r="3510" spans="16:16" x14ac:dyDescent="0.25">
      <c r="P3510" s="5" t="s">
        <v>37</v>
      </c>
    </row>
    <row r="3511" spans="16:16" x14ac:dyDescent="0.25">
      <c r="P3511" s="5" t="s">
        <v>38</v>
      </c>
    </row>
    <row r="3512" spans="16:16" x14ac:dyDescent="0.25">
      <c r="P3512" s="5" t="s">
        <v>39</v>
      </c>
    </row>
    <row r="3513" spans="16:16" x14ac:dyDescent="0.25">
      <c r="P3513" s="5" t="s">
        <v>266</v>
      </c>
    </row>
    <row r="3514" spans="16:16" x14ac:dyDescent="0.25">
      <c r="P3514" s="5" t="s">
        <v>290</v>
      </c>
    </row>
    <row r="3515" spans="16:16" x14ac:dyDescent="0.25">
      <c r="P3515" s="5" t="s">
        <v>314</v>
      </c>
    </row>
    <row r="3516" spans="16:16" x14ac:dyDescent="0.25">
      <c r="P3516" s="5" t="s">
        <v>338</v>
      </c>
    </row>
    <row r="3517" spans="16:16" x14ac:dyDescent="0.25">
      <c r="P3517" s="5" t="s">
        <v>362</v>
      </c>
    </row>
    <row r="3518" spans="16:16" x14ac:dyDescent="0.25">
      <c r="P3518" s="5" t="s">
        <v>386</v>
      </c>
    </row>
    <row r="3519" spans="16:16" x14ac:dyDescent="0.25">
      <c r="P3519" s="5" t="s">
        <v>410</v>
      </c>
    </row>
    <row r="3520" spans="16:16" x14ac:dyDescent="0.25">
      <c r="P3520" s="5" t="s">
        <v>434</v>
      </c>
    </row>
    <row r="3521" spans="16:16" x14ac:dyDescent="0.25">
      <c r="P3521" s="5" t="s">
        <v>4</v>
      </c>
    </row>
    <row r="3522" spans="16:16" x14ac:dyDescent="0.25">
      <c r="P3522" s="5" t="s">
        <v>40</v>
      </c>
    </row>
    <row r="3523" spans="16:16" x14ac:dyDescent="0.25">
      <c r="P3523" s="5" t="s">
        <v>41</v>
      </c>
    </row>
    <row r="3524" spans="16:16" x14ac:dyDescent="0.25">
      <c r="P3524" s="5" t="s">
        <v>42</v>
      </c>
    </row>
    <row r="3525" spans="16:16" x14ac:dyDescent="0.25">
      <c r="P3525" s="5" t="s">
        <v>43</v>
      </c>
    </row>
    <row r="3526" spans="16:16" x14ac:dyDescent="0.25">
      <c r="P3526" s="5" t="s">
        <v>44</v>
      </c>
    </row>
    <row r="3527" spans="16:16" x14ac:dyDescent="0.25">
      <c r="P3527" s="5" t="s">
        <v>45</v>
      </c>
    </row>
    <row r="3528" spans="16:16" x14ac:dyDescent="0.25">
      <c r="P3528" s="5" t="s">
        <v>46</v>
      </c>
    </row>
    <row r="3529" spans="16:16" x14ac:dyDescent="0.25">
      <c r="P3529" s="5" t="s">
        <v>267</v>
      </c>
    </row>
    <row r="3530" spans="16:16" x14ac:dyDescent="0.25">
      <c r="P3530" s="5" t="s">
        <v>291</v>
      </c>
    </row>
    <row r="3531" spans="16:16" x14ac:dyDescent="0.25">
      <c r="P3531" s="5" t="s">
        <v>315</v>
      </c>
    </row>
    <row r="3532" spans="16:16" x14ac:dyDescent="0.25">
      <c r="P3532" s="5" t="s">
        <v>339</v>
      </c>
    </row>
    <row r="3533" spans="16:16" x14ac:dyDescent="0.25">
      <c r="P3533" s="5" t="s">
        <v>363</v>
      </c>
    </row>
    <row r="3534" spans="16:16" x14ac:dyDescent="0.25">
      <c r="P3534" s="5" t="s">
        <v>387</v>
      </c>
    </row>
    <row r="3535" spans="16:16" x14ac:dyDescent="0.25">
      <c r="P3535" s="5" t="s">
        <v>411</v>
      </c>
    </row>
    <row r="3536" spans="16:16" x14ac:dyDescent="0.25">
      <c r="P3536" s="5" t="s">
        <v>435</v>
      </c>
    </row>
    <row r="3537" spans="16:16" x14ac:dyDescent="0.25">
      <c r="P3537" s="5" t="s">
        <v>5</v>
      </c>
    </row>
    <row r="3538" spans="16:16" x14ac:dyDescent="0.25">
      <c r="P3538" s="5" t="s">
        <v>47</v>
      </c>
    </row>
    <row r="3539" spans="16:16" x14ac:dyDescent="0.25">
      <c r="P3539" s="5" t="s">
        <v>48</v>
      </c>
    </row>
    <row r="3540" spans="16:16" x14ac:dyDescent="0.25">
      <c r="P3540" s="5" t="s">
        <v>49</v>
      </c>
    </row>
    <row r="3541" spans="16:16" x14ac:dyDescent="0.25">
      <c r="P3541" s="5" t="s">
        <v>50</v>
      </c>
    </row>
    <row r="3542" spans="16:16" x14ac:dyDescent="0.25">
      <c r="P3542" s="5" t="s">
        <v>51</v>
      </c>
    </row>
    <row r="3543" spans="16:16" x14ac:dyDescent="0.25">
      <c r="P3543" s="5" t="s">
        <v>52</v>
      </c>
    </row>
    <row r="3544" spans="16:16" x14ac:dyDescent="0.25">
      <c r="P3544" s="5" t="s">
        <v>53</v>
      </c>
    </row>
    <row r="3545" spans="16:16" x14ac:dyDescent="0.25">
      <c r="P3545" s="5" t="s">
        <v>268</v>
      </c>
    </row>
    <row r="3546" spans="16:16" x14ac:dyDescent="0.25">
      <c r="P3546" s="5" t="s">
        <v>292</v>
      </c>
    </row>
    <row r="3547" spans="16:16" x14ac:dyDescent="0.25">
      <c r="P3547" s="5" t="s">
        <v>316</v>
      </c>
    </row>
    <row r="3548" spans="16:16" x14ac:dyDescent="0.25">
      <c r="P3548" s="5" t="s">
        <v>340</v>
      </c>
    </row>
    <row r="3549" spans="16:16" x14ac:dyDescent="0.25">
      <c r="P3549" s="5" t="s">
        <v>364</v>
      </c>
    </row>
    <row r="3550" spans="16:16" x14ac:dyDescent="0.25">
      <c r="P3550" s="5" t="s">
        <v>388</v>
      </c>
    </row>
    <row r="3551" spans="16:16" x14ac:dyDescent="0.25">
      <c r="P3551" s="5" t="s">
        <v>412</v>
      </c>
    </row>
    <row r="3552" spans="16:16" x14ac:dyDescent="0.25">
      <c r="P3552" s="5" t="s">
        <v>436</v>
      </c>
    </row>
    <row r="3553" spans="16:16" x14ac:dyDescent="0.25">
      <c r="P3553" s="5" t="s">
        <v>6</v>
      </c>
    </row>
    <row r="3554" spans="16:16" x14ac:dyDescent="0.25">
      <c r="P3554" s="5" t="s">
        <v>54</v>
      </c>
    </row>
    <row r="3555" spans="16:16" x14ac:dyDescent="0.25">
      <c r="P3555" s="5" t="s">
        <v>55</v>
      </c>
    </row>
    <row r="3556" spans="16:16" x14ac:dyDescent="0.25">
      <c r="P3556" s="5" t="s">
        <v>56</v>
      </c>
    </row>
    <row r="3557" spans="16:16" x14ac:dyDescent="0.25">
      <c r="P3557" s="5" t="s">
        <v>57</v>
      </c>
    </row>
    <row r="3558" spans="16:16" x14ac:dyDescent="0.25">
      <c r="P3558" s="5" t="s">
        <v>58</v>
      </c>
    </row>
    <row r="3559" spans="16:16" x14ac:dyDescent="0.25">
      <c r="P3559" s="5" t="s">
        <v>59</v>
      </c>
    </row>
    <row r="3560" spans="16:16" x14ac:dyDescent="0.25">
      <c r="P3560" s="5" t="s">
        <v>60</v>
      </c>
    </row>
    <row r="3561" spans="16:16" x14ac:dyDescent="0.25">
      <c r="P3561" s="5" t="s">
        <v>269</v>
      </c>
    </row>
    <row r="3562" spans="16:16" x14ac:dyDescent="0.25">
      <c r="P3562" s="5" t="s">
        <v>293</v>
      </c>
    </row>
    <row r="3563" spans="16:16" x14ac:dyDescent="0.25">
      <c r="P3563" s="5" t="s">
        <v>317</v>
      </c>
    </row>
    <row r="3564" spans="16:16" x14ac:dyDescent="0.25">
      <c r="P3564" s="5" t="s">
        <v>341</v>
      </c>
    </row>
    <row r="3565" spans="16:16" x14ac:dyDescent="0.25">
      <c r="P3565" s="5" t="s">
        <v>365</v>
      </c>
    </row>
    <row r="3566" spans="16:16" x14ac:dyDescent="0.25">
      <c r="P3566" s="5" t="s">
        <v>389</v>
      </c>
    </row>
    <row r="3567" spans="16:16" x14ac:dyDescent="0.25">
      <c r="P3567" s="5" t="s">
        <v>413</v>
      </c>
    </row>
    <row r="3568" spans="16:16" x14ac:dyDescent="0.25">
      <c r="P3568" s="5" t="s">
        <v>437</v>
      </c>
    </row>
    <row r="3569" spans="16:16" x14ac:dyDescent="0.25">
      <c r="P3569" s="5" t="s">
        <v>7</v>
      </c>
    </row>
    <row r="3570" spans="16:16" x14ac:dyDescent="0.25">
      <c r="P3570" s="5" t="s">
        <v>61</v>
      </c>
    </row>
    <row r="3571" spans="16:16" x14ac:dyDescent="0.25">
      <c r="P3571" s="5" t="s">
        <v>62</v>
      </c>
    </row>
    <row r="3572" spans="16:16" x14ac:dyDescent="0.25">
      <c r="P3572" s="5" t="s">
        <v>63</v>
      </c>
    </row>
    <row r="3573" spans="16:16" x14ac:dyDescent="0.25">
      <c r="P3573" s="5" t="s">
        <v>64</v>
      </c>
    </row>
    <row r="3574" spans="16:16" x14ac:dyDescent="0.25">
      <c r="P3574" s="5" t="s">
        <v>65</v>
      </c>
    </row>
    <row r="3575" spans="16:16" x14ac:dyDescent="0.25">
      <c r="P3575" s="5" t="s">
        <v>66</v>
      </c>
    </row>
    <row r="3576" spans="16:16" x14ac:dyDescent="0.25">
      <c r="P3576" s="5" t="s">
        <v>67</v>
      </c>
    </row>
    <row r="3577" spans="16:16" x14ac:dyDescent="0.25">
      <c r="P3577" s="5" t="s">
        <v>270</v>
      </c>
    </row>
    <row r="3578" spans="16:16" x14ac:dyDescent="0.25">
      <c r="P3578" s="5" t="s">
        <v>294</v>
      </c>
    </row>
    <row r="3579" spans="16:16" x14ac:dyDescent="0.25">
      <c r="P3579" s="5" t="s">
        <v>318</v>
      </c>
    </row>
    <row r="3580" spans="16:16" x14ac:dyDescent="0.25">
      <c r="P3580" s="5" t="s">
        <v>342</v>
      </c>
    </row>
    <row r="3581" spans="16:16" x14ac:dyDescent="0.25">
      <c r="P3581" s="5" t="s">
        <v>366</v>
      </c>
    </row>
    <row r="3582" spans="16:16" x14ac:dyDescent="0.25">
      <c r="P3582" s="5" t="s">
        <v>390</v>
      </c>
    </row>
    <row r="3583" spans="16:16" x14ac:dyDescent="0.25">
      <c r="P3583" s="5" t="s">
        <v>414</v>
      </c>
    </row>
    <row r="3584" spans="16:16" x14ac:dyDescent="0.25">
      <c r="P3584" s="5" t="s">
        <v>438</v>
      </c>
    </row>
    <row r="3585" spans="16:16" x14ac:dyDescent="0.25">
      <c r="P3585" s="5" t="s">
        <v>8</v>
      </c>
    </row>
    <row r="3586" spans="16:16" x14ac:dyDescent="0.25">
      <c r="P3586" s="5" t="s">
        <v>68</v>
      </c>
    </row>
    <row r="3587" spans="16:16" x14ac:dyDescent="0.25">
      <c r="P3587" s="5" t="s">
        <v>69</v>
      </c>
    </row>
    <row r="3588" spans="16:16" x14ac:dyDescent="0.25">
      <c r="P3588" s="5" t="s">
        <v>70</v>
      </c>
    </row>
    <row r="3589" spans="16:16" x14ac:dyDescent="0.25">
      <c r="P3589" s="5" t="s">
        <v>71</v>
      </c>
    </row>
    <row r="3590" spans="16:16" x14ac:dyDescent="0.25">
      <c r="P3590" s="5" t="s">
        <v>72</v>
      </c>
    </row>
    <row r="3591" spans="16:16" x14ac:dyDescent="0.25">
      <c r="P3591" s="5" t="s">
        <v>73</v>
      </c>
    </row>
    <row r="3592" spans="16:16" x14ac:dyDescent="0.25">
      <c r="P3592" s="5" t="s">
        <v>74</v>
      </c>
    </row>
    <row r="3593" spans="16:16" x14ac:dyDescent="0.25">
      <c r="P3593" s="5" t="s">
        <v>271</v>
      </c>
    </row>
    <row r="3594" spans="16:16" x14ac:dyDescent="0.25">
      <c r="P3594" s="5" t="s">
        <v>295</v>
      </c>
    </row>
    <row r="3595" spans="16:16" x14ac:dyDescent="0.25">
      <c r="P3595" s="5" t="s">
        <v>319</v>
      </c>
    </row>
    <row r="3596" spans="16:16" x14ac:dyDescent="0.25">
      <c r="P3596" s="5" t="s">
        <v>343</v>
      </c>
    </row>
    <row r="3597" spans="16:16" x14ac:dyDescent="0.25">
      <c r="P3597" s="5" t="s">
        <v>367</v>
      </c>
    </row>
    <row r="3598" spans="16:16" x14ac:dyDescent="0.25">
      <c r="P3598" s="5" t="s">
        <v>391</v>
      </c>
    </row>
    <row r="3599" spans="16:16" x14ac:dyDescent="0.25">
      <c r="P3599" s="5" t="s">
        <v>415</v>
      </c>
    </row>
    <row r="3600" spans="16:16" x14ac:dyDescent="0.25">
      <c r="P3600" s="5" t="s">
        <v>439</v>
      </c>
    </row>
    <row r="3601" spans="16:16" x14ac:dyDescent="0.25">
      <c r="P3601" s="5" t="s">
        <v>9</v>
      </c>
    </row>
    <row r="3602" spans="16:16" x14ac:dyDescent="0.25">
      <c r="P3602" s="5" t="s">
        <v>75</v>
      </c>
    </row>
    <row r="3603" spans="16:16" x14ac:dyDescent="0.25">
      <c r="P3603" s="5" t="s">
        <v>76</v>
      </c>
    </row>
    <row r="3604" spans="16:16" x14ac:dyDescent="0.25">
      <c r="P3604" s="5" t="s">
        <v>77</v>
      </c>
    </row>
    <row r="3605" spans="16:16" x14ac:dyDescent="0.25">
      <c r="P3605" s="5" t="s">
        <v>78</v>
      </c>
    </row>
    <row r="3606" spans="16:16" x14ac:dyDescent="0.25">
      <c r="P3606" s="5" t="s">
        <v>79</v>
      </c>
    </row>
    <row r="3607" spans="16:16" x14ac:dyDescent="0.25">
      <c r="P3607" s="5" t="s">
        <v>80</v>
      </c>
    </row>
    <row r="3608" spans="16:16" x14ac:dyDescent="0.25">
      <c r="P3608" s="5" t="s">
        <v>81</v>
      </c>
    </row>
    <row r="3609" spans="16:16" x14ac:dyDescent="0.25">
      <c r="P3609" s="5" t="s">
        <v>272</v>
      </c>
    </row>
    <row r="3610" spans="16:16" x14ac:dyDescent="0.25">
      <c r="P3610" s="5" t="s">
        <v>296</v>
      </c>
    </row>
    <row r="3611" spans="16:16" x14ac:dyDescent="0.25">
      <c r="P3611" s="5" t="s">
        <v>320</v>
      </c>
    </row>
    <row r="3612" spans="16:16" x14ac:dyDescent="0.25">
      <c r="P3612" s="5" t="s">
        <v>344</v>
      </c>
    </row>
    <row r="3613" spans="16:16" x14ac:dyDescent="0.25">
      <c r="P3613" s="5" t="s">
        <v>368</v>
      </c>
    </row>
    <row r="3614" spans="16:16" x14ac:dyDescent="0.25">
      <c r="P3614" s="5" t="s">
        <v>392</v>
      </c>
    </row>
    <row r="3615" spans="16:16" x14ac:dyDescent="0.25">
      <c r="P3615" s="5" t="s">
        <v>416</v>
      </c>
    </row>
    <row r="3616" spans="16:16" x14ac:dyDescent="0.25">
      <c r="P3616" s="5" t="s">
        <v>440</v>
      </c>
    </row>
    <row r="3617" spans="16:16" x14ac:dyDescent="0.25">
      <c r="P3617" s="5" t="s">
        <v>10</v>
      </c>
    </row>
    <row r="3618" spans="16:16" x14ac:dyDescent="0.25">
      <c r="P3618" s="5" t="s">
        <v>82</v>
      </c>
    </row>
    <row r="3619" spans="16:16" x14ac:dyDescent="0.25">
      <c r="P3619" s="5" t="s">
        <v>83</v>
      </c>
    </row>
    <row r="3620" spans="16:16" x14ac:dyDescent="0.25">
      <c r="P3620" s="5" t="s">
        <v>84</v>
      </c>
    </row>
    <row r="3621" spans="16:16" x14ac:dyDescent="0.25">
      <c r="P3621" s="5" t="s">
        <v>85</v>
      </c>
    </row>
    <row r="3622" spans="16:16" x14ac:dyDescent="0.25">
      <c r="P3622" s="5" t="s">
        <v>86</v>
      </c>
    </row>
    <row r="3623" spans="16:16" x14ac:dyDescent="0.25">
      <c r="P3623" s="5" t="s">
        <v>87</v>
      </c>
    </row>
    <row r="3624" spans="16:16" x14ac:dyDescent="0.25">
      <c r="P3624" s="5" t="s">
        <v>88</v>
      </c>
    </row>
    <row r="3625" spans="16:16" x14ac:dyDescent="0.25">
      <c r="P3625" s="5" t="s">
        <v>273</v>
      </c>
    </row>
    <row r="3626" spans="16:16" x14ac:dyDescent="0.25">
      <c r="P3626" s="5" t="s">
        <v>297</v>
      </c>
    </row>
    <row r="3627" spans="16:16" x14ac:dyDescent="0.25">
      <c r="P3627" s="5" t="s">
        <v>321</v>
      </c>
    </row>
    <row r="3628" spans="16:16" x14ac:dyDescent="0.25">
      <c r="P3628" s="5" t="s">
        <v>345</v>
      </c>
    </row>
    <row r="3629" spans="16:16" x14ac:dyDescent="0.25">
      <c r="P3629" s="5" t="s">
        <v>369</v>
      </c>
    </row>
    <row r="3630" spans="16:16" x14ac:dyDescent="0.25">
      <c r="P3630" s="5" t="s">
        <v>393</v>
      </c>
    </row>
    <row r="3631" spans="16:16" x14ac:dyDescent="0.25">
      <c r="P3631" s="5" t="s">
        <v>417</v>
      </c>
    </row>
    <row r="3632" spans="16:16" x14ac:dyDescent="0.25">
      <c r="P3632" s="5" t="s">
        <v>441</v>
      </c>
    </row>
    <row r="3633" spans="16:16" x14ac:dyDescent="0.25">
      <c r="P3633" s="5" t="s">
        <v>11</v>
      </c>
    </row>
    <row r="3634" spans="16:16" x14ac:dyDescent="0.25">
      <c r="P3634" s="5" t="s">
        <v>89</v>
      </c>
    </row>
    <row r="3635" spans="16:16" x14ac:dyDescent="0.25">
      <c r="P3635" s="5" t="s">
        <v>90</v>
      </c>
    </row>
    <row r="3636" spans="16:16" x14ac:dyDescent="0.25">
      <c r="P3636" s="5" t="s">
        <v>91</v>
      </c>
    </row>
    <row r="3637" spans="16:16" x14ac:dyDescent="0.25">
      <c r="P3637" s="5" t="s">
        <v>92</v>
      </c>
    </row>
    <row r="3638" spans="16:16" x14ac:dyDescent="0.25">
      <c r="P3638" s="5" t="s">
        <v>93</v>
      </c>
    </row>
    <row r="3639" spans="16:16" x14ac:dyDescent="0.25">
      <c r="P3639" s="5" t="s">
        <v>94</v>
      </c>
    </row>
    <row r="3640" spans="16:16" x14ac:dyDescent="0.25">
      <c r="P3640" s="5" t="s">
        <v>95</v>
      </c>
    </row>
    <row r="3641" spans="16:16" x14ac:dyDescent="0.25">
      <c r="P3641" s="5" t="s">
        <v>274</v>
      </c>
    </row>
    <row r="3642" spans="16:16" x14ac:dyDescent="0.25">
      <c r="P3642" s="5" t="s">
        <v>298</v>
      </c>
    </row>
    <row r="3643" spans="16:16" x14ac:dyDescent="0.25">
      <c r="P3643" s="5" t="s">
        <v>322</v>
      </c>
    </row>
    <row r="3644" spans="16:16" x14ac:dyDescent="0.25">
      <c r="P3644" s="5" t="s">
        <v>346</v>
      </c>
    </row>
    <row r="3645" spans="16:16" x14ac:dyDescent="0.25">
      <c r="P3645" s="5" t="s">
        <v>370</v>
      </c>
    </row>
    <row r="3646" spans="16:16" x14ac:dyDescent="0.25">
      <c r="P3646" s="5" t="s">
        <v>394</v>
      </c>
    </row>
    <row r="3647" spans="16:16" x14ac:dyDescent="0.25">
      <c r="P3647" s="5" t="s">
        <v>418</v>
      </c>
    </row>
    <row r="3648" spans="16:16" x14ac:dyDescent="0.25">
      <c r="P3648" s="5" t="s">
        <v>442</v>
      </c>
    </row>
    <row r="3649" spans="16:16" x14ac:dyDescent="0.25">
      <c r="P3649" s="5" t="s">
        <v>167</v>
      </c>
    </row>
    <row r="3650" spans="16:16" x14ac:dyDescent="0.25">
      <c r="P3650" s="5" t="s">
        <v>179</v>
      </c>
    </row>
    <row r="3651" spans="16:16" x14ac:dyDescent="0.25">
      <c r="P3651" s="5" t="s">
        <v>191</v>
      </c>
    </row>
    <row r="3652" spans="16:16" x14ac:dyDescent="0.25">
      <c r="P3652" s="5" t="s">
        <v>203</v>
      </c>
    </row>
    <row r="3653" spans="16:16" x14ac:dyDescent="0.25">
      <c r="P3653" s="5" t="s">
        <v>215</v>
      </c>
    </row>
    <row r="3654" spans="16:16" x14ac:dyDescent="0.25">
      <c r="P3654" s="5" t="s">
        <v>227</v>
      </c>
    </row>
    <row r="3655" spans="16:16" x14ac:dyDescent="0.25">
      <c r="P3655" s="5" t="s">
        <v>239</v>
      </c>
    </row>
    <row r="3656" spans="16:16" x14ac:dyDescent="0.25">
      <c r="P3656" s="5" t="s">
        <v>251</v>
      </c>
    </row>
    <row r="3657" spans="16:16" x14ac:dyDescent="0.25">
      <c r="P3657" s="5" t="s">
        <v>275</v>
      </c>
    </row>
    <row r="3658" spans="16:16" x14ac:dyDescent="0.25">
      <c r="P3658" s="5" t="s">
        <v>299</v>
      </c>
    </row>
    <row r="3659" spans="16:16" x14ac:dyDescent="0.25">
      <c r="P3659" s="5" t="s">
        <v>323</v>
      </c>
    </row>
    <row r="3660" spans="16:16" x14ac:dyDescent="0.25">
      <c r="P3660" s="5" t="s">
        <v>347</v>
      </c>
    </row>
    <row r="3661" spans="16:16" x14ac:dyDescent="0.25">
      <c r="P3661" s="5" t="s">
        <v>371</v>
      </c>
    </row>
    <row r="3662" spans="16:16" x14ac:dyDescent="0.25">
      <c r="P3662" s="5" t="s">
        <v>395</v>
      </c>
    </row>
    <row r="3663" spans="16:16" x14ac:dyDescent="0.25">
      <c r="P3663" s="5" t="s">
        <v>419</v>
      </c>
    </row>
    <row r="3664" spans="16:16" x14ac:dyDescent="0.25">
      <c r="P3664" s="5" t="s">
        <v>443</v>
      </c>
    </row>
    <row r="3665" spans="16:16" x14ac:dyDescent="0.25">
      <c r="P3665" s="5" t="s">
        <v>168</v>
      </c>
    </row>
    <row r="3666" spans="16:16" x14ac:dyDescent="0.25">
      <c r="P3666" s="5" t="s">
        <v>180</v>
      </c>
    </row>
    <row r="3667" spans="16:16" x14ac:dyDescent="0.25">
      <c r="P3667" s="5" t="s">
        <v>192</v>
      </c>
    </row>
    <row r="3668" spans="16:16" x14ac:dyDescent="0.25">
      <c r="P3668" s="5" t="s">
        <v>204</v>
      </c>
    </row>
    <row r="3669" spans="16:16" x14ac:dyDescent="0.25">
      <c r="P3669" s="5" t="s">
        <v>216</v>
      </c>
    </row>
    <row r="3670" spans="16:16" x14ac:dyDescent="0.25">
      <c r="P3670" s="5" t="s">
        <v>228</v>
      </c>
    </row>
    <row r="3671" spans="16:16" x14ac:dyDescent="0.25">
      <c r="P3671" s="5" t="s">
        <v>240</v>
      </c>
    </row>
    <row r="3672" spans="16:16" x14ac:dyDescent="0.25">
      <c r="P3672" s="5" t="s">
        <v>252</v>
      </c>
    </row>
    <row r="3673" spans="16:16" x14ac:dyDescent="0.25">
      <c r="P3673" s="5" t="s">
        <v>276</v>
      </c>
    </row>
    <row r="3674" spans="16:16" x14ac:dyDescent="0.25">
      <c r="P3674" s="5" t="s">
        <v>300</v>
      </c>
    </row>
    <row r="3675" spans="16:16" x14ac:dyDescent="0.25">
      <c r="P3675" s="5" t="s">
        <v>324</v>
      </c>
    </row>
    <row r="3676" spans="16:16" x14ac:dyDescent="0.25">
      <c r="P3676" s="5" t="s">
        <v>348</v>
      </c>
    </row>
    <row r="3677" spans="16:16" x14ac:dyDescent="0.25">
      <c r="P3677" s="5" t="s">
        <v>372</v>
      </c>
    </row>
    <row r="3678" spans="16:16" x14ac:dyDescent="0.25">
      <c r="P3678" s="5" t="s">
        <v>396</v>
      </c>
    </row>
    <row r="3679" spans="16:16" x14ac:dyDescent="0.25">
      <c r="P3679" s="5" t="s">
        <v>420</v>
      </c>
    </row>
    <row r="3680" spans="16:16" x14ac:dyDescent="0.25">
      <c r="P3680" s="5" t="s">
        <v>444</v>
      </c>
    </row>
    <row r="3681" spans="16:16" x14ac:dyDescent="0.25">
      <c r="P3681" s="5" t="s">
        <v>169</v>
      </c>
    </row>
    <row r="3682" spans="16:16" x14ac:dyDescent="0.25">
      <c r="P3682" s="5" t="s">
        <v>181</v>
      </c>
    </row>
    <row r="3683" spans="16:16" x14ac:dyDescent="0.25">
      <c r="P3683" s="5" t="s">
        <v>193</v>
      </c>
    </row>
    <row r="3684" spans="16:16" x14ac:dyDescent="0.25">
      <c r="P3684" s="5" t="s">
        <v>205</v>
      </c>
    </row>
    <row r="3685" spans="16:16" x14ac:dyDescent="0.25">
      <c r="P3685" s="5" t="s">
        <v>217</v>
      </c>
    </row>
    <row r="3686" spans="16:16" x14ac:dyDescent="0.25">
      <c r="P3686" s="5" t="s">
        <v>229</v>
      </c>
    </row>
    <row r="3687" spans="16:16" x14ac:dyDescent="0.25">
      <c r="P3687" s="5" t="s">
        <v>241</v>
      </c>
    </row>
    <row r="3688" spans="16:16" x14ac:dyDescent="0.25">
      <c r="P3688" s="5" t="s">
        <v>253</v>
      </c>
    </row>
    <row r="3689" spans="16:16" x14ac:dyDescent="0.25">
      <c r="P3689" s="5" t="s">
        <v>277</v>
      </c>
    </row>
    <row r="3690" spans="16:16" x14ac:dyDescent="0.25">
      <c r="P3690" s="5" t="s">
        <v>301</v>
      </c>
    </row>
    <row r="3691" spans="16:16" x14ac:dyDescent="0.25">
      <c r="P3691" s="5" t="s">
        <v>325</v>
      </c>
    </row>
    <row r="3692" spans="16:16" x14ac:dyDescent="0.25">
      <c r="P3692" s="5" t="s">
        <v>349</v>
      </c>
    </row>
    <row r="3693" spans="16:16" x14ac:dyDescent="0.25">
      <c r="P3693" s="5" t="s">
        <v>373</v>
      </c>
    </row>
    <row r="3694" spans="16:16" x14ac:dyDescent="0.25">
      <c r="P3694" s="5" t="s">
        <v>397</v>
      </c>
    </row>
    <row r="3695" spans="16:16" x14ac:dyDescent="0.25">
      <c r="P3695" s="5" t="s">
        <v>421</v>
      </c>
    </row>
    <row r="3696" spans="16:16" x14ac:dyDescent="0.25">
      <c r="P3696" s="5" t="s">
        <v>445</v>
      </c>
    </row>
    <row r="3697" spans="16:16" x14ac:dyDescent="0.25">
      <c r="P3697" s="5" t="s">
        <v>170</v>
      </c>
    </row>
    <row r="3698" spans="16:16" x14ac:dyDescent="0.25">
      <c r="P3698" s="5" t="s">
        <v>182</v>
      </c>
    </row>
    <row r="3699" spans="16:16" x14ac:dyDescent="0.25">
      <c r="P3699" s="5" t="s">
        <v>194</v>
      </c>
    </row>
    <row r="3700" spans="16:16" x14ac:dyDescent="0.25">
      <c r="P3700" s="5" t="s">
        <v>206</v>
      </c>
    </row>
    <row r="3701" spans="16:16" x14ac:dyDescent="0.25">
      <c r="P3701" s="5" t="s">
        <v>218</v>
      </c>
    </row>
    <row r="3702" spans="16:16" x14ac:dyDescent="0.25">
      <c r="P3702" s="5" t="s">
        <v>230</v>
      </c>
    </row>
    <row r="3703" spans="16:16" x14ac:dyDescent="0.25">
      <c r="P3703" s="5" t="s">
        <v>242</v>
      </c>
    </row>
    <row r="3704" spans="16:16" x14ac:dyDescent="0.25">
      <c r="P3704" s="5" t="s">
        <v>254</v>
      </c>
    </row>
    <row r="3705" spans="16:16" x14ac:dyDescent="0.25">
      <c r="P3705" s="5" t="s">
        <v>278</v>
      </c>
    </row>
    <row r="3706" spans="16:16" x14ac:dyDescent="0.25">
      <c r="P3706" s="5" t="s">
        <v>302</v>
      </c>
    </row>
    <row r="3707" spans="16:16" x14ac:dyDescent="0.25">
      <c r="P3707" s="5" t="s">
        <v>326</v>
      </c>
    </row>
    <row r="3708" spans="16:16" x14ac:dyDescent="0.25">
      <c r="P3708" s="5" t="s">
        <v>350</v>
      </c>
    </row>
    <row r="3709" spans="16:16" x14ac:dyDescent="0.25">
      <c r="P3709" s="5" t="s">
        <v>374</v>
      </c>
    </row>
    <row r="3710" spans="16:16" x14ac:dyDescent="0.25">
      <c r="P3710" s="5" t="s">
        <v>398</v>
      </c>
    </row>
    <row r="3711" spans="16:16" x14ac:dyDescent="0.25">
      <c r="P3711" s="5" t="s">
        <v>422</v>
      </c>
    </row>
    <row r="3712" spans="16:16" x14ac:dyDescent="0.25">
      <c r="P3712" s="5" t="s">
        <v>446</v>
      </c>
    </row>
    <row r="3713" spans="16:16" x14ac:dyDescent="0.25">
      <c r="P3713" s="5" t="s">
        <v>171</v>
      </c>
    </row>
    <row r="3714" spans="16:16" x14ac:dyDescent="0.25">
      <c r="P3714" s="5" t="s">
        <v>183</v>
      </c>
    </row>
    <row r="3715" spans="16:16" x14ac:dyDescent="0.25">
      <c r="P3715" s="5" t="s">
        <v>195</v>
      </c>
    </row>
    <row r="3716" spans="16:16" x14ac:dyDescent="0.25">
      <c r="P3716" s="5" t="s">
        <v>207</v>
      </c>
    </row>
    <row r="3717" spans="16:16" x14ac:dyDescent="0.25">
      <c r="P3717" s="5" t="s">
        <v>219</v>
      </c>
    </row>
    <row r="3718" spans="16:16" x14ac:dyDescent="0.25">
      <c r="P3718" s="5" t="s">
        <v>231</v>
      </c>
    </row>
    <row r="3719" spans="16:16" x14ac:dyDescent="0.25">
      <c r="P3719" s="5" t="s">
        <v>243</v>
      </c>
    </row>
    <row r="3720" spans="16:16" x14ac:dyDescent="0.25">
      <c r="P3720" s="5" t="s">
        <v>255</v>
      </c>
    </row>
    <row r="3721" spans="16:16" x14ac:dyDescent="0.25">
      <c r="P3721" s="5" t="s">
        <v>279</v>
      </c>
    </row>
    <row r="3722" spans="16:16" x14ac:dyDescent="0.25">
      <c r="P3722" s="5" t="s">
        <v>303</v>
      </c>
    </row>
    <row r="3723" spans="16:16" x14ac:dyDescent="0.25">
      <c r="P3723" s="5" t="s">
        <v>327</v>
      </c>
    </row>
    <row r="3724" spans="16:16" x14ac:dyDescent="0.25">
      <c r="P3724" s="5" t="s">
        <v>351</v>
      </c>
    </row>
    <row r="3725" spans="16:16" x14ac:dyDescent="0.25">
      <c r="P3725" s="5" t="s">
        <v>375</v>
      </c>
    </row>
    <row r="3726" spans="16:16" x14ac:dyDescent="0.25">
      <c r="P3726" s="5" t="s">
        <v>399</v>
      </c>
    </row>
    <row r="3727" spans="16:16" x14ac:dyDescent="0.25">
      <c r="P3727" s="5" t="s">
        <v>423</v>
      </c>
    </row>
    <row r="3728" spans="16:16" x14ac:dyDescent="0.25">
      <c r="P3728" s="5" t="s">
        <v>447</v>
      </c>
    </row>
    <row r="3729" spans="16:16" x14ac:dyDescent="0.25">
      <c r="P3729" s="5" t="s">
        <v>172</v>
      </c>
    </row>
    <row r="3730" spans="16:16" x14ac:dyDescent="0.25">
      <c r="P3730" s="5" t="s">
        <v>184</v>
      </c>
    </row>
    <row r="3731" spans="16:16" x14ac:dyDescent="0.25">
      <c r="P3731" s="5" t="s">
        <v>196</v>
      </c>
    </row>
    <row r="3732" spans="16:16" x14ac:dyDescent="0.25">
      <c r="P3732" s="5" t="s">
        <v>208</v>
      </c>
    </row>
    <row r="3733" spans="16:16" x14ac:dyDescent="0.25">
      <c r="P3733" s="5" t="s">
        <v>220</v>
      </c>
    </row>
    <row r="3734" spans="16:16" x14ac:dyDescent="0.25">
      <c r="P3734" s="5" t="s">
        <v>232</v>
      </c>
    </row>
    <row r="3735" spans="16:16" x14ac:dyDescent="0.25">
      <c r="P3735" s="5" t="s">
        <v>244</v>
      </c>
    </row>
    <row r="3736" spans="16:16" x14ac:dyDescent="0.25">
      <c r="P3736" s="5" t="s">
        <v>256</v>
      </c>
    </row>
    <row r="3737" spans="16:16" x14ac:dyDescent="0.25">
      <c r="P3737" s="5" t="s">
        <v>280</v>
      </c>
    </row>
    <row r="3738" spans="16:16" x14ac:dyDescent="0.25">
      <c r="P3738" s="5" t="s">
        <v>304</v>
      </c>
    </row>
    <row r="3739" spans="16:16" x14ac:dyDescent="0.25">
      <c r="P3739" s="5" t="s">
        <v>328</v>
      </c>
    </row>
    <row r="3740" spans="16:16" x14ac:dyDescent="0.25">
      <c r="P3740" s="5" t="s">
        <v>352</v>
      </c>
    </row>
    <row r="3741" spans="16:16" x14ac:dyDescent="0.25">
      <c r="P3741" s="5" t="s">
        <v>376</v>
      </c>
    </row>
    <row r="3742" spans="16:16" x14ac:dyDescent="0.25">
      <c r="P3742" s="5" t="s">
        <v>400</v>
      </c>
    </row>
    <row r="3743" spans="16:16" x14ac:dyDescent="0.25">
      <c r="P3743" s="5" t="s">
        <v>424</v>
      </c>
    </row>
    <row r="3744" spans="16:16" x14ac:dyDescent="0.25">
      <c r="P3744" s="5" t="s">
        <v>448</v>
      </c>
    </row>
    <row r="3745" spans="16:16" x14ac:dyDescent="0.25">
      <c r="P3745" s="5" t="s">
        <v>173</v>
      </c>
    </row>
    <row r="3746" spans="16:16" x14ac:dyDescent="0.25">
      <c r="P3746" s="5" t="s">
        <v>185</v>
      </c>
    </row>
    <row r="3747" spans="16:16" x14ac:dyDescent="0.25">
      <c r="P3747" s="5" t="s">
        <v>197</v>
      </c>
    </row>
    <row r="3748" spans="16:16" x14ac:dyDescent="0.25">
      <c r="P3748" s="5" t="s">
        <v>209</v>
      </c>
    </row>
    <row r="3749" spans="16:16" x14ac:dyDescent="0.25">
      <c r="P3749" s="5" t="s">
        <v>221</v>
      </c>
    </row>
    <row r="3750" spans="16:16" x14ac:dyDescent="0.25">
      <c r="P3750" s="5" t="s">
        <v>233</v>
      </c>
    </row>
    <row r="3751" spans="16:16" x14ac:dyDescent="0.25">
      <c r="P3751" s="5" t="s">
        <v>245</v>
      </c>
    </row>
    <row r="3752" spans="16:16" x14ac:dyDescent="0.25">
      <c r="P3752" s="5" t="s">
        <v>257</v>
      </c>
    </row>
    <row r="3753" spans="16:16" x14ac:dyDescent="0.25">
      <c r="P3753" s="5" t="s">
        <v>281</v>
      </c>
    </row>
    <row r="3754" spans="16:16" x14ac:dyDescent="0.25">
      <c r="P3754" s="5" t="s">
        <v>305</v>
      </c>
    </row>
    <row r="3755" spans="16:16" x14ac:dyDescent="0.25">
      <c r="P3755" s="5" t="s">
        <v>329</v>
      </c>
    </row>
    <row r="3756" spans="16:16" x14ac:dyDescent="0.25">
      <c r="P3756" s="5" t="s">
        <v>353</v>
      </c>
    </row>
    <row r="3757" spans="16:16" x14ac:dyDescent="0.25">
      <c r="P3757" s="5" t="s">
        <v>377</v>
      </c>
    </row>
    <row r="3758" spans="16:16" x14ac:dyDescent="0.25">
      <c r="P3758" s="5" t="s">
        <v>401</v>
      </c>
    </row>
    <row r="3759" spans="16:16" x14ac:dyDescent="0.25">
      <c r="P3759" s="5" t="s">
        <v>425</v>
      </c>
    </row>
    <row r="3760" spans="16:16" x14ac:dyDescent="0.25">
      <c r="P3760" s="5" t="s">
        <v>449</v>
      </c>
    </row>
    <row r="3761" spans="16:16" x14ac:dyDescent="0.25">
      <c r="P3761" s="5" t="s">
        <v>174</v>
      </c>
    </row>
    <row r="3762" spans="16:16" x14ac:dyDescent="0.25">
      <c r="P3762" s="5" t="s">
        <v>186</v>
      </c>
    </row>
    <row r="3763" spans="16:16" x14ac:dyDescent="0.25">
      <c r="P3763" s="5" t="s">
        <v>198</v>
      </c>
    </row>
    <row r="3764" spans="16:16" x14ac:dyDescent="0.25">
      <c r="P3764" s="5" t="s">
        <v>210</v>
      </c>
    </row>
    <row r="3765" spans="16:16" x14ac:dyDescent="0.25">
      <c r="P3765" s="5" t="s">
        <v>222</v>
      </c>
    </row>
    <row r="3766" spans="16:16" x14ac:dyDescent="0.25">
      <c r="P3766" s="5" t="s">
        <v>234</v>
      </c>
    </row>
    <row r="3767" spans="16:16" x14ac:dyDescent="0.25">
      <c r="P3767" s="5" t="s">
        <v>246</v>
      </c>
    </row>
    <row r="3768" spans="16:16" x14ac:dyDescent="0.25">
      <c r="P3768" s="5" t="s">
        <v>258</v>
      </c>
    </row>
    <row r="3769" spans="16:16" x14ac:dyDescent="0.25">
      <c r="P3769" s="5" t="s">
        <v>282</v>
      </c>
    </row>
    <row r="3770" spans="16:16" x14ac:dyDescent="0.25">
      <c r="P3770" s="5" t="s">
        <v>306</v>
      </c>
    </row>
    <row r="3771" spans="16:16" x14ac:dyDescent="0.25">
      <c r="P3771" s="5" t="s">
        <v>330</v>
      </c>
    </row>
    <row r="3772" spans="16:16" x14ac:dyDescent="0.25">
      <c r="P3772" s="5" t="s">
        <v>354</v>
      </c>
    </row>
    <row r="3773" spans="16:16" x14ac:dyDescent="0.25">
      <c r="P3773" s="5" t="s">
        <v>378</v>
      </c>
    </row>
    <row r="3774" spans="16:16" x14ac:dyDescent="0.25">
      <c r="P3774" s="5" t="s">
        <v>402</v>
      </c>
    </row>
    <row r="3775" spans="16:16" x14ac:dyDescent="0.25">
      <c r="P3775" s="5" t="s">
        <v>426</v>
      </c>
    </row>
    <row r="3776" spans="16:16" x14ac:dyDescent="0.25">
      <c r="P3776" s="5" t="s">
        <v>450</v>
      </c>
    </row>
    <row r="3777" spans="16:16" x14ac:dyDescent="0.25">
      <c r="P3777" s="5" t="s">
        <v>175</v>
      </c>
    </row>
    <row r="3778" spans="16:16" x14ac:dyDescent="0.25">
      <c r="P3778" s="5" t="s">
        <v>187</v>
      </c>
    </row>
    <row r="3779" spans="16:16" x14ac:dyDescent="0.25">
      <c r="P3779" s="5" t="s">
        <v>199</v>
      </c>
    </row>
    <row r="3780" spans="16:16" x14ac:dyDescent="0.25">
      <c r="P3780" s="5" t="s">
        <v>211</v>
      </c>
    </row>
    <row r="3781" spans="16:16" x14ac:dyDescent="0.25">
      <c r="P3781" s="5" t="s">
        <v>223</v>
      </c>
    </row>
    <row r="3782" spans="16:16" x14ac:dyDescent="0.25">
      <c r="P3782" s="5" t="s">
        <v>235</v>
      </c>
    </row>
    <row r="3783" spans="16:16" x14ac:dyDescent="0.25">
      <c r="P3783" s="5" t="s">
        <v>247</v>
      </c>
    </row>
    <row r="3784" spans="16:16" x14ac:dyDescent="0.25">
      <c r="P3784" s="5" t="s">
        <v>259</v>
      </c>
    </row>
    <row r="3785" spans="16:16" x14ac:dyDescent="0.25">
      <c r="P3785" s="5" t="s">
        <v>283</v>
      </c>
    </row>
    <row r="3786" spans="16:16" x14ac:dyDescent="0.25">
      <c r="P3786" s="5" t="s">
        <v>307</v>
      </c>
    </row>
    <row r="3787" spans="16:16" x14ac:dyDescent="0.25">
      <c r="P3787" s="5" t="s">
        <v>331</v>
      </c>
    </row>
    <row r="3788" spans="16:16" x14ac:dyDescent="0.25">
      <c r="P3788" s="5" t="s">
        <v>355</v>
      </c>
    </row>
    <row r="3789" spans="16:16" x14ac:dyDescent="0.25">
      <c r="P3789" s="5" t="s">
        <v>379</v>
      </c>
    </row>
    <row r="3790" spans="16:16" x14ac:dyDescent="0.25">
      <c r="P3790" s="5" t="s">
        <v>403</v>
      </c>
    </row>
    <row r="3791" spans="16:16" x14ac:dyDescent="0.25">
      <c r="P3791" s="5" t="s">
        <v>427</v>
      </c>
    </row>
    <row r="3792" spans="16:16" x14ac:dyDescent="0.25">
      <c r="P3792" s="5" t="s">
        <v>451</v>
      </c>
    </row>
    <row r="3793" spans="16:16" x14ac:dyDescent="0.25">
      <c r="P3793" s="5" t="s">
        <v>176</v>
      </c>
    </row>
    <row r="3794" spans="16:16" x14ac:dyDescent="0.25">
      <c r="P3794" s="5" t="s">
        <v>188</v>
      </c>
    </row>
    <row r="3795" spans="16:16" x14ac:dyDescent="0.25">
      <c r="P3795" s="5" t="s">
        <v>200</v>
      </c>
    </row>
    <row r="3796" spans="16:16" x14ac:dyDescent="0.25">
      <c r="P3796" s="5" t="s">
        <v>212</v>
      </c>
    </row>
    <row r="3797" spans="16:16" x14ac:dyDescent="0.25">
      <c r="P3797" s="5" t="s">
        <v>224</v>
      </c>
    </row>
    <row r="3798" spans="16:16" x14ac:dyDescent="0.25">
      <c r="P3798" s="5" t="s">
        <v>236</v>
      </c>
    </row>
    <row r="3799" spans="16:16" x14ac:dyDescent="0.25">
      <c r="P3799" s="5" t="s">
        <v>248</v>
      </c>
    </row>
    <row r="3800" spans="16:16" x14ac:dyDescent="0.25">
      <c r="P3800" s="5" t="s">
        <v>260</v>
      </c>
    </row>
    <row r="3801" spans="16:16" x14ac:dyDescent="0.25">
      <c r="P3801" s="5" t="s">
        <v>284</v>
      </c>
    </row>
    <row r="3802" spans="16:16" x14ac:dyDescent="0.25">
      <c r="P3802" s="5" t="s">
        <v>308</v>
      </c>
    </row>
    <row r="3803" spans="16:16" x14ac:dyDescent="0.25">
      <c r="P3803" s="5" t="s">
        <v>332</v>
      </c>
    </row>
    <row r="3804" spans="16:16" x14ac:dyDescent="0.25">
      <c r="P3804" s="5" t="s">
        <v>356</v>
      </c>
    </row>
    <row r="3805" spans="16:16" x14ac:dyDescent="0.25">
      <c r="P3805" s="5" t="s">
        <v>380</v>
      </c>
    </row>
    <row r="3806" spans="16:16" x14ac:dyDescent="0.25">
      <c r="P3806" s="5" t="s">
        <v>404</v>
      </c>
    </row>
    <row r="3807" spans="16:16" x14ac:dyDescent="0.25">
      <c r="P3807" s="5" t="s">
        <v>428</v>
      </c>
    </row>
    <row r="3808" spans="16:16" x14ac:dyDescent="0.25">
      <c r="P3808" s="5" t="s">
        <v>452</v>
      </c>
    </row>
    <row r="3809" spans="16:16" x14ac:dyDescent="0.25">
      <c r="P3809" s="5" t="s">
        <v>177</v>
      </c>
    </row>
    <row r="3810" spans="16:16" x14ac:dyDescent="0.25">
      <c r="P3810" s="5" t="s">
        <v>189</v>
      </c>
    </row>
    <row r="3811" spans="16:16" x14ac:dyDescent="0.25">
      <c r="P3811" s="5" t="s">
        <v>201</v>
      </c>
    </row>
    <row r="3812" spans="16:16" x14ac:dyDescent="0.25">
      <c r="P3812" s="5" t="s">
        <v>213</v>
      </c>
    </row>
    <row r="3813" spans="16:16" x14ac:dyDescent="0.25">
      <c r="P3813" s="5" t="s">
        <v>225</v>
      </c>
    </row>
    <row r="3814" spans="16:16" x14ac:dyDescent="0.25">
      <c r="P3814" s="5" t="s">
        <v>237</v>
      </c>
    </row>
    <row r="3815" spans="16:16" x14ac:dyDescent="0.25">
      <c r="P3815" s="5" t="s">
        <v>249</v>
      </c>
    </row>
    <row r="3816" spans="16:16" x14ac:dyDescent="0.25">
      <c r="P3816" s="5" t="s">
        <v>261</v>
      </c>
    </row>
    <row r="3817" spans="16:16" x14ac:dyDescent="0.25">
      <c r="P3817" s="5" t="s">
        <v>285</v>
      </c>
    </row>
    <row r="3818" spans="16:16" x14ac:dyDescent="0.25">
      <c r="P3818" s="5" t="s">
        <v>309</v>
      </c>
    </row>
    <row r="3819" spans="16:16" x14ac:dyDescent="0.25">
      <c r="P3819" s="5" t="s">
        <v>333</v>
      </c>
    </row>
    <row r="3820" spans="16:16" x14ac:dyDescent="0.25">
      <c r="P3820" s="5" t="s">
        <v>357</v>
      </c>
    </row>
    <row r="3821" spans="16:16" x14ac:dyDescent="0.25">
      <c r="P3821" s="5" t="s">
        <v>381</v>
      </c>
    </row>
    <row r="3822" spans="16:16" x14ac:dyDescent="0.25">
      <c r="P3822" s="5" t="s">
        <v>405</v>
      </c>
    </row>
    <row r="3823" spans="16:16" x14ac:dyDescent="0.25">
      <c r="P3823" s="5" t="s">
        <v>429</v>
      </c>
    </row>
    <row r="3824" spans="16:16" x14ac:dyDescent="0.25">
      <c r="P3824" s="5" t="s">
        <v>453</v>
      </c>
    </row>
    <row r="3825" spans="16:16" x14ac:dyDescent="0.25">
      <c r="P3825" s="5" t="s">
        <v>178</v>
      </c>
    </row>
    <row r="3826" spans="16:16" x14ac:dyDescent="0.25">
      <c r="P3826" s="5" t="s">
        <v>190</v>
      </c>
    </row>
    <row r="3827" spans="16:16" x14ac:dyDescent="0.25">
      <c r="P3827" s="5" t="s">
        <v>202</v>
      </c>
    </row>
    <row r="3828" spans="16:16" x14ac:dyDescent="0.25">
      <c r="P3828" s="5" t="s">
        <v>214</v>
      </c>
    </row>
    <row r="3829" spans="16:16" x14ac:dyDescent="0.25">
      <c r="P3829" s="5" t="s">
        <v>226</v>
      </c>
    </row>
    <row r="3830" spans="16:16" x14ac:dyDescent="0.25">
      <c r="P3830" s="5" t="s">
        <v>238</v>
      </c>
    </row>
    <row r="3831" spans="16:16" x14ac:dyDescent="0.25">
      <c r="P3831" s="5" t="s">
        <v>250</v>
      </c>
    </row>
    <row r="3832" spans="16:16" x14ac:dyDescent="0.25">
      <c r="P3832" s="5" t="s">
        <v>262</v>
      </c>
    </row>
    <row r="3833" spans="16:16" x14ac:dyDescent="0.25">
      <c r="P3833" s="5" t="s">
        <v>286</v>
      </c>
    </row>
    <row r="3834" spans="16:16" x14ac:dyDescent="0.25">
      <c r="P3834" s="5" t="s">
        <v>310</v>
      </c>
    </row>
    <row r="3835" spans="16:16" x14ac:dyDescent="0.25">
      <c r="P3835" s="5" t="s">
        <v>334</v>
      </c>
    </row>
    <row r="3836" spans="16:16" x14ac:dyDescent="0.25">
      <c r="P3836" s="5" t="s">
        <v>358</v>
      </c>
    </row>
    <row r="3837" spans="16:16" x14ac:dyDescent="0.25">
      <c r="P3837" s="5" t="s">
        <v>382</v>
      </c>
    </row>
    <row r="3838" spans="16:16" x14ac:dyDescent="0.25">
      <c r="P3838" s="5" t="s">
        <v>406</v>
      </c>
    </row>
    <row r="3839" spans="16:16" x14ac:dyDescent="0.25">
      <c r="P3839" s="5" t="s">
        <v>430</v>
      </c>
    </row>
    <row r="3840" spans="16:16" x14ac:dyDescent="0.25">
      <c r="P3840" s="5" t="s">
        <v>454</v>
      </c>
    </row>
    <row r="3841" spans="16:16" x14ac:dyDescent="0.25">
      <c r="P3841" s="5" t="s">
        <v>0</v>
      </c>
    </row>
    <row r="3842" spans="16:16" x14ac:dyDescent="0.25">
      <c r="P3842" s="5" t="s">
        <v>12</v>
      </c>
    </row>
    <row r="3843" spans="16:16" x14ac:dyDescent="0.25">
      <c r="P3843" s="5" t="s">
        <v>13</v>
      </c>
    </row>
    <row r="3844" spans="16:16" x14ac:dyDescent="0.25">
      <c r="P3844" s="5" t="s">
        <v>14</v>
      </c>
    </row>
    <row r="3845" spans="16:16" x14ac:dyDescent="0.25">
      <c r="P3845" s="5" t="s">
        <v>15</v>
      </c>
    </row>
    <row r="3846" spans="16:16" x14ac:dyDescent="0.25">
      <c r="P3846" s="5" t="s">
        <v>16</v>
      </c>
    </row>
    <row r="3847" spans="16:16" x14ac:dyDescent="0.25">
      <c r="P3847" s="5" t="s">
        <v>17</v>
      </c>
    </row>
    <row r="3848" spans="16:16" x14ac:dyDescent="0.25">
      <c r="P3848" s="5" t="s">
        <v>18</v>
      </c>
    </row>
    <row r="3849" spans="16:16" x14ac:dyDescent="0.25">
      <c r="P3849" s="5" t="s">
        <v>263</v>
      </c>
    </row>
    <row r="3850" spans="16:16" x14ac:dyDescent="0.25">
      <c r="P3850" s="5" t="s">
        <v>287</v>
      </c>
    </row>
    <row r="3851" spans="16:16" x14ac:dyDescent="0.25">
      <c r="P3851" s="5" t="s">
        <v>311</v>
      </c>
    </row>
    <row r="3852" spans="16:16" x14ac:dyDescent="0.25">
      <c r="P3852" s="5" t="s">
        <v>335</v>
      </c>
    </row>
    <row r="3853" spans="16:16" x14ac:dyDescent="0.25">
      <c r="P3853" s="5" t="s">
        <v>359</v>
      </c>
    </row>
    <row r="3854" spans="16:16" x14ac:dyDescent="0.25">
      <c r="P3854" s="5" t="s">
        <v>383</v>
      </c>
    </row>
    <row r="3855" spans="16:16" x14ac:dyDescent="0.25">
      <c r="P3855" s="5" t="s">
        <v>407</v>
      </c>
    </row>
    <row r="3856" spans="16:16" x14ac:dyDescent="0.25">
      <c r="P3856" s="5" t="s">
        <v>431</v>
      </c>
    </row>
    <row r="3857" spans="16:16" x14ac:dyDescent="0.25">
      <c r="P3857" s="5" t="s">
        <v>1</v>
      </c>
    </row>
    <row r="3858" spans="16:16" x14ac:dyDescent="0.25">
      <c r="P3858" s="5" t="s">
        <v>19</v>
      </c>
    </row>
    <row r="3859" spans="16:16" x14ac:dyDescent="0.25">
      <c r="P3859" s="5" t="s">
        <v>20</v>
      </c>
    </row>
    <row r="3860" spans="16:16" x14ac:dyDescent="0.25">
      <c r="P3860" s="5" t="s">
        <v>21</v>
      </c>
    </row>
    <row r="3861" spans="16:16" x14ac:dyDescent="0.25">
      <c r="P3861" s="5" t="s">
        <v>22</v>
      </c>
    </row>
    <row r="3862" spans="16:16" x14ac:dyDescent="0.25">
      <c r="P3862" s="5" t="s">
        <v>23</v>
      </c>
    </row>
    <row r="3863" spans="16:16" x14ac:dyDescent="0.25">
      <c r="P3863" s="5" t="s">
        <v>24</v>
      </c>
    </row>
    <row r="3864" spans="16:16" x14ac:dyDescent="0.25">
      <c r="P3864" s="5" t="s">
        <v>25</v>
      </c>
    </row>
    <row r="3865" spans="16:16" x14ac:dyDescent="0.25">
      <c r="P3865" s="5" t="s">
        <v>264</v>
      </c>
    </row>
    <row r="3866" spans="16:16" x14ac:dyDescent="0.25">
      <c r="P3866" s="5" t="s">
        <v>288</v>
      </c>
    </row>
    <row r="3867" spans="16:16" x14ac:dyDescent="0.25">
      <c r="P3867" s="5" t="s">
        <v>312</v>
      </c>
    </row>
    <row r="3868" spans="16:16" x14ac:dyDescent="0.25">
      <c r="P3868" s="5" t="s">
        <v>336</v>
      </c>
    </row>
    <row r="3869" spans="16:16" x14ac:dyDescent="0.25">
      <c r="P3869" s="5" t="s">
        <v>360</v>
      </c>
    </row>
    <row r="3870" spans="16:16" x14ac:dyDescent="0.25">
      <c r="P3870" s="5" t="s">
        <v>384</v>
      </c>
    </row>
    <row r="3871" spans="16:16" x14ac:dyDescent="0.25">
      <c r="P3871" s="5" t="s">
        <v>408</v>
      </c>
    </row>
    <row r="3872" spans="16:16" x14ac:dyDescent="0.25">
      <c r="P3872" s="5" t="s">
        <v>432</v>
      </c>
    </row>
    <row r="3873" spans="16:16" x14ac:dyDescent="0.25">
      <c r="P3873" s="5" t="s">
        <v>2</v>
      </c>
    </row>
    <row r="3874" spans="16:16" x14ac:dyDescent="0.25">
      <c r="P3874" s="5" t="s">
        <v>26</v>
      </c>
    </row>
    <row r="3875" spans="16:16" x14ac:dyDescent="0.25">
      <c r="P3875" s="5" t="s">
        <v>27</v>
      </c>
    </row>
    <row r="3876" spans="16:16" x14ac:dyDescent="0.25">
      <c r="P3876" s="5" t="s">
        <v>28</v>
      </c>
    </row>
    <row r="3877" spans="16:16" x14ac:dyDescent="0.25">
      <c r="P3877" s="5" t="s">
        <v>29</v>
      </c>
    </row>
    <row r="3878" spans="16:16" x14ac:dyDescent="0.25">
      <c r="P3878" s="5" t="s">
        <v>30</v>
      </c>
    </row>
    <row r="3879" spans="16:16" x14ac:dyDescent="0.25">
      <c r="P3879" s="5" t="s">
        <v>31</v>
      </c>
    </row>
    <row r="3880" spans="16:16" x14ac:dyDescent="0.25">
      <c r="P3880" s="5" t="s">
        <v>32</v>
      </c>
    </row>
    <row r="3881" spans="16:16" x14ac:dyDescent="0.25">
      <c r="P3881" s="5" t="s">
        <v>265</v>
      </c>
    </row>
    <row r="3882" spans="16:16" x14ac:dyDescent="0.25">
      <c r="P3882" s="5" t="s">
        <v>289</v>
      </c>
    </row>
    <row r="3883" spans="16:16" x14ac:dyDescent="0.25">
      <c r="P3883" s="5" t="s">
        <v>313</v>
      </c>
    </row>
    <row r="3884" spans="16:16" x14ac:dyDescent="0.25">
      <c r="P3884" s="5" t="s">
        <v>337</v>
      </c>
    </row>
    <row r="3885" spans="16:16" x14ac:dyDescent="0.25">
      <c r="P3885" s="5" t="s">
        <v>361</v>
      </c>
    </row>
    <row r="3886" spans="16:16" x14ac:dyDescent="0.25">
      <c r="P3886" s="5" t="s">
        <v>385</v>
      </c>
    </row>
    <row r="3887" spans="16:16" x14ac:dyDescent="0.25">
      <c r="P3887" s="5" t="s">
        <v>409</v>
      </c>
    </row>
    <row r="3888" spans="16:16" x14ac:dyDescent="0.25">
      <c r="P3888" s="5" t="s">
        <v>433</v>
      </c>
    </row>
    <row r="3889" spans="16:16" x14ac:dyDescent="0.25">
      <c r="P3889" s="5" t="s">
        <v>3</v>
      </c>
    </row>
    <row r="3890" spans="16:16" x14ac:dyDescent="0.25">
      <c r="P3890" s="5" t="s">
        <v>33</v>
      </c>
    </row>
    <row r="3891" spans="16:16" x14ac:dyDescent="0.25">
      <c r="P3891" s="5" t="s">
        <v>34</v>
      </c>
    </row>
    <row r="3892" spans="16:16" x14ac:dyDescent="0.25">
      <c r="P3892" s="5" t="s">
        <v>35</v>
      </c>
    </row>
    <row r="3893" spans="16:16" x14ac:dyDescent="0.25">
      <c r="P3893" s="5" t="s">
        <v>36</v>
      </c>
    </row>
    <row r="3894" spans="16:16" x14ac:dyDescent="0.25">
      <c r="P3894" s="5" t="s">
        <v>37</v>
      </c>
    </row>
    <row r="3895" spans="16:16" x14ac:dyDescent="0.25">
      <c r="P3895" s="5" t="s">
        <v>38</v>
      </c>
    </row>
    <row r="3896" spans="16:16" x14ac:dyDescent="0.25">
      <c r="P3896" s="5" t="s">
        <v>39</v>
      </c>
    </row>
    <row r="3897" spans="16:16" x14ac:dyDescent="0.25">
      <c r="P3897" s="5" t="s">
        <v>266</v>
      </c>
    </row>
    <row r="3898" spans="16:16" x14ac:dyDescent="0.25">
      <c r="P3898" s="5" t="s">
        <v>290</v>
      </c>
    </row>
    <row r="3899" spans="16:16" x14ac:dyDescent="0.25">
      <c r="P3899" s="5" t="s">
        <v>314</v>
      </c>
    </row>
    <row r="3900" spans="16:16" x14ac:dyDescent="0.25">
      <c r="P3900" s="5" t="s">
        <v>338</v>
      </c>
    </row>
    <row r="3901" spans="16:16" x14ac:dyDescent="0.25">
      <c r="P3901" s="5" t="s">
        <v>362</v>
      </c>
    </row>
    <row r="3902" spans="16:16" x14ac:dyDescent="0.25">
      <c r="P3902" s="5" t="s">
        <v>386</v>
      </c>
    </row>
    <row r="3903" spans="16:16" x14ac:dyDescent="0.25">
      <c r="P3903" s="5" t="s">
        <v>410</v>
      </c>
    </row>
    <row r="3904" spans="16:16" x14ac:dyDescent="0.25">
      <c r="P3904" s="5" t="s">
        <v>434</v>
      </c>
    </row>
    <row r="3905" spans="16:16" x14ac:dyDescent="0.25">
      <c r="P3905" s="5" t="s">
        <v>4</v>
      </c>
    </row>
    <row r="3906" spans="16:16" x14ac:dyDescent="0.25">
      <c r="P3906" s="5" t="s">
        <v>40</v>
      </c>
    </row>
    <row r="3907" spans="16:16" x14ac:dyDescent="0.25">
      <c r="P3907" s="5" t="s">
        <v>41</v>
      </c>
    </row>
    <row r="3908" spans="16:16" x14ac:dyDescent="0.25">
      <c r="P3908" s="5" t="s">
        <v>42</v>
      </c>
    </row>
    <row r="3909" spans="16:16" x14ac:dyDescent="0.25">
      <c r="P3909" s="5" t="s">
        <v>43</v>
      </c>
    </row>
    <row r="3910" spans="16:16" x14ac:dyDescent="0.25">
      <c r="P3910" s="5" t="s">
        <v>44</v>
      </c>
    </row>
    <row r="3911" spans="16:16" x14ac:dyDescent="0.25">
      <c r="P3911" s="5" t="s">
        <v>45</v>
      </c>
    </row>
    <row r="3912" spans="16:16" x14ac:dyDescent="0.25">
      <c r="P3912" s="5" t="s">
        <v>46</v>
      </c>
    </row>
    <row r="3913" spans="16:16" x14ac:dyDescent="0.25">
      <c r="P3913" s="5" t="s">
        <v>267</v>
      </c>
    </row>
    <row r="3914" spans="16:16" x14ac:dyDescent="0.25">
      <c r="P3914" s="5" t="s">
        <v>291</v>
      </c>
    </row>
    <row r="3915" spans="16:16" x14ac:dyDescent="0.25">
      <c r="P3915" s="5" t="s">
        <v>315</v>
      </c>
    </row>
    <row r="3916" spans="16:16" x14ac:dyDescent="0.25">
      <c r="P3916" s="5" t="s">
        <v>339</v>
      </c>
    </row>
    <row r="3917" spans="16:16" x14ac:dyDescent="0.25">
      <c r="P3917" s="5" t="s">
        <v>363</v>
      </c>
    </row>
    <row r="3918" spans="16:16" x14ac:dyDescent="0.25">
      <c r="P3918" s="5" t="s">
        <v>387</v>
      </c>
    </row>
    <row r="3919" spans="16:16" x14ac:dyDescent="0.25">
      <c r="P3919" s="5" t="s">
        <v>411</v>
      </c>
    </row>
    <row r="3920" spans="16:16" x14ac:dyDescent="0.25">
      <c r="P3920" s="5" t="s">
        <v>435</v>
      </c>
    </row>
    <row r="3921" spans="16:16" x14ac:dyDescent="0.25">
      <c r="P3921" s="5" t="s">
        <v>5</v>
      </c>
    </row>
    <row r="3922" spans="16:16" x14ac:dyDescent="0.25">
      <c r="P3922" s="5" t="s">
        <v>47</v>
      </c>
    </row>
    <row r="3923" spans="16:16" x14ac:dyDescent="0.25">
      <c r="P3923" s="5" t="s">
        <v>48</v>
      </c>
    </row>
    <row r="3924" spans="16:16" x14ac:dyDescent="0.25">
      <c r="P3924" s="5" t="s">
        <v>49</v>
      </c>
    </row>
    <row r="3925" spans="16:16" x14ac:dyDescent="0.25">
      <c r="P3925" s="5" t="s">
        <v>50</v>
      </c>
    </row>
    <row r="3926" spans="16:16" x14ac:dyDescent="0.25">
      <c r="P3926" s="5" t="s">
        <v>51</v>
      </c>
    </row>
    <row r="3927" spans="16:16" x14ac:dyDescent="0.25">
      <c r="P3927" s="5" t="s">
        <v>52</v>
      </c>
    </row>
    <row r="3928" spans="16:16" x14ac:dyDescent="0.25">
      <c r="P3928" s="5" t="s">
        <v>53</v>
      </c>
    </row>
    <row r="3929" spans="16:16" x14ac:dyDescent="0.25">
      <c r="P3929" s="5" t="s">
        <v>268</v>
      </c>
    </row>
    <row r="3930" spans="16:16" x14ac:dyDescent="0.25">
      <c r="P3930" s="5" t="s">
        <v>292</v>
      </c>
    </row>
    <row r="3931" spans="16:16" x14ac:dyDescent="0.25">
      <c r="P3931" s="5" t="s">
        <v>316</v>
      </c>
    </row>
    <row r="3932" spans="16:16" x14ac:dyDescent="0.25">
      <c r="P3932" s="5" t="s">
        <v>340</v>
      </c>
    </row>
    <row r="3933" spans="16:16" x14ac:dyDescent="0.25">
      <c r="P3933" s="5" t="s">
        <v>364</v>
      </c>
    </row>
    <row r="3934" spans="16:16" x14ac:dyDescent="0.25">
      <c r="P3934" s="5" t="s">
        <v>388</v>
      </c>
    </row>
    <row r="3935" spans="16:16" x14ac:dyDescent="0.25">
      <c r="P3935" s="5" t="s">
        <v>412</v>
      </c>
    </row>
    <row r="3936" spans="16:16" x14ac:dyDescent="0.25">
      <c r="P3936" s="5" t="s">
        <v>436</v>
      </c>
    </row>
    <row r="3937" spans="16:16" x14ac:dyDescent="0.25">
      <c r="P3937" s="5" t="s">
        <v>6</v>
      </c>
    </row>
    <row r="3938" spans="16:16" x14ac:dyDescent="0.25">
      <c r="P3938" s="5" t="s">
        <v>54</v>
      </c>
    </row>
    <row r="3939" spans="16:16" x14ac:dyDescent="0.25">
      <c r="P3939" s="5" t="s">
        <v>55</v>
      </c>
    </row>
    <row r="3940" spans="16:16" x14ac:dyDescent="0.25">
      <c r="P3940" s="5" t="s">
        <v>56</v>
      </c>
    </row>
    <row r="3941" spans="16:16" x14ac:dyDescent="0.25">
      <c r="P3941" s="5" t="s">
        <v>57</v>
      </c>
    </row>
    <row r="3942" spans="16:16" x14ac:dyDescent="0.25">
      <c r="P3942" s="5" t="s">
        <v>58</v>
      </c>
    </row>
    <row r="3943" spans="16:16" x14ac:dyDescent="0.25">
      <c r="P3943" s="5" t="s">
        <v>59</v>
      </c>
    </row>
    <row r="3944" spans="16:16" x14ac:dyDescent="0.25">
      <c r="P3944" s="5" t="s">
        <v>60</v>
      </c>
    </row>
    <row r="3945" spans="16:16" x14ac:dyDescent="0.25">
      <c r="P3945" s="5" t="s">
        <v>269</v>
      </c>
    </row>
    <row r="3946" spans="16:16" x14ac:dyDescent="0.25">
      <c r="P3946" s="5" t="s">
        <v>293</v>
      </c>
    </row>
    <row r="3947" spans="16:16" x14ac:dyDescent="0.25">
      <c r="P3947" s="5" t="s">
        <v>317</v>
      </c>
    </row>
    <row r="3948" spans="16:16" x14ac:dyDescent="0.25">
      <c r="P3948" s="5" t="s">
        <v>341</v>
      </c>
    </row>
    <row r="3949" spans="16:16" x14ac:dyDescent="0.25">
      <c r="P3949" s="5" t="s">
        <v>365</v>
      </c>
    </row>
    <row r="3950" spans="16:16" x14ac:dyDescent="0.25">
      <c r="P3950" s="5" t="s">
        <v>389</v>
      </c>
    </row>
    <row r="3951" spans="16:16" x14ac:dyDescent="0.25">
      <c r="P3951" s="5" t="s">
        <v>413</v>
      </c>
    </row>
    <row r="3952" spans="16:16" x14ac:dyDescent="0.25">
      <c r="P3952" s="5" t="s">
        <v>437</v>
      </c>
    </row>
    <row r="3953" spans="16:16" x14ac:dyDescent="0.25">
      <c r="P3953" s="5" t="s">
        <v>7</v>
      </c>
    </row>
    <row r="3954" spans="16:16" x14ac:dyDescent="0.25">
      <c r="P3954" s="5" t="s">
        <v>61</v>
      </c>
    </row>
    <row r="3955" spans="16:16" x14ac:dyDescent="0.25">
      <c r="P3955" s="5" t="s">
        <v>62</v>
      </c>
    </row>
    <row r="3956" spans="16:16" x14ac:dyDescent="0.25">
      <c r="P3956" s="5" t="s">
        <v>63</v>
      </c>
    </row>
    <row r="3957" spans="16:16" x14ac:dyDescent="0.25">
      <c r="P3957" s="5" t="s">
        <v>64</v>
      </c>
    </row>
    <row r="3958" spans="16:16" x14ac:dyDescent="0.25">
      <c r="P3958" s="5" t="s">
        <v>65</v>
      </c>
    </row>
    <row r="3959" spans="16:16" x14ac:dyDescent="0.25">
      <c r="P3959" s="5" t="s">
        <v>66</v>
      </c>
    </row>
    <row r="3960" spans="16:16" x14ac:dyDescent="0.25">
      <c r="P3960" s="5" t="s">
        <v>67</v>
      </c>
    </row>
    <row r="3961" spans="16:16" x14ac:dyDescent="0.25">
      <c r="P3961" s="5" t="s">
        <v>270</v>
      </c>
    </row>
    <row r="3962" spans="16:16" x14ac:dyDescent="0.25">
      <c r="P3962" s="5" t="s">
        <v>294</v>
      </c>
    </row>
    <row r="3963" spans="16:16" x14ac:dyDescent="0.25">
      <c r="P3963" s="5" t="s">
        <v>318</v>
      </c>
    </row>
    <row r="3964" spans="16:16" x14ac:dyDescent="0.25">
      <c r="P3964" s="5" t="s">
        <v>342</v>
      </c>
    </row>
    <row r="3965" spans="16:16" x14ac:dyDescent="0.25">
      <c r="P3965" s="5" t="s">
        <v>366</v>
      </c>
    </row>
    <row r="3966" spans="16:16" x14ac:dyDescent="0.25">
      <c r="P3966" s="5" t="s">
        <v>390</v>
      </c>
    </row>
    <row r="3967" spans="16:16" x14ac:dyDescent="0.25">
      <c r="P3967" s="5" t="s">
        <v>414</v>
      </c>
    </row>
    <row r="3968" spans="16:16" x14ac:dyDescent="0.25">
      <c r="P3968" s="5" t="s">
        <v>438</v>
      </c>
    </row>
    <row r="3969" spans="16:16" x14ac:dyDescent="0.25">
      <c r="P3969" s="5" t="s">
        <v>8</v>
      </c>
    </row>
    <row r="3970" spans="16:16" x14ac:dyDescent="0.25">
      <c r="P3970" s="5" t="s">
        <v>68</v>
      </c>
    </row>
    <row r="3971" spans="16:16" x14ac:dyDescent="0.25">
      <c r="P3971" s="5" t="s">
        <v>69</v>
      </c>
    </row>
    <row r="3972" spans="16:16" x14ac:dyDescent="0.25">
      <c r="P3972" s="5" t="s">
        <v>70</v>
      </c>
    </row>
    <row r="3973" spans="16:16" x14ac:dyDescent="0.25">
      <c r="P3973" s="5" t="s">
        <v>71</v>
      </c>
    </row>
    <row r="3974" spans="16:16" x14ac:dyDescent="0.25">
      <c r="P3974" s="5" t="s">
        <v>72</v>
      </c>
    </row>
    <row r="3975" spans="16:16" x14ac:dyDescent="0.25">
      <c r="P3975" s="5" t="s">
        <v>73</v>
      </c>
    </row>
    <row r="3976" spans="16:16" x14ac:dyDescent="0.25">
      <c r="P3976" s="5" t="s">
        <v>74</v>
      </c>
    </row>
    <row r="3977" spans="16:16" x14ac:dyDescent="0.25">
      <c r="P3977" s="5" t="s">
        <v>271</v>
      </c>
    </row>
    <row r="3978" spans="16:16" x14ac:dyDescent="0.25">
      <c r="P3978" s="5" t="s">
        <v>295</v>
      </c>
    </row>
    <row r="3979" spans="16:16" x14ac:dyDescent="0.25">
      <c r="P3979" s="5" t="s">
        <v>319</v>
      </c>
    </row>
    <row r="3980" spans="16:16" x14ac:dyDescent="0.25">
      <c r="P3980" s="5" t="s">
        <v>343</v>
      </c>
    </row>
    <row r="3981" spans="16:16" x14ac:dyDescent="0.25">
      <c r="P3981" s="5" t="s">
        <v>367</v>
      </c>
    </row>
    <row r="3982" spans="16:16" x14ac:dyDescent="0.25">
      <c r="P3982" s="5" t="s">
        <v>391</v>
      </c>
    </row>
    <row r="3983" spans="16:16" x14ac:dyDescent="0.25">
      <c r="P3983" s="5" t="s">
        <v>415</v>
      </c>
    </row>
    <row r="3984" spans="16:16" x14ac:dyDescent="0.25">
      <c r="P3984" s="5" t="s">
        <v>439</v>
      </c>
    </row>
    <row r="3985" spans="16:16" x14ac:dyDescent="0.25">
      <c r="P3985" s="5" t="s">
        <v>9</v>
      </c>
    </row>
    <row r="3986" spans="16:16" x14ac:dyDescent="0.25">
      <c r="P3986" s="5" t="s">
        <v>75</v>
      </c>
    </row>
    <row r="3987" spans="16:16" x14ac:dyDescent="0.25">
      <c r="P3987" s="5" t="s">
        <v>76</v>
      </c>
    </row>
    <row r="3988" spans="16:16" x14ac:dyDescent="0.25">
      <c r="P3988" s="5" t="s">
        <v>77</v>
      </c>
    </row>
    <row r="3989" spans="16:16" x14ac:dyDescent="0.25">
      <c r="P3989" s="5" t="s">
        <v>78</v>
      </c>
    </row>
    <row r="3990" spans="16:16" x14ac:dyDescent="0.25">
      <c r="P3990" s="5" t="s">
        <v>79</v>
      </c>
    </row>
    <row r="3991" spans="16:16" x14ac:dyDescent="0.25">
      <c r="P3991" s="5" t="s">
        <v>80</v>
      </c>
    </row>
    <row r="3992" spans="16:16" x14ac:dyDescent="0.25">
      <c r="P3992" s="5" t="s">
        <v>81</v>
      </c>
    </row>
    <row r="3993" spans="16:16" x14ac:dyDescent="0.25">
      <c r="P3993" s="5" t="s">
        <v>272</v>
      </c>
    </row>
    <row r="3994" spans="16:16" x14ac:dyDescent="0.25">
      <c r="P3994" s="5" t="s">
        <v>296</v>
      </c>
    </row>
    <row r="3995" spans="16:16" x14ac:dyDescent="0.25">
      <c r="P3995" s="5" t="s">
        <v>320</v>
      </c>
    </row>
    <row r="3996" spans="16:16" x14ac:dyDescent="0.25">
      <c r="P3996" s="5" t="s">
        <v>344</v>
      </c>
    </row>
    <row r="3997" spans="16:16" x14ac:dyDescent="0.25">
      <c r="P3997" s="5" t="s">
        <v>368</v>
      </c>
    </row>
    <row r="3998" spans="16:16" x14ac:dyDescent="0.25">
      <c r="P3998" s="5" t="s">
        <v>392</v>
      </c>
    </row>
    <row r="3999" spans="16:16" x14ac:dyDescent="0.25">
      <c r="P3999" s="5" t="s">
        <v>416</v>
      </c>
    </row>
    <row r="4000" spans="16:16" x14ac:dyDescent="0.25">
      <c r="P4000" s="5" t="s">
        <v>440</v>
      </c>
    </row>
    <row r="4001" spans="16:16" x14ac:dyDescent="0.25">
      <c r="P4001" s="5" t="s">
        <v>10</v>
      </c>
    </row>
    <row r="4002" spans="16:16" x14ac:dyDescent="0.25">
      <c r="P4002" s="5" t="s">
        <v>82</v>
      </c>
    </row>
    <row r="4003" spans="16:16" x14ac:dyDescent="0.25">
      <c r="P4003" s="5" t="s">
        <v>83</v>
      </c>
    </row>
    <row r="4004" spans="16:16" x14ac:dyDescent="0.25">
      <c r="P4004" s="5" t="s">
        <v>84</v>
      </c>
    </row>
    <row r="4005" spans="16:16" x14ac:dyDescent="0.25">
      <c r="P4005" s="5" t="s">
        <v>85</v>
      </c>
    </row>
    <row r="4006" spans="16:16" x14ac:dyDescent="0.25">
      <c r="P4006" s="5" t="s">
        <v>86</v>
      </c>
    </row>
    <row r="4007" spans="16:16" x14ac:dyDescent="0.25">
      <c r="P4007" s="5" t="s">
        <v>87</v>
      </c>
    </row>
    <row r="4008" spans="16:16" x14ac:dyDescent="0.25">
      <c r="P4008" s="5" t="s">
        <v>88</v>
      </c>
    </row>
    <row r="4009" spans="16:16" x14ac:dyDescent="0.25">
      <c r="P4009" s="5" t="s">
        <v>273</v>
      </c>
    </row>
    <row r="4010" spans="16:16" x14ac:dyDescent="0.25">
      <c r="P4010" s="5" t="s">
        <v>297</v>
      </c>
    </row>
    <row r="4011" spans="16:16" x14ac:dyDescent="0.25">
      <c r="P4011" s="5" t="s">
        <v>321</v>
      </c>
    </row>
    <row r="4012" spans="16:16" x14ac:dyDescent="0.25">
      <c r="P4012" s="5" t="s">
        <v>345</v>
      </c>
    </row>
    <row r="4013" spans="16:16" x14ac:dyDescent="0.25">
      <c r="P4013" s="5" t="s">
        <v>369</v>
      </c>
    </row>
    <row r="4014" spans="16:16" x14ac:dyDescent="0.25">
      <c r="P4014" s="5" t="s">
        <v>393</v>
      </c>
    </row>
    <row r="4015" spans="16:16" x14ac:dyDescent="0.25">
      <c r="P4015" s="5" t="s">
        <v>417</v>
      </c>
    </row>
    <row r="4016" spans="16:16" x14ac:dyDescent="0.25">
      <c r="P4016" s="5" t="s">
        <v>441</v>
      </c>
    </row>
    <row r="4017" spans="16:16" x14ac:dyDescent="0.25">
      <c r="P4017" s="5" t="s">
        <v>11</v>
      </c>
    </row>
    <row r="4018" spans="16:16" x14ac:dyDescent="0.25">
      <c r="P4018" s="5" t="s">
        <v>89</v>
      </c>
    </row>
    <row r="4019" spans="16:16" x14ac:dyDescent="0.25">
      <c r="P4019" s="5" t="s">
        <v>90</v>
      </c>
    </row>
    <row r="4020" spans="16:16" x14ac:dyDescent="0.25">
      <c r="P4020" s="5" t="s">
        <v>91</v>
      </c>
    </row>
    <row r="4021" spans="16:16" x14ac:dyDescent="0.25">
      <c r="P4021" s="5" t="s">
        <v>92</v>
      </c>
    </row>
    <row r="4022" spans="16:16" x14ac:dyDescent="0.25">
      <c r="P4022" s="5" t="s">
        <v>93</v>
      </c>
    </row>
    <row r="4023" spans="16:16" x14ac:dyDescent="0.25">
      <c r="P4023" s="5" t="s">
        <v>94</v>
      </c>
    </row>
    <row r="4024" spans="16:16" x14ac:dyDescent="0.25">
      <c r="P4024" s="5" t="s">
        <v>95</v>
      </c>
    </row>
    <row r="4025" spans="16:16" x14ac:dyDescent="0.25">
      <c r="P4025" s="5" t="s">
        <v>274</v>
      </c>
    </row>
    <row r="4026" spans="16:16" x14ac:dyDescent="0.25">
      <c r="P4026" s="5" t="s">
        <v>298</v>
      </c>
    </row>
    <row r="4027" spans="16:16" x14ac:dyDescent="0.25">
      <c r="P4027" s="5" t="s">
        <v>322</v>
      </c>
    </row>
    <row r="4028" spans="16:16" x14ac:dyDescent="0.25">
      <c r="P4028" s="5" t="s">
        <v>346</v>
      </c>
    </row>
    <row r="4029" spans="16:16" x14ac:dyDescent="0.25">
      <c r="P4029" s="5" t="s">
        <v>370</v>
      </c>
    </row>
    <row r="4030" spans="16:16" x14ac:dyDescent="0.25">
      <c r="P4030" s="5" t="s">
        <v>394</v>
      </c>
    </row>
    <row r="4031" spans="16:16" x14ac:dyDescent="0.25">
      <c r="P4031" s="5" t="s">
        <v>418</v>
      </c>
    </row>
    <row r="4032" spans="16:16" x14ac:dyDescent="0.25">
      <c r="P4032" s="5" t="s">
        <v>442</v>
      </c>
    </row>
    <row r="4033" spans="16:16" x14ac:dyDescent="0.25">
      <c r="P4033" s="5" t="s">
        <v>167</v>
      </c>
    </row>
    <row r="4034" spans="16:16" x14ac:dyDescent="0.25">
      <c r="P4034" s="5" t="s">
        <v>179</v>
      </c>
    </row>
    <row r="4035" spans="16:16" x14ac:dyDescent="0.25">
      <c r="P4035" s="5" t="s">
        <v>191</v>
      </c>
    </row>
    <row r="4036" spans="16:16" x14ac:dyDescent="0.25">
      <c r="P4036" s="5" t="s">
        <v>203</v>
      </c>
    </row>
    <row r="4037" spans="16:16" x14ac:dyDescent="0.25">
      <c r="P4037" s="5" t="s">
        <v>215</v>
      </c>
    </row>
    <row r="4038" spans="16:16" x14ac:dyDescent="0.25">
      <c r="P4038" s="5" t="s">
        <v>227</v>
      </c>
    </row>
    <row r="4039" spans="16:16" x14ac:dyDescent="0.25">
      <c r="P4039" s="5" t="s">
        <v>239</v>
      </c>
    </row>
    <row r="4040" spans="16:16" x14ac:dyDescent="0.25">
      <c r="P4040" s="5" t="s">
        <v>251</v>
      </c>
    </row>
    <row r="4041" spans="16:16" x14ac:dyDescent="0.25">
      <c r="P4041" s="5" t="s">
        <v>275</v>
      </c>
    </row>
    <row r="4042" spans="16:16" x14ac:dyDescent="0.25">
      <c r="P4042" s="5" t="s">
        <v>299</v>
      </c>
    </row>
    <row r="4043" spans="16:16" x14ac:dyDescent="0.25">
      <c r="P4043" s="5" t="s">
        <v>323</v>
      </c>
    </row>
    <row r="4044" spans="16:16" x14ac:dyDescent="0.25">
      <c r="P4044" s="5" t="s">
        <v>347</v>
      </c>
    </row>
    <row r="4045" spans="16:16" x14ac:dyDescent="0.25">
      <c r="P4045" s="5" t="s">
        <v>371</v>
      </c>
    </row>
    <row r="4046" spans="16:16" x14ac:dyDescent="0.25">
      <c r="P4046" s="5" t="s">
        <v>395</v>
      </c>
    </row>
    <row r="4047" spans="16:16" x14ac:dyDescent="0.25">
      <c r="P4047" s="5" t="s">
        <v>419</v>
      </c>
    </row>
    <row r="4048" spans="16:16" x14ac:dyDescent="0.25">
      <c r="P4048" s="5" t="s">
        <v>443</v>
      </c>
    </row>
    <row r="4049" spans="16:16" x14ac:dyDescent="0.25">
      <c r="P4049" s="5" t="s">
        <v>168</v>
      </c>
    </row>
    <row r="4050" spans="16:16" x14ac:dyDescent="0.25">
      <c r="P4050" s="5" t="s">
        <v>180</v>
      </c>
    </row>
    <row r="4051" spans="16:16" x14ac:dyDescent="0.25">
      <c r="P4051" s="5" t="s">
        <v>192</v>
      </c>
    </row>
    <row r="4052" spans="16:16" x14ac:dyDescent="0.25">
      <c r="P4052" s="5" t="s">
        <v>204</v>
      </c>
    </row>
    <row r="4053" spans="16:16" x14ac:dyDescent="0.25">
      <c r="P4053" s="5" t="s">
        <v>216</v>
      </c>
    </row>
    <row r="4054" spans="16:16" x14ac:dyDescent="0.25">
      <c r="P4054" s="5" t="s">
        <v>228</v>
      </c>
    </row>
    <row r="4055" spans="16:16" x14ac:dyDescent="0.25">
      <c r="P4055" s="5" t="s">
        <v>240</v>
      </c>
    </row>
    <row r="4056" spans="16:16" x14ac:dyDescent="0.25">
      <c r="P4056" s="5" t="s">
        <v>252</v>
      </c>
    </row>
    <row r="4057" spans="16:16" x14ac:dyDescent="0.25">
      <c r="P4057" s="5" t="s">
        <v>276</v>
      </c>
    </row>
    <row r="4058" spans="16:16" x14ac:dyDescent="0.25">
      <c r="P4058" s="5" t="s">
        <v>300</v>
      </c>
    </row>
    <row r="4059" spans="16:16" x14ac:dyDescent="0.25">
      <c r="P4059" s="5" t="s">
        <v>324</v>
      </c>
    </row>
    <row r="4060" spans="16:16" x14ac:dyDescent="0.25">
      <c r="P4060" s="5" t="s">
        <v>348</v>
      </c>
    </row>
    <row r="4061" spans="16:16" x14ac:dyDescent="0.25">
      <c r="P4061" s="5" t="s">
        <v>372</v>
      </c>
    </row>
    <row r="4062" spans="16:16" x14ac:dyDescent="0.25">
      <c r="P4062" s="5" t="s">
        <v>396</v>
      </c>
    </row>
    <row r="4063" spans="16:16" x14ac:dyDescent="0.25">
      <c r="P4063" s="5" t="s">
        <v>420</v>
      </c>
    </row>
    <row r="4064" spans="16:16" x14ac:dyDescent="0.25">
      <c r="P4064" s="5" t="s">
        <v>444</v>
      </c>
    </row>
    <row r="4065" spans="16:16" x14ac:dyDescent="0.25">
      <c r="P4065" s="5" t="s">
        <v>169</v>
      </c>
    </row>
    <row r="4066" spans="16:16" x14ac:dyDescent="0.25">
      <c r="P4066" s="5" t="s">
        <v>181</v>
      </c>
    </row>
    <row r="4067" spans="16:16" x14ac:dyDescent="0.25">
      <c r="P4067" s="5" t="s">
        <v>193</v>
      </c>
    </row>
    <row r="4068" spans="16:16" x14ac:dyDescent="0.25">
      <c r="P4068" s="5" t="s">
        <v>205</v>
      </c>
    </row>
    <row r="4069" spans="16:16" x14ac:dyDescent="0.25">
      <c r="P4069" s="5" t="s">
        <v>217</v>
      </c>
    </row>
    <row r="4070" spans="16:16" x14ac:dyDescent="0.25">
      <c r="P4070" s="5" t="s">
        <v>229</v>
      </c>
    </row>
    <row r="4071" spans="16:16" x14ac:dyDescent="0.25">
      <c r="P4071" s="5" t="s">
        <v>241</v>
      </c>
    </row>
    <row r="4072" spans="16:16" x14ac:dyDescent="0.25">
      <c r="P4072" s="5" t="s">
        <v>253</v>
      </c>
    </row>
    <row r="4073" spans="16:16" x14ac:dyDescent="0.25">
      <c r="P4073" s="5" t="s">
        <v>277</v>
      </c>
    </row>
    <row r="4074" spans="16:16" x14ac:dyDescent="0.25">
      <c r="P4074" s="5" t="s">
        <v>301</v>
      </c>
    </row>
    <row r="4075" spans="16:16" x14ac:dyDescent="0.25">
      <c r="P4075" s="5" t="s">
        <v>325</v>
      </c>
    </row>
    <row r="4076" spans="16:16" x14ac:dyDescent="0.25">
      <c r="P4076" s="5" t="s">
        <v>349</v>
      </c>
    </row>
    <row r="4077" spans="16:16" x14ac:dyDescent="0.25">
      <c r="P4077" s="5" t="s">
        <v>373</v>
      </c>
    </row>
    <row r="4078" spans="16:16" x14ac:dyDescent="0.25">
      <c r="P4078" s="5" t="s">
        <v>397</v>
      </c>
    </row>
    <row r="4079" spans="16:16" x14ac:dyDescent="0.25">
      <c r="P4079" s="5" t="s">
        <v>421</v>
      </c>
    </row>
    <row r="4080" spans="16:16" x14ac:dyDescent="0.25">
      <c r="P4080" s="5" t="s">
        <v>445</v>
      </c>
    </row>
    <row r="4081" spans="16:16" x14ac:dyDescent="0.25">
      <c r="P4081" s="5" t="s">
        <v>170</v>
      </c>
    </row>
    <row r="4082" spans="16:16" x14ac:dyDescent="0.25">
      <c r="P4082" s="5" t="s">
        <v>182</v>
      </c>
    </row>
    <row r="4083" spans="16:16" x14ac:dyDescent="0.25">
      <c r="P4083" s="5" t="s">
        <v>194</v>
      </c>
    </row>
    <row r="4084" spans="16:16" x14ac:dyDescent="0.25">
      <c r="P4084" s="5" t="s">
        <v>206</v>
      </c>
    </row>
    <row r="4085" spans="16:16" x14ac:dyDescent="0.25">
      <c r="P4085" s="5" t="s">
        <v>218</v>
      </c>
    </row>
    <row r="4086" spans="16:16" x14ac:dyDescent="0.25">
      <c r="P4086" s="5" t="s">
        <v>230</v>
      </c>
    </row>
    <row r="4087" spans="16:16" x14ac:dyDescent="0.25">
      <c r="P4087" s="5" t="s">
        <v>242</v>
      </c>
    </row>
    <row r="4088" spans="16:16" x14ac:dyDescent="0.25">
      <c r="P4088" s="5" t="s">
        <v>254</v>
      </c>
    </row>
    <row r="4089" spans="16:16" x14ac:dyDescent="0.25">
      <c r="P4089" s="5" t="s">
        <v>278</v>
      </c>
    </row>
    <row r="4090" spans="16:16" x14ac:dyDescent="0.25">
      <c r="P4090" s="5" t="s">
        <v>302</v>
      </c>
    </row>
    <row r="4091" spans="16:16" x14ac:dyDescent="0.25">
      <c r="P4091" s="5" t="s">
        <v>326</v>
      </c>
    </row>
    <row r="4092" spans="16:16" x14ac:dyDescent="0.25">
      <c r="P4092" s="5" t="s">
        <v>350</v>
      </c>
    </row>
    <row r="4093" spans="16:16" x14ac:dyDescent="0.25">
      <c r="P4093" s="5" t="s">
        <v>374</v>
      </c>
    </row>
    <row r="4094" spans="16:16" x14ac:dyDescent="0.25">
      <c r="P4094" s="5" t="s">
        <v>398</v>
      </c>
    </row>
    <row r="4095" spans="16:16" x14ac:dyDescent="0.25">
      <c r="P4095" s="5" t="s">
        <v>422</v>
      </c>
    </row>
    <row r="4096" spans="16:16" x14ac:dyDescent="0.25">
      <c r="P4096" s="5" t="s">
        <v>446</v>
      </c>
    </row>
    <row r="4097" spans="16:16" x14ac:dyDescent="0.25">
      <c r="P4097" s="5" t="s">
        <v>171</v>
      </c>
    </row>
    <row r="4098" spans="16:16" x14ac:dyDescent="0.25">
      <c r="P4098" s="5" t="s">
        <v>183</v>
      </c>
    </row>
    <row r="4099" spans="16:16" x14ac:dyDescent="0.25">
      <c r="P4099" s="5" t="s">
        <v>195</v>
      </c>
    </row>
    <row r="4100" spans="16:16" x14ac:dyDescent="0.25">
      <c r="P4100" s="5" t="s">
        <v>207</v>
      </c>
    </row>
    <row r="4101" spans="16:16" x14ac:dyDescent="0.25">
      <c r="P4101" s="5" t="s">
        <v>219</v>
      </c>
    </row>
    <row r="4102" spans="16:16" x14ac:dyDescent="0.25">
      <c r="P4102" s="5" t="s">
        <v>231</v>
      </c>
    </row>
    <row r="4103" spans="16:16" x14ac:dyDescent="0.25">
      <c r="P4103" s="5" t="s">
        <v>243</v>
      </c>
    </row>
    <row r="4104" spans="16:16" x14ac:dyDescent="0.25">
      <c r="P4104" s="5" t="s">
        <v>255</v>
      </c>
    </row>
    <row r="4105" spans="16:16" x14ac:dyDescent="0.25">
      <c r="P4105" s="5" t="s">
        <v>279</v>
      </c>
    </row>
    <row r="4106" spans="16:16" x14ac:dyDescent="0.25">
      <c r="P4106" s="5" t="s">
        <v>303</v>
      </c>
    </row>
    <row r="4107" spans="16:16" x14ac:dyDescent="0.25">
      <c r="P4107" s="5" t="s">
        <v>327</v>
      </c>
    </row>
    <row r="4108" spans="16:16" x14ac:dyDescent="0.25">
      <c r="P4108" s="5" t="s">
        <v>351</v>
      </c>
    </row>
    <row r="4109" spans="16:16" x14ac:dyDescent="0.25">
      <c r="P4109" s="5" t="s">
        <v>375</v>
      </c>
    </row>
    <row r="4110" spans="16:16" x14ac:dyDescent="0.25">
      <c r="P4110" s="5" t="s">
        <v>399</v>
      </c>
    </row>
    <row r="4111" spans="16:16" x14ac:dyDescent="0.25">
      <c r="P4111" s="5" t="s">
        <v>423</v>
      </c>
    </row>
    <row r="4112" spans="16:16" x14ac:dyDescent="0.25">
      <c r="P4112" s="5" t="s">
        <v>447</v>
      </c>
    </row>
    <row r="4113" spans="16:16" x14ac:dyDescent="0.25">
      <c r="P4113" s="5" t="s">
        <v>172</v>
      </c>
    </row>
    <row r="4114" spans="16:16" x14ac:dyDescent="0.25">
      <c r="P4114" s="5" t="s">
        <v>184</v>
      </c>
    </row>
    <row r="4115" spans="16:16" x14ac:dyDescent="0.25">
      <c r="P4115" s="5" t="s">
        <v>196</v>
      </c>
    </row>
    <row r="4116" spans="16:16" x14ac:dyDescent="0.25">
      <c r="P4116" s="5" t="s">
        <v>208</v>
      </c>
    </row>
    <row r="4117" spans="16:16" x14ac:dyDescent="0.25">
      <c r="P4117" s="5" t="s">
        <v>220</v>
      </c>
    </row>
    <row r="4118" spans="16:16" x14ac:dyDescent="0.25">
      <c r="P4118" s="5" t="s">
        <v>232</v>
      </c>
    </row>
    <row r="4119" spans="16:16" x14ac:dyDescent="0.25">
      <c r="P4119" s="5" t="s">
        <v>244</v>
      </c>
    </row>
    <row r="4120" spans="16:16" x14ac:dyDescent="0.25">
      <c r="P4120" s="5" t="s">
        <v>256</v>
      </c>
    </row>
    <row r="4121" spans="16:16" x14ac:dyDescent="0.25">
      <c r="P4121" s="5" t="s">
        <v>280</v>
      </c>
    </row>
    <row r="4122" spans="16:16" x14ac:dyDescent="0.25">
      <c r="P4122" s="5" t="s">
        <v>304</v>
      </c>
    </row>
    <row r="4123" spans="16:16" x14ac:dyDescent="0.25">
      <c r="P4123" s="5" t="s">
        <v>328</v>
      </c>
    </row>
    <row r="4124" spans="16:16" x14ac:dyDescent="0.25">
      <c r="P4124" s="5" t="s">
        <v>352</v>
      </c>
    </row>
    <row r="4125" spans="16:16" x14ac:dyDescent="0.25">
      <c r="P4125" s="5" t="s">
        <v>376</v>
      </c>
    </row>
    <row r="4126" spans="16:16" x14ac:dyDescent="0.25">
      <c r="P4126" s="5" t="s">
        <v>400</v>
      </c>
    </row>
    <row r="4127" spans="16:16" x14ac:dyDescent="0.25">
      <c r="P4127" s="5" t="s">
        <v>424</v>
      </c>
    </row>
    <row r="4128" spans="16:16" x14ac:dyDescent="0.25">
      <c r="P4128" s="5" t="s">
        <v>448</v>
      </c>
    </row>
    <row r="4129" spans="16:16" x14ac:dyDescent="0.25">
      <c r="P4129" s="5" t="s">
        <v>173</v>
      </c>
    </row>
    <row r="4130" spans="16:16" x14ac:dyDescent="0.25">
      <c r="P4130" s="5" t="s">
        <v>185</v>
      </c>
    </row>
    <row r="4131" spans="16:16" x14ac:dyDescent="0.25">
      <c r="P4131" s="5" t="s">
        <v>197</v>
      </c>
    </row>
    <row r="4132" spans="16:16" x14ac:dyDescent="0.25">
      <c r="P4132" s="5" t="s">
        <v>209</v>
      </c>
    </row>
    <row r="4133" spans="16:16" x14ac:dyDescent="0.25">
      <c r="P4133" s="5" t="s">
        <v>221</v>
      </c>
    </row>
    <row r="4134" spans="16:16" x14ac:dyDescent="0.25">
      <c r="P4134" s="5" t="s">
        <v>233</v>
      </c>
    </row>
    <row r="4135" spans="16:16" x14ac:dyDescent="0.25">
      <c r="P4135" s="5" t="s">
        <v>245</v>
      </c>
    </row>
    <row r="4136" spans="16:16" x14ac:dyDescent="0.25">
      <c r="P4136" s="5" t="s">
        <v>257</v>
      </c>
    </row>
    <row r="4137" spans="16:16" x14ac:dyDescent="0.25">
      <c r="P4137" s="5" t="s">
        <v>281</v>
      </c>
    </row>
    <row r="4138" spans="16:16" x14ac:dyDescent="0.25">
      <c r="P4138" s="5" t="s">
        <v>305</v>
      </c>
    </row>
    <row r="4139" spans="16:16" x14ac:dyDescent="0.25">
      <c r="P4139" s="5" t="s">
        <v>329</v>
      </c>
    </row>
    <row r="4140" spans="16:16" x14ac:dyDescent="0.25">
      <c r="P4140" s="5" t="s">
        <v>353</v>
      </c>
    </row>
    <row r="4141" spans="16:16" x14ac:dyDescent="0.25">
      <c r="P4141" s="5" t="s">
        <v>377</v>
      </c>
    </row>
    <row r="4142" spans="16:16" x14ac:dyDescent="0.25">
      <c r="P4142" s="5" t="s">
        <v>401</v>
      </c>
    </row>
    <row r="4143" spans="16:16" x14ac:dyDescent="0.25">
      <c r="P4143" s="5" t="s">
        <v>425</v>
      </c>
    </row>
    <row r="4144" spans="16:16" x14ac:dyDescent="0.25">
      <c r="P4144" s="5" t="s">
        <v>449</v>
      </c>
    </row>
    <row r="4145" spans="16:16" x14ac:dyDescent="0.25">
      <c r="P4145" s="5" t="s">
        <v>174</v>
      </c>
    </row>
    <row r="4146" spans="16:16" x14ac:dyDescent="0.25">
      <c r="P4146" s="5" t="s">
        <v>186</v>
      </c>
    </row>
    <row r="4147" spans="16:16" x14ac:dyDescent="0.25">
      <c r="P4147" s="5" t="s">
        <v>198</v>
      </c>
    </row>
    <row r="4148" spans="16:16" x14ac:dyDescent="0.25">
      <c r="P4148" s="5" t="s">
        <v>210</v>
      </c>
    </row>
    <row r="4149" spans="16:16" x14ac:dyDescent="0.25">
      <c r="P4149" s="5" t="s">
        <v>222</v>
      </c>
    </row>
    <row r="4150" spans="16:16" x14ac:dyDescent="0.25">
      <c r="P4150" s="5" t="s">
        <v>234</v>
      </c>
    </row>
    <row r="4151" spans="16:16" x14ac:dyDescent="0.25">
      <c r="P4151" s="5" t="s">
        <v>246</v>
      </c>
    </row>
    <row r="4152" spans="16:16" x14ac:dyDescent="0.25">
      <c r="P4152" s="5" t="s">
        <v>258</v>
      </c>
    </row>
    <row r="4153" spans="16:16" x14ac:dyDescent="0.25">
      <c r="P4153" s="5" t="s">
        <v>282</v>
      </c>
    </row>
    <row r="4154" spans="16:16" x14ac:dyDescent="0.25">
      <c r="P4154" s="5" t="s">
        <v>306</v>
      </c>
    </row>
    <row r="4155" spans="16:16" x14ac:dyDescent="0.25">
      <c r="P4155" s="5" t="s">
        <v>330</v>
      </c>
    </row>
    <row r="4156" spans="16:16" x14ac:dyDescent="0.25">
      <c r="P4156" s="5" t="s">
        <v>354</v>
      </c>
    </row>
    <row r="4157" spans="16:16" x14ac:dyDescent="0.25">
      <c r="P4157" s="5" t="s">
        <v>378</v>
      </c>
    </row>
    <row r="4158" spans="16:16" x14ac:dyDescent="0.25">
      <c r="P4158" s="5" t="s">
        <v>402</v>
      </c>
    </row>
    <row r="4159" spans="16:16" x14ac:dyDescent="0.25">
      <c r="P4159" s="5" t="s">
        <v>426</v>
      </c>
    </row>
    <row r="4160" spans="16:16" x14ac:dyDescent="0.25">
      <c r="P4160" s="5" t="s">
        <v>450</v>
      </c>
    </row>
    <row r="4161" spans="16:16" x14ac:dyDescent="0.25">
      <c r="P4161" s="5" t="s">
        <v>175</v>
      </c>
    </row>
    <row r="4162" spans="16:16" x14ac:dyDescent="0.25">
      <c r="P4162" s="5" t="s">
        <v>187</v>
      </c>
    </row>
    <row r="4163" spans="16:16" x14ac:dyDescent="0.25">
      <c r="P4163" s="5" t="s">
        <v>199</v>
      </c>
    </row>
    <row r="4164" spans="16:16" x14ac:dyDescent="0.25">
      <c r="P4164" s="5" t="s">
        <v>211</v>
      </c>
    </row>
    <row r="4165" spans="16:16" x14ac:dyDescent="0.25">
      <c r="P4165" s="5" t="s">
        <v>223</v>
      </c>
    </row>
    <row r="4166" spans="16:16" x14ac:dyDescent="0.25">
      <c r="P4166" s="5" t="s">
        <v>235</v>
      </c>
    </row>
    <row r="4167" spans="16:16" x14ac:dyDescent="0.25">
      <c r="P4167" s="5" t="s">
        <v>247</v>
      </c>
    </row>
    <row r="4168" spans="16:16" x14ac:dyDescent="0.25">
      <c r="P4168" s="5" t="s">
        <v>259</v>
      </c>
    </row>
    <row r="4169" spans="16:16" x14ac:dyDescent="0.25">
      <c r="P4169" s="5" t="s">
        <v>283</v>
      </c>
    </row>
    <row r="4170" spans="16:16" x14ac:dyDescent="0.25">
      <c r="P4170" s="5" t="s">
        <v>307</v>
      </c>
    </row>
    <row r="4171" spans="16:16" x14ac:dyDescent="0.25">
      <c r="P4171" s="5" t="s">
        <v>331</v>
      </c>
    </row>
    <row r="4172" spans="16:16" x14ac:dyDescent="0.25">
      <c r="P4172" s="5" t="s">
        <v>355</v>
      </c>
    </row>
    <row r="4173" spans="16:16" x14ac:dyDescent="0.25">
      <c r="P4173" s="5" t="s">
        <v>379</v>
      </c>
    </row>
    <row r="4174" spans="16:16" x14ac:dyDescent="0.25">
      <c r="P4174" s="5" t="s">
        <v>403</v>
      </c>
    </row>
    <row r="4175" spans="16:16" x14ac:dyDescent="0.25">
      <c r="P4175" s="5" t="s">
        <v>427</v>
      </c>
    </row>
    <row r="4176" spans="16:16" x14ac:dyDescent="0.25">
      <c r="P4176" s="5" t="s">
        <v>451</v>
      </c>
    </row>
    <row r="4177" spans="16:16" x14ac:dyDescent="0.25">
      <c r="P4177" s="5" t="s">
        <v>176</v>
      </c>
    </row>
    <row r="4178" spans="16:16" x14ac:dyDescent="0.25">
      <c r="P4178" s="5" t="s">
        <v>188</v>
      </c>
    </row>
    <row r="4179" spans="16:16" x14ac:dyDescent="0.25">
      <c r="P4179" s="5" t="s">
        <v>200</v>
      </c>
    </row>
    <row r="4180" spans="16:16" x14ac:dyDescent="0.25">
      <c r="P4180" s="5" t="s">
        <v>212</v>
      </c>
    </row>
    <row r="4181" spans="16:16" x14ac:dyDescent="0.25">
      <c r="P4181" s="5" t="s">
        <v>224</v>
      </c>
    </row>
    <row r="4182" spans="16:16" x14ac:dyDescent="0.25">
      <c r="P4182" s="5" t="s">
        <v>236</v>
      </c>
    </row>
    <row r="4183" spans="16:16" x14ac:dyDescent="0.25">
      <c r="P4183" s="5" t="s">
        <v>248</v>
      </c>
    </row>
    <row r="4184" spans="16:16" x14ac:dyDescent="0.25">
      <c r="P4184" s="5" t="s">
        <v>260</v>
      </c>
    </row>
    <row r="4185" spans="16:16" x14ac:dyDescent="0.25">
      <c r="P4185" s="5" t="s">
        <v>284</v>
      </c>
    </row>
    <row r="4186" spans="16:16" x14ac:dyDescent="0.25">
      <c r="P4186" s="5" t="s">
        <v>308</v>
      </c>
    </row>
    <row r="4187" spans="16:16" x14ac:dyDescent="0.25">
      <c r="P4187" s="5" t="s">
        <v>332</v>
      </c>
    </row>
    <row r="4188" spans="16:16" x14ac:dyDescent="0.25">
      <c r="P4188" s="5" t="s">
        <v>356</v>
      </c>
    </row>
    <row r="4189" spans="16:16" x14ac:dyDescent="0.25">
      <c r="P4189" s="5" t="s">
        <v>380</v>
      </c>
    </row>
    <row r="4190" spans="16:16" x14ac:dyDescent="0.25">
      <c r="P4190" s="5" t="s">
        <v>404</v>
      </c>
    </row>
    <row r="4191" spans="16:16" x14ac:dyDescent="0.25">
      <c r="P4191" s="5" t="s">
        <v>428</v>
      </c>
    </row>
    <row r="4192" spans="16:16" x14ac:dyDescent="0.25">
      <c r="P4192" s="5" t="s">
        <v>452</v>
      </c>
    </row>
    <row r="4193" spans="16:16" x14ac:dyDescent="0.25">
      <c r="P4193" s="5" t="s">
        <v>177</v>
      </c>
    </row>
    <row r="4194" spans="16:16" x14ac:dyDescent="0.25">
      <c r="P4194" s="5" t="s">
        <v>189</v>
      </c>
    </row>
    <row r="4195" spans="16:16" x14ac:dyDescent="0.25">
      <c r="P4195" s="5" t="s">
        <v>201</v>
      </c>
    </row>
    <row r="4196" spans="16:16" x14ac:dyDescent="0.25">
      <c r="P4196" s="5" t="s">
        <v>213</v>
      </c>
    </row>
    <row r="4197" spans="16:16" x14ac:dyDescent="0.25">
      <c r="P4197" s="5" t="s">
        <v>225</v>
      </c>
    </row>
    <row r="4198" spans="16:16" x14ac:dyDescent="0.25">
      <c r="P4198" s="5" t="s">
        <v>237</v>
      </c>
    </row>
    <row r="4199" spans="16:16" x14ac:dyDescent="0.25">
      <c r="P4199" s="5" t="s">
        <v>249</v>
      </c>
    </row>
    <row r="4200" spans="16:16" x14ac:dyDescent="0.25">
      <c r="P4200" s="5" t="s">
        <v>261</v>
      </c>
    </row>
    <row r="4201" spans="16:16" x14ac:dyDescent="0.25">
      <c r="P4201" s="5" t="s">
        <v>285</v>
      </c>
    </row>
    <row r="4202" spans="16:16" x14ac:dyDescent="0.25">
      <c r="P4202" s="5" t="s">
        <v>309</v>
      </c>
    </row>
    <row r="4203" spans="16:16" x14ac:dyDescent="0.25">
      <c r="P4203" s="5" t="s">
        <v>333</v>
      </c>
    </row>
    <row r="4204" spans="16:16" x14ac:dyDescent="0.25">
      <c r="P4204" s="5" t="s">
        <v>357</v>
      </c>
    </row>
    <row r="4205" spans="16:16" x14ac:dyDescent="0.25">
      <c r="P4205" s="5" t="s">
        <v>381</v>
      </c>
    </row>
    <row r="4206" spans="16:16" x14ac:dyDescent="0.25">
      <c r="P4206" s="5" t="s">
        <v>405</v>
      </c>
    </row>
    <row r="4207" spans="16:16" x14ac:dyDescent="0.25">
      <c r="P4207" s="5" t="s">
        <v>429</v>
      </c>
    </row>
    <row r="4208" spans="16:16" x14ac:dyDescent="0.25">
      <c r="P4208" s="5" t="s">
        <v>453</v>
      </c>
    </row>
    <row r="4209" spans="16:16" x14ac:dyDescent="0.25">
      <c r="P4209" s="5" t="s">
        <v>178</v>
      </c>
    </row>
    <row r="4210" spans="16:16" x14ac:dyDescent="0.25">
      <c r="P4210" s="5" t="s">
        <v>190</v>
      </c>
    </row>
    <row r="4211" spans="16:16" x14ac:dyDescent="0.25">
      <c r="P4211" s="5" t="s">
        <v>202</v>
      </c>
    </row>
    <row r="4212" spans="16:16" x14ac:dyDescent="0.25">
      <c r="P4212" s="5" t="s">
        <v>214</v>
      </c>
    </row>
    <row r="4213" spans="16:16" x14ac:dyDescent="0.25">
      <c r="P4213" s="5" t="s">
        <v>226</v>
      </c>
    </row>
    <row r="4214" spans="16:16" x14ac:dyDescent="0.25">
      <c r="P4214" s="5" t="s">
        <v>238</v>
      </c>
    </row>
    <row r="4215" spans="16:16" x14ac:dyDescent="0.25">
      <c r="P4215" s="5" t="s">
        <v>250</v>
      </c>
    </row>
    <row r="4216" spans="16:16" x14ac:dyDescent="0.25">
      <c r="P4216" s="5" t="s">
        <v>262</v>
      </c>
    </row>
    <row r="4217" spans="16:16" x14ac:dyDescent="0.25">
      <c r="P4217" s="5" t="s">
        <v>286</v>
      </c>
    </row>
    <row r="4218" spans="16:16" x14ac:dyDescent="0.25">
      <c r="P4218" s="5" t="s">
        <v>310</v>
      </c>
    </row>
    <row r="4219" spans="16:16" x14ac:dyDescent="0.25">
      <c r="P4219" s="5" t="s">
        <v>334</v>
      </c>
    </row>
    <row r="4220" spans="16:16" x14ac:dyDescent="0.25">
      <c r="P4220" s="5" t="s">
        <v>358</v>
      </c>
    </row>
    <row r="4221" spans="16:16" x14ac:dyDescent="0.25">
      <c r="P4221" s="5" t="s">
        <v>382</v>
      </c>
    </row>
    <row r="4222" spans="16:16" x14ac:dyDescent="0.25">
      <c r="P4222" s="5" t="s">
        <v>406</v>
      </c>
    </row>
    <row r="4223" spans="16:16" x14ac:dyDescent="0.25">
      <c r="P4223" s="5" t="s">
        <v>430</v>
      </c>
    </row>
    <row r="4224" spans="16:16" x14ac:dyDescent="0.25">
      <c r="P4224" s="5" t="s">
        <v>454</v>
      </c>
    </row>
    <row r="4225" spans="16:16" x14ac:dyDescent="0.25">
      <c r="P4225" s="5" t="s">
        <v>0</v>
      </c>
    </row>
    <row r="4226" spans="16:16" x14ac:dyDescent="0.25">
      <c r="P4226" s="5" t="s">
        <v>12</v>
      </c>
    </row>
    <row r="4227" spans="16:16" x14ac:dyDescent="0.25">
      <c r="P4227" s="5" t="s">
        <v>13</v>
      </c>
    </row>
    <row r="4228" spans="16:16" x14ac:dyDescent="0.25">
      <c r="P4228" s="5" t="s">
        <v>14</v>
      </c>
    </row>
    <row r="4229" spans="16:16" x14ac:dyDescent="0.25">
      <c r="P4229" s="5" t="s">
        <v>15</v>
      </c>
    </row>
    <row r="4230" spans="16:16" x14ac:dyDescent="0.25">
      <c r="P4230" s="5" t="s">
        <v>16</v>
      </c>
    </row>
    <row r="4231" spans="16:16" x14ac:dyDescent="0.25">
      <c r="P4231" s="5" t="s">
        <v>17</v>
      </c>
    </row>
    <row r="4232" spans="16:16" x14ac:dyDescent="0.25">
      <c r="P4232" s="5" t="s">
        <v>18</v>
      </c>
    </row>
    <row r="4233" spans="16:16" x14ac:dyDescent="0.25">
      <c r="P4233" s="5" t="s">
        <v>263</v>
      </c>
    </row>
    <row r="4234" spans="16:16" x14ac:dyDescent="0.25">
      <c r="P4234" s="5" t="s">
        <v>287</v>
      </c>
    </row>
    <row r="4235" spans="16:16" x14ac:dyDescent="0.25">
      <c r="P4235" s="5" t="s">
        <v>311</v>
      </c>
    </row>
    <row r="4236" spans="16:16" x14ac:dyDescent="0.25">
      <c r="P4236" s="5" t="s">
        <v>335</v>
      </c>
    </row>
    <row r="4237" spans="16:16" x14ac:dyDescent="0.25">
      <c r="P4237" s="5" t="s">
        <v>359</v>
      </c>
    </row>
    <row r="4238" spans="16:16" x14ac:dyDescent="0.25">
      <c r="P4238" s="5" t="s">
        <v>383</v>
      </c>
    </row>
    <row r="4239" spans="16:16" x14ac:dyDescent="0.25">
      <c r="P4239" s="5" t="s">
        <v>407</v>
      </c>
    </row>
    <row r="4240" spans="16:16" x14ac:dyDescent="0.25">
      <c r="P4240" s="5" t="s">
        <v>431</v>
      </c>
    </row>
    <row r="4241" spans="16:16" x14ac:dyDescent="0.25">
      <c r="P4241" s="5" t="s">
        <v>1</v>
      </c>
    </row>
    <row r="4242" spans="16:16" x14ac:dyDescent="0.25">
      <c r="P4242" s="5" t="s">
        <v>19</v>
      </c>
    </row>
    <row r="4243" spans="16:16" x14ac:dyDescent="0.25">
      <c r="P4243" s="5" t="s">
        <v>20</v>
      </c>
    </row>
    <row r="4244" spans="16:16" x14ac:dyDescent="0.25">
      <c r="P4244" s="5" t="s">
        <v>21</v>
      </c>
    </row>
    <row r="4245" spans="16:16" x14ac:dyDescent="0.25">
      <c r="P4245" s="5" t="s">
        <v>22</v>
      </c>
    </row>
    <row r="4246" spans="16:16" x14ac:dyDescent="0.25">
      <c r="P4246" s="5" t="s">
        <v>23</v>
      </c>
    </row>
    <row r="4247" spans="16:16" x14ac:dyDescent="0.25">
      <c r="P4247" s="5" t="s">
        <v>24</v>
      </c>
    </row>
    <row r="4248" spans="16:16" x14ac:dyDescent="0.25">
      <c r="P4248" s="5" t="s">
        <v>25</v>
      </c>
    </row>
    <row r="4249" spans="16:16" x14ac:dyDescent="0.25">
      <c r="P4249" s="5" t="s">
        <v>264</v>
      </c>
    </row>
    <row r="4250" spans="16:16" x14ac:dyDescent="0.25">
      <c r="P4250" s="5" t="s">
        <v>288</v>
      </c>
    </row>
    <row r="4251" spans="16:16" x14ac:dyDescent="0.25">
      <c r="P4251" s="5" t="s">
        <v>312</v>
      </c>
    </row>
    <row r="4252" spans="16:16" x14ac:dyDescent="0.25">
      <c r="P4252" s="5" t="s">
        <v>336</v>
      </c>
    </row>
    <row r="4253" spans="16:16" x14ac:dyDescent="0.25">
      <c r="P4253" s="5" t="s">
        <v>360</v>
      </c>
    </row>
    <row r="4254" spans="16:16" x14ac:dyDescent="0.25">
      <c r="P4254" s="5" t="s">
        <v>384</v>
      </c>
    </row>
    <row r="4255" spans="16:16" x14ac:dyDescent="0.25">
      <c r="P4255" s="5" t="s">
        <v>408</v>
      </c>
    </row>
    <row r="4256" spans="16:16" x14ac:dyDescent="0.25">
      <c r="P4256" s="5" t="s">
        <v>432</v>
      </c>
    </row>
    <row r="4257" spans="16:16" x14ac:dyDescent="0.25">
      <c r="P4257" s="5" t="s">
        <v>2</v>
      </c>
    </row>
    <row r="4258" spans="16:16" x14ac:dyDescent="0.25">
      <c r="P4258" s="5" t="s">
        <v>26</v>
      </c>
    </row>
    <row r="4259" spans="16:16" x14ac:dyDescent="0.25">
      <c r="P4259" s="5" t="s">
        <v>27</v>
      </c>
    </row>
    <row r="4260" spans="16:16" x14ac:dyDescent="0.25">
      <c r="P4260" s="5" t="s">
        <v>28</v>
      </c>
    </row>
    <row r="4261" spans="16:16" x14ac:dyDescent="0.25">
      <c r="P4261" s="5" t="s">
        <v>29</v>
      </c>
    </row>
    <row r="4262" spans="16:16" x14ac:dyDescent="0.25">
      <c r="P4262" s="5" t="s">
        <v>30</v>
      </c>
    </row>
    <row r="4263" spans="16:16" x14ac:dyDescent="0.25">
      <c r="P4263" s="5" t="s">
        <v>31</v>
      </c>
    </row>
    <row r="4264" spans="16:16" x14ac:dyDescent="0.25">
      <c r="P4264" s="5" t="s">
        <v>32</v>
      </c>
    </row>
    <row r="4265" spans="16:16" x14ac:dyDescent="0.25">
      <c r="P4265" s="5" t="s">
        <v>265</v>
      </c>
    </row>
    <row r="4266" spans="16:16" x14ac:dyDescent="0.25">
      <c r="P4266" s="5" t="s">
        <v>289</v>
      </c>
    </row>
    <row r="4267" spans="16:16" x14ac:dyDescent="0.25">
      <c r="P4267" s="5" t="s">
        <v>313</v>
      </c>
    </row>
    <row r="4268" spans="16:16" x14ac:dyDescent="0.25">
      <c r="P4268" s="5" t="s">
        <v>337</v>
      </c>
    </row>
    <row r="4269" spans="16:16" x14ac:dyDescent="0.25">
      <c r="P4269" s="5" t="s">
        <v>361</v>
      </c>
    </row>
    <row r="4270" spans="16:16" x14ac:dyDescent="0.25">
      <c r="P4270" s="5" t="s">
        <v>385</v>
      </c>
    </row>
    <row r="4271" spans="16:16" x14ac:dyDescent="0.25">
      <c r="P4271" s="5" t="s">
        <v>409</v>
      </c>
    </row>
    <row r="4272" spans="16:16" x14ac:dyDescent="0.25">
      <c r="P4272" s="5" t="s">
        <v>433</v>
      </c>
    </row>
    <row r="4273" spans="16:16" x14ac:dyDescent="0.25">
      <c r="P4273" s="5" t="s">
        <v>3</v>
      </c>
    </row>
    <row r="4274" spans="16:16" x14ac:dyDescent="0.25">
      <c r="P4274" s="5" t="s">
        <v>33</v>
      </c>
    </row>
    <row r="4275" spans="16:16" x14ac:dyDescent="0.25">
      <c r="P4275" s="5" t="s">
        <v>34</v>
      </c>
    </row>
    <row r="4276" spans="16:16" x14ac:dyDescent="0.25">
      <c r="P4276" s="5" t="s">
        <v>35</v>
      </c>
    </row>
    <row r="4277" spans="16:16" x14ac:dyDescent="0.25">
      <c r="P4277" s="5" t="s">
        <v>36</v>
      </c>
    </row>
    <row r="4278" spans="16:16" x14ac:dyDescent="0.25">
      <c r="P4278" s="5" t="s">
        <v>37</v>
      </c>
    </row>
    <row r="4279" spans="16:16" x14ac:dyDescent="0.25">
      <c r="P4279" s="5" t="s">
        <v>38</v>
      </c>
    </row>
    <row r="4280" spans="16:16" x14ac:dyDescent="0.25">
      <c r="P4280" s="5" t="s">
        <v>39</v>
      </c>
    </row>
    <row r="4281" spans="16:16" x14ac:dyDescent="0.25">
      <c r="P4281" s="5" t="s">
        <v>266</v>
      </c>
    </row>
    <row r="4282" spans="16:16" x14ac:dyDescent="0.25">
      <c r="P4282" s="5" t="s">
        <v>290</v>
      </c>
    </row>
    <row r="4283" spans="16:16" x14ac:dyDescent="0.25">
      <c r="P4283" s="5" t="s">
        <v>314</v>
      </c>
    </row>
    <row r="4284" spans="16:16" x14ac:dyDescent="0.25">
      <c r="P4284" s="5" t="s">
        <v>338</v>
      </c>
    </row>
    <row r="4285" spans="16:16" x14ac:dyDescent="0.25">
      <c r="P4285" s="5" t="s">
        <v>362</v>
      </c>
    </row>
    <row r="4286" spans="16:16" x14ac:dyDescent="0.25">
      <c r="P4286" s="5" t="s">
        <v>386</v>
      </c>
    </row>
    <row r="4287" spans="16:16" x14ac:dyDescent="0.25">
      <c r="P4287" s="5" t="s">
        <v>410</v>
      </c>
    </row>
    <row r="4288" spans="16:16" x14ac:dyDescent="0.25">
      <c r="P4288" s="5" t="s">
        <v>434</v>
      </c>
    </row>
    <row r="4289" spans="16:16" x14ac:dyDescent="0.25">
      <c r="P4289" s="5" t="s">
        <v>4</v>
      </c>
    </row>
    <row r="4290" spans="16:16" x14ac:dyDescent="0.25">
      <c r="P4290" s="5" t="s">
        <v>40</v>
      </c>
    </row>
    <row r="4291" spans="16:16" x14ac:dyDescent="0.25">
      <c r="P4291" s="5" t="s">
        <v>41</v>
      </c>
    </row>
    <row r="4292" spans="16:16" x14ac:dyDescent="0.25">
      <c r="P4292" s="5" t="s">
        <v>42</v>
      </c>
    </row>
    <row r="4293" spans="16:16" x14ac:dyDescent="0.25">
      <c r="P4293" s="5" t="s">
        <v>43</v>
      </c>
    </row>
    <row r="4294" spans="16:16" x14ac:dyDescent="0.25">
      <c r="P4294" s="5" t="s">
        <v>44</v>
      </c>
    </row>
    <row r="4295" spans="16:16" x14ac:dyDescent="0.25">
      <c r="P4295" s="5" t="s">
        <v>45</v>
      </c>
    </row>
    <row r="4296" spans="16:16" x14ac:dyDescent="0.25">
      <c r="P4296" s="5" t="s">
        <v>46</v>
      </c>
    </row>
    <row r="4297" spans="16:16" x14ac:dyDescent="0.25">
      <c r="P4297" s="5" t="s">
        <v>267</v>
      </c>
    </row>
    <row r="4298" spans="16:16" x14ac:dyDescent="0.25">
      <c r="P4298" s="5" t="s">
        <v>291</v>
      </c>
    </row>
    <row r="4299" spans="16:16" x14ac:dyDescent="0.25">
      <c r="P4299" s="5" t="s">
        <v>315</v>
      </c>
    </row>
    <row r="4300" spans="16:16" x14ac:dyDescent="0.25">
      <c r="P4300" s="5" t="s">
        <v>339</v>
      </c>
    </row>
    <row r="4301" spans="16:16" x14ac:dyDescent="0.25">
      <c r="P4301" s="5" t="s">
        <v>363</v>
      </c>
    </row>
    <row r="4302" spans="16:16" x14ac:dyDescent="0.25">
      <c r="P4302" s="5" t="s">
        <v>387</v>
      </c>
    </row>
    <row r="4303" spans="16:16" x14ac:dyDescent="0.25">
      <c r="P4303" s="5" t="s">
        <v>411</v>
      </c>
    </row>
    <row r="4304" spans="16:16" x14ac:dyDescent="0.25">
      <c r="P4304" s="5" t="s">
        <v>435</v>
      </c>
    </row>
    <row r="4305" spans="16:16" x14ac:dyDescent="0.25">
      <c r="P4305" s="5" t="s">
        <v>5</v>
      </c>
    </row>
    <row r="4306" spans="16:16" x14ac:dyDescent="0.25">
      <c r="P4306" s="5" t="s">
        <v>47</v>
      </c>
    </row>
    <row r="4307" spans="16:16" x14ac:dyDescent="0.25">
      <c r="P4307" s="5" t="s">
        <v>48</v>
      </c>
    </row>
    <row r="4308" spans="16:16" x14ac:dyDescent="0.25">
      <c r="P4308" s="5" t="s">
        <v>49</v>
      </c>
    </row>
    <row r="4309" spans="16:16" x14ac:dyDescent="0.25">
      <c r="P4309" s="5" t="s">
        <v>50</v>
      </c>
    </row>
    <row r="4310" spans="16:16" x14ac:dyDescent="0.25">
      <c r="P4310" s="5" t="s">
        <v>51</v>
      </c>
    </row>
    <row r="4311" spans="16:16" x14ac:dyDescent="0.25">
      <c r="P4311" s="5" t="s">
        <v>52</v>
      </c>
    </row>
    <row r="4312" spans="16:16" x14ac:dyDescent="0.25">
      <c r="P4312" s="5" t="s">
        <v>53</v>
      </c>
    </row>
    <row r="4313" spans="16:16" x14ac:dyDescent="0.25">
      <c r="P4313" s="5" t="s">
        <v>268</v>
      </c>
    </row>
    <row r="4314" spans="16:16" x14ac:dyDescent="0.25">
      <c r="P4314" s="5" t="s">
        <v>292</v>
      </c>
    </row>
    <row r="4315" spans="16:16" x14ac:dyDescent="0.25">
      <c r="P4315" s="5" t="s">
        <v>316</v>
      </c>
    </row>
    <row r="4316" spans="16:16" x14ac:dyDescent="0.25">
      <c r="P4316" s="5" t="s">
        <v>340</v>
      </c>
    </row>
    <row r="4317" spans="16:16" x14ac:dyDescent="0.25">
      <c r="P4317" s="5" t="s">
        <v>364</v>
      </c>
    </row>
    <row r="4318" spans="16:16" x14ac:dyDescent="0.25">
      <c r="P4318" s="5" t="s">
        <v>388</v>
      </c>
    </row>
    <row r="4319" spans="16:16" x14ac:dyDescent="0.25">
      <c r="P4319" s="5" t="s">
        <v>412</v>
      </c>
    </row>
    <row r="4320" spans="16:16" x14ac:dyDescent="0.25">
      <c r="P4320" s="5" t="s">
        <v>436</v>
      </c>
    </row>
    <row r="4321" spans="16:16" x14ac:dyDescent="0.25">
      <c r="P4321" s="5" t="s">
        <v>6</v>
      </c>
    </row>
    <row r="4322" spans="16:16" x14ac:dyDescent="0.25">
      <c r="P4322" s="5" t="s">
        <v>54</v>
      </c>
    </row>
    <row r="4323" spans="16:16" x14ac:dyDescent="0.25">
      <c r="P4323" s="5" t="s">
        <v>55</v>
      </c>
    </row>
    <row r="4324" spans="16:16" x14ac:dyDescent="0.25">
      <c r="P4324" s="5" t="s">
        <v>56</v>
      </c>
    </row>
    <row r="4325" spans="16:16" x14ac:dyDescent="0.25">
      <c r="P4325" s="5" t="s">
        <v>57</v>
      </c>
    </row>
    <row r="4326" spans="16:16" x14ac:dyDescent="0.25">
      <c r="P4326" s="5" t="s">
        <v>58</v>
      </c>
    </row>
    <row r="4327" spans="16:16" x14ac:dyDescent="0.25">
      <c r="P4327" s="5" t="s">
        <v>59</v>
      </c>
    </row>
    <row r="4328" spans="16:16" x14ac:dyDescent="0.25">
      <c r="P4328" s="5" t="s">
        <v>60</v>
      </c>
    </row>
    <row r="4329" spans="16:16" x14ac:dyDescent="0.25">
      <c r="P4329" s="5" t="s">
        <v>269</v>
      </c>
    </row>
    <row r="4330" spans="16:16" x14ac:dyDescent="0.25">
      <c r="P4330" s="5" t="s">
        <v>293</v>
      </c>
    </row>
    <row r="4331" spans="16:16" x14ac:dyDescent="0.25">
      <c r="P4331" s="5" t="s">
        <v>317</v>
      </c>
    </row>
    <row r="4332" spans="16:16" x14ac:dyDescent="0.25">
      <c r="P4332" s="5" t="s">
        <v>341</v>
      </c>
    </row>
    <row r="4333" spans="16:16" x14ac:dyDescent="0.25">
      <c r="P4333" s="5" t="s">
        <v>365</v>
      </c>
    </row>
    <row r="4334" spans="16:16" x14ac:dyDescent="0.25">
      <c r="P4334" s="5" t="s">
        <v>389</v>
      </c>
    </row>
    <row r="4335" spans="16:16" x14ac:dyDescent="0.25">
      <c r="P4335" s="5" t="s">
        <v>413</v>
      </c>
    </row>
    <row r="4336" spans="16:16" x14ac:dyDescent="0.25">
      <c r="P4336" s="5" t="s">
        <v>437</v>
      </c>
    </row>
    <row r="4337" spans="16:16" x14ac:dyDescent="0.25">
      <c r="P4337" s="5" t="s">
        <v>7</v>
      </c>
    </row>
    <row r="4338" spans="16:16" x14ac:dyDescent="0.25">
      <c r="P4338" s="5" t="s">
        <v>61</v>
      </c>
    </row>
    <row r="4339" spans="16:16" x14ac:dyDescent="0.25">
      <c r="P4339" s="5" t="s">
        <v>62</v>
      </c>
    </row>
    <row r="4340" spans="16:16" x14ac:dyDescent="0.25">
      <c r="P4340" s="5" t="s">
        <v>63</v>
      </c>
    </row>
    <row r="4341" spans="16:16" x14ac:dyDescent="0.25">
      <c r="P4341" s="5" t="s">
        <v>64</v>
      </c>
    </row>
    <row r="4342" spans="16:16" x14ac:dyDescent="0.25">
      <c r="P4342" s="5" t="s">
        <v>65</v>
      </c>
    </row>
    <row r="4343" spans="16:16" x14ac:dyDescent="0.25">
      <c r="P4343" s="5" t="s">
        <v>66</v>
      </c>
    </row>
    <row r="4344" spans="16:16" x14ac:dyDescent="0.25">
      <c r="P4344" s="5" t="s">
        <v>67</v>
      </c>
    </row>
    <row r="4345" spans="16:16" x14ac:dyDescent="0.25">
      <c r="P4345" s="5" t="s">
        <v>270</v>
      </c>
    </row>
    <row r="4346" spans="16:16" x14ac:dyDescent="0.25">
      <c r="P4346" s="5" t="s">
        <v>294</v>
      </c>
    </row>
    <row r="4347" spans="16:16" x14ac:dyDescent="0.25">
      <c r="P4347" s="5" t="s">
        <v>318</v>
      </c>
    </row>
    <row r="4348" spans="16:16" x14ac:dyDescent="0.25">
      <c r="P4348" s="5" t="s">
        <v>342</v>
      </c>
    </row>
    <row r="4349" spans="16:16" x14ac:dyDescent="0.25">
      <c r="P4349" s="5" t="s">
        <v>366</v>
      </c>
    </row>
    <row r="4350" spans="16:16" x14ac:dyDescent="0.25">
      <c r="P4350" s="5" t="s">
        <v>390</v>
      </c>
    </row>
    <row r="4351" spans="16:16" x14ac:dyDescent="0.25">
      <c r="P4351" s="5" t="s">
        <v>414</v>
      </c>
    </row>
    <row r="4352" spans="16:16" x14ac:dyDescent="0.25">
      <c r="P4352" s="5" t="s">
        <v>438</v>
      </c>
    </row>
    <row r="4353" spans="16:16" x14ac:dyDescent="0.25">
      <c r="P4353" s="5" t="s">
        <v>8</v>
      </c>
    </row>
    <row r="4354" spans="16:16" x14ac:dyDescent="0.25">
      <c r="P4354" s="5" t="s">
        <v>68</v>
      </c>
    </row>
    <row r="4355" spans="16:16" x14ac:dyDescent="0.25">
      <c r="P4355" s="5" t="s">
        <v>69</v>
      </c>
    </row>
    <row r="4356" spans="16:16" x14ac:dyDescent="0.25">
      <c r="P4356" s="5" t="s">
        <v>70</v>
      </c>
    </row>
    <row r="4357" spans="16:16" x14ac:dyDescent="0.25">
      <c r="P4357" s="5" t="s">
        <v>71</v>
      </c>
    </row>
    <row r="4358" spans="16:16" x14ac:dyDescent="0.25">
      <c r="P4358" s="5" t="s">
        <v>72</v>
      </c>
    </row>
    <row r="4359" spans="16:16" x14ac:dyDescent="0.25">
      <c r="P4359" s="5" t="s">
        <v>73</v>
      </c>
    </row>
    <row r="4360" spans="16:16" x14ac:dyDescent="0.25">
      <c r="P4360" s="5" t="s">
        <v>74</v>
      </c>
    </row>
    <row r="4361" spans="16:16" x14ac:dyDescent="0.25">
      <c r="P4361" s="5" t="s">
        <v>271</v>
      </c>
    </row>
    <row r="4362" spans="16:16" x14ac:dyDescent="0.25">
      <c r="P4362" s="5" t="s">
        <v>295</v>
      </c>
    </row>
    <row r="4363" spans="16:16" x14ac:dyDescent="0.25">
      <c r="P4363" s="5" t="s">
        <v>319</v>
      </c>
    </row>
    <row r="4364" spans="16:16" x14ac:dyDescent="0.25">
      <c r="P4364" s="5" t="s">
        <v>343</v>
      </c>
    </row>
    <row r="4365" spans="16:16" x14ac:dyDescent="0.25">
      <c r="P4365" s="5" t="s">
        <v>367</v>
      </c>
    </row>
    <row r="4366" spans="16:16" x14ac:dyDescent="0.25">
      <c r="P4366" s="5" t="s">
        <v>391</v>
      </c>
    </row>
    <row r="4367" spans="16:16" x14ac:dyDescent="0.25">
      <c r="P4367" s="5" t="s">
        <v>415</v>
      </c>
    </row>
    <row r="4368" spans="16:16" x14ac:dyDescent="0.25">
      <c r="P4368" s="5" t="s">
        <v>439</v>
      </c>
    </row>
    <row r="4369" spans="16:16" x14ac:dyDescent="0.25">
      <c r="P4369" s="5" t="s">
        <v>9</v>
      </c>
    </row>
    <row r="4370" spans="16:16" x14ac:dyDescent="0.25">
      <c r="P4370" s="5" t="s">
        <v>75</v>
      </c>
    </row>
    <row r="4371" spans="16:16" x14ac:dyDescent="0.25">
      <c r="P4371" s="5" t="s">
        <v>76</v>
      </c>
    </row>
    <row r="4372" spans="16:16" x14ac:dyDescent="0.25">
      <c r="P4372" s="5" t="s">
        <v>77</v>
      </c>
    </row>
    <row r="4373" spans="16:16" x14ac:dyDescent="0.25">
      <c r="P4373" s="5" t="s">
        <v>78</v>
      </c>
    </row>
    <row r="4374" spans="16:16" x14ac:dyDescent="0.25">
      <c r="P4374" s="5" t="s">
        <v>79</v>
      </c>
    </row>
    <row r="4375" spans="16:16" x14ac:dyDescent="0.25">
      <c r="P4375" s="5" t="s">
        <v>80</v>
      </c>
    </row>
    <row r="4376" spans="16:16" x14ac:dyDescent="0.25">
      <c r="P4376" s="5" t="s">
        <v>81</v>
      </c>
    </row>
    <row r="4377" spans="16:16" x14ac:dyDescent="0.25">
      <c r="P4377" s="5" t="s">
        <v>272</v>
      </c>
    </row>
    <row r="4378" spans="16:16" x14ac:dyDescent="0.25">
      <c r="P4378" s="5" t="s">
        <v>296</v>
      </c>
    </row>
    <row r="4379" spans="16:16" x14ac:dyDescent="0.25">
      <c r="P4379" s="5" t="s">
        <v>320</v>
      </c>
    </row>
    <row r="4380" spans="16:16" x14ac:dyDescent="0.25">
      <c r="P4380" s="5" t="s">
        <v>344</v>
      </c>
    </row>
    <row r="4381" spans="16:16" x14ac:dyDescent="0.25">
      <c r="P4381" s="5" t="s">
        <v>368</v>
      </c>
    </row>
    <row r="4382" spans="16:16" x14ac:dyDescent="0.25">
      <c r="P4382" s="5" t="s">
        <v>392</v>
      </c>
    </row>
    <row r="4383" spans="16:16" x14ac:dyDescent="0.25">
      <c r="P4383" s="5" t="s">
        <v>416</v>
      </c>
    </row>
    <row r="4384" spans="16:16" x14ac:dyDescent="0.25">
      <c r="P4384" s="5" t="s">
        <v>440</v>
      </c>
    </row>
    <row r="4385" spans="16:16" x14ac:dyDescent="0.25">
      <c r="P4385" s="5" t="s">
        <v>10</v>
      </c>
    </row>
    <row r="4386" spans="16:16" x14ac:dyDescent="0.25">
      <c r="P4386" s="5" t="s">
        <v>82</v>
      </c>
    </row>
    <row r="4387" spans="16:16" x14ac:dyDescent="0.25">
      <c r="P4387" s="5" t="s">
        <v>83</v>
      </c>
    </row>
    <row r="4388" spans="16:16" x14ac:dyDescent="0.25">
      <c r="P4388" s="5" t="s">
        <v>84</v>
      </c>
    </row>
    <row r="4389" spans="16:16" x14ac:dyDescent="0.25">
      <c r="P4389" s="5" t="s">
        <v>85</v>
      </c>
    </row>
    <row r="4390" spans="16:16" x14ac:dyDescent="0.25">
      <c r="P4390" s="5" t="s">
        <v>86</v>
      </c>
    </row>
    <row r="4391" spans="16:16" x14ac:dyDescent="0.25">
      <c r="P4391" s="5" t="s">
        <v>87</v>
      </c>
    </row>
    <row r="4392" spans="16:16" x14ac:dyDescent="0.25">
      <c r="P4392" s="5" t="s">
        <v>88</v>
      </c>
    </row>
    <row r="4393" spans="16:16" x14ac:dyDescent="0.25">
      <c r="P4393" s="5" t="s">
        <v>273</v>
      </c>
    </row>
    <row r="4394" spans="16:16" x14ac:dyDescent="0.25">
      <c r="P4394" s="5" t="s">
        <v>297</v>
      </c>
    </row>
    <row r="4395" spans="16:16" x14ac:dyDescent="0.25">
      <c r="P4395" s="5" t="s">
        <v>321</v>
      </c>
    </row>
    <row r="4396" spans="16:16" x14ac:dyDescent="0.25">
      <c r="P4396" s="5" t="s">
        <v>345</v>
      </c>
    </row>
    <row r="4397" spans="16:16" x14ac:dyDescent="0.25">
      <c r="P4397" s="5" t="s">
        <v>369</v>
      </c>
    </row>
    <row r="4398" spans="16:16" x14ac:dyDescent="0.25">
      <c r="P4398" s="5" t="s">
        <v>393</v>
      </c>
    </row>
    <row r="4399" spans="16:16" x14ac:dyDescent="0.25">
      <c r="P4399" s="5" t="s">
        <v>417</v>
      </c>
    </row>
    <row r="4400" spans="16:16" x14ac:dyDescent="0.25">
      <c r="P4400" s="5" t="s">
        <v>441</v>
      </c>
    </row>
    <row r="4401" spans="16:16" x14ac:dyDescent="0.25">
      <c r="P4401" s="5" t="s">
        <v>11</v>
      </c>
    </row>
    <row r="4402" spans="16:16" x14ac:dyDescent="0.25">
      <c r="P4402" s="5" t="s">
        <v>89</v>
      </c>
    </row>
    <row r="4403" spans="16:16" x14ac:dyDescent="0.25">
      <c r="P4403" s="5" t="s">
        <v>90</v>
      </c>
    </row>
    <row r="4404" spans="16:16" x14ac:dyDescent="0.25">
      <c r="P4404" s="5" t="s">
        <v>91</v>
      </c>
    </row>
    <row r="4405" spans="16:16" x14ac:dyDescent="0.25">
      <c r="P4405" s="5" t="s">
        <v>92</v>
      </c>
    </row>
    <row r="4406" spans="16:16" x14ac:dyDescent="0.25">
      <c r="P4406" s="5" t="s">
        <v>93</v>
      </c>
    </row>
    <row r="4407" spans="16:16" x14ac:dyDescent="0.25">
      <c r="P4407" s="5" t="s">
        <v>94</v>
      </c>
    </row>
    <row r="4408" spans="16:16" x14ac:dyDescent="0.25">
      <c r="P4408" s="5" t="s">
        <v>95</v>
      </c>
    </row>
    <row r="4409" spans="16:16" x14ac:dyDescent="0.25">
      <c r="P4409" s="5" t="s">
        <v>274</v>
      </c>
    </row>
    <row r="4410" spans="16:16" x14ac:dyDescent="0.25">
      <c r="P4410" s="5" t="s">
        <v>298</v>
      </c>
    </row>
    <row r="4411" spans="16:16" x14ac:dyDescent="0.25">
      <c r="P4411" s="5" t="s">
        <v>322</v>
      </c>
    </row>
    <row r="4412" spans="16:16" x14ac:dyDescent="0.25">
      <c r="P4412" s="5" t="s">
        <v>346</v>
      </c>
    </row>
    <row r="4413" spans="16:16" x14ac:dyDescent="0.25">
      <c r="P4413" s="5" t="s">
        <v>370</v>
      </c>
    </row>
    <row r="4414" spans="16:16" x14ac:dyDescent="0.25">
      <c r="P4414" s="5" t="s">
        <v>394</v>
      </c>
    </row>
    <row r="4415" spans="16:16" x14ac:dyDescent="0.25">
      <c r="P4415" s="5" t="s">
        <v>418</v>
      </c>
    </row>
    <row r="4416" spans="16:16" x14ac:dyDescent="0.25">
      <c r="P4416" s="5" t="s">
        <v>442</v>
      </c>
    </row>
    <row r="4417" spans="16:16" x14ac:dyDescent="0.25">
      <c r="P4417" s="5" t="s">
        <v>167</v>
      </c>
    </row>
    <row r="4418" spans="16:16" x14ac:dyDescent="0.25">
      <c r="P4418" s="5" t="s">
        <v>179</v>
      </c>
    </row>
    <row r="4419" spans="16:16" x14ac:dyDescent="0.25">
      <c r="P4419" s="5" t="s">
        <v>191</v>
      </c>
    </row>
    <row r="4420" spans="16:16" x14ac:dyDescent="0.25">
      <c r="P4420" s="5" t="s">
        <v>203</v>
      </c>
    </row>
    <row r="4421" spans="16:16" x14ac:dyDescent="0.25">
      <c r="P4421" s="5" t="s">
        <v>215</v>
      </c>
    </row>
    <row r="4422" spans="16:16" x14ac:dyDescent="0.25">
      <c r="P4422" s="5" t="s">
        <v>227</v>
      </c>
    </row>
    <row r="4423" spans="16:16" x14ac:dyDescent="0.25">
      <c r="P4423" s="5" t="s">
        <v>239</v>
      </c>
    </row>
    <row r="4424" spans="16:16" x14ac:dyDescent="0.25">
      <c r="P4424" s="5" t="s">
        <v>251</v>
      </c>
    </row>
    <row r="4425" spans="16:16" x14ac:dyDescent="0.25">
      <c r="P4425" s="5" t="s">
        <v>275</v>
      </c>
    </row>
    <row r="4426" spans="16:16" x14ac:dyDescent="0.25">
      <c r="P4426" s="5" t="s">
        <v>299</v>
      </c>
    </row>
    <row r="4427" spans="16:16" x14ac:dyDescent="0.25">
      <c r="P4427" s="5" t="s">
        <v>323</v>
      </c>
    </row>
    <row r="4428" spans="16:16" x14ac:dyDescent="0.25">
      <c r="P4428" s="5" t="s">
        <v>347</v>
      </c>
    </row>
    <row r="4429" spans="16:16" x14ac:dyDescent="0.25">
      <c r="P4429" s="5" t="s">
        <v>371</v>
      </c>
    </row>
    <row r="4430" spans="16:16" x14ac:dyDescent="0.25">
      <c r="P4430" s="5" t="s">
        <v>395</v>
      </c>
    </row>
    <row r="4431" spans="16:16" x14ac:dyDescent="0.25">
      <c r="P4431" s="5" t="s">
        <v>419</v>
      </c>
    </row>
    <row r="4432" spans="16:16" x14ac:dyDescent="0.25">
      <c r="P4432" s="5" t="s">
        <v>443</v>
      </c>
    </row>
    <row r="4433" spans="16:16" x14ac:dyDescent="0.25">
      <c r="P4433" s="5" t="s">
        <v>168</v>
      </c>
    </row>
    <row r="4434" spans="16:16" x14ac:dyDescent="0.25">
      <c r="P4434" s="5" t="s">
        <v>180</v>
      </c>
    </row>
    <row r="4435" spans="16:16" x14ac:dyDescent="0.25">
      <c r="P4435" s="5" t="s">
        <v>192</v>
      </c>
    </row>
    <row r="4436" spans="16:16" x14ac:dyDescent="0.25">
      <c r="P4436" s="5" t="s">
        <v>204</v>
      </c>
    </row>
    <row r="4437" spans="16:16" x14ac:dyDescent="0.25">
      <c r="P4437" s="5" t="s">
        <v>216</v>
      </c>
    </row>
    <row r="4438" spans="16:16" x14ac:dyDescent="0.25">
      <c r="P4438" s="5" t="s">
        <v>228</v>
      </c>
    </row>
    <row r="4439" spans="16:16" x14ac:dyDescent="0.25">
      <c r="P4439" s="5" t="s">
        <v>240</v>
      </c>
    </row>
    <row r="4440" spans="16:16" x14ac:dyDescent="0.25">
      <c r="P4440" s="5" t="s">
        <v>252</v>
      </c>
    </row>
    <row r="4441" spans="16:16" x14ac:dyDescent="0.25">
      <c r="P4441" s="5" t="s">
        <v>276</v>
      </c>
    </row>
    <row r="4442" spans="16:16" x14ac:dyDescent="0.25">
      <c r="P4442" s="5" t="s">
        <v>300</v>
      </c>
    </row>
    <row r="4443" spans="16:16" x14ac:dyDescent="0.25">
      <c r="P4443" s="5" t="s">
        <v>324</v>
      </c>
    </row>
    <row r="4444" spans="16:16" x14ac:dyDescent="0.25">
      <c r="P4444" s="5" t="s">
        <v>348</v>
      </c>
    </row>
    <row r="4445" spans="16:16" x14ac:dyDescent="0.25">
      <c r="P4445" s="5" t="s">
        <v>372</v>
      </c>
    </row>
    <row r="4446" spans="16:16" x14ac:dyDescent="0.25">
      <c r="P4446" s="5" t="s">
        <v>396</v>
      </c>
    </row>
    <row r="4447" spans="16:16" x14ac:dyDescent="0.25">
      <c r="P4447" s="5" t="s">
        <v>420</v>
      </c>
    </row>
    <row r="4448" spans="16:16" x14ac:dyDescent="0.25">
      <c r="P4448" s="5" t="s">
        <v>444</v>
      </c>
    </row>
    <row r="4449" spans="16:16" x14ac:dyDescent="0.25">
      <c r="P4449" s="5" t="s">
        <v>169</v>
      </c>
    </row>
    <row r="4450" spans="16:16" x14ac:dyDescent="0.25">
      <c r="P4450" s="5" t="s">
        <v>181</v>
      </c>
    </row>
    <row r="4451" spans="16:16" x14ac:dyDescent="0.25">
      <c r="P4451" s="5" t="s">
        <v>193</v>
      </c>
    </row>
    <row r="4452" spans="16:16" x14ac:dyDescent="0.25">
      <c r="P4452" s="5" t="s">
        <v>205</v>
      </c>
    </row>
    <row r="4453" spans="16:16" x14ac:dyDescent="0.25">
      <c r="P4453" s="5" t="s">
        <v>217</v>
      </c>
    </row>
    <row r="4454" spans="16:16" x14ac:dyDescent="0.25">
      <c r="P4454" s="5" t="s">
        <v>229</v>
      </c>
    </row>
    <row r="4455" spans="16:16" x14ac:dyDescent="0.25">
      <c r="P4455" s="5" t="s">
        <v>241</v>
      </c>
    </row>
    <row r="4456" spans="16:16" x14ac:dyDescent="0.25">
      <c r="P4456" s="5" t="s">
        <v>253</v>
      </c>
    </row>
    <row r="4457" spans="16:16" x14ac:dyDescent="0.25">
      <c r="P4457" s="5" t="s">
        <v>277</v>
      </c>
    </row>
    <row r="4458" spans="16:16" x14ac:dyDescent="0.25">
      <c r="P4458" s="5" t="s">
        <v>301</v>
      </c>
    </row>
    <row r="4459" spans="16:16" x14ac:dyDescent="0.25">
      <c r="P4459" s="5" t="s">
        <v>325</v>
      </c>
    </row>
    <row r="4460" spans="16:16" x14ac:dyDescent="0.25">
      <c r="P4460" s="5" t="s">
        <v>349</v>
      </c>
    </row>
    <row r="4461" spans="16:16" x14ac:dyDescent="0.25">
      <c r="P4461" s="5" t="s">
        <v>373</v>
      </c>
    </row>
    <row r="4462" spans="16:16" x14ac:dyDescent="0.25">
      <c r="P4462" s="5" t="s">
        <v>397</v>
      </c>
    </row>
    <row r="4463" spans="16:16" x14ac:dyDescent="0.25">
      <c r="P4463" s="5" t="s">
        <v>421</v>
      </c>
    </row>
    <row r="4464" spans="16:16" x14ac:dyDescent="0.25">
      <c r="P4464" s="5" t="s">
        <v>445</v>
      </c>
    </row>
    <row r="4465" spans="16:16" x14ac:dyDescent="0.25">
      <c r="P4465" s="5" t="s">
        <v>170</v>
      </c>
    </row>
    <row r="4466" spans="16:16" x14ac:dyDescent="0.25">
      <c r="P4466" s="5" t="s">
        <v>182</v>
      </c>
    </row>
    <row r="4467" spans="16:16" x14ac:dyDescent="0.25">
      <c r="P4467" s="5" t="s">
        <v>194</v>
      </c>
    </row>
    <row r="4468" spans="16:16" x14ac:dyDescent="0.25">
      <c r="P4468" s="5" t="s">
        <v>206</v>
      </c>
    </row>
    <row r="4469" spans="16:16" x14ac:dyDescent="0.25">
      <c r="P4469" s="5" t="s">
        <v>218</v>
      </c>
    </row>
    <row r="4470" spans="16:16" x14ac:dyDescent="0.25">
      <c r="P4470" s="5" t="s">
        <v>230</v>
      </c>
    </row>
    <row r="4471" spans="16:16" x14ac:dyDescent="0.25">
      <c r="P4471" s="5" t="s">
        <v>242</v>
      </c>
    </row>
    <row r="4472" spans="16:16" x14ac:dyDescent="0.25">
      <c r="P4472" s="5" t="s">
        <v>254</v>
      </c>
    </row>
    <row r="4473" spans="16:16" x14ac:dyDescent="0.25">
      <c r="P4473" s="5" t="s">
        <v>278</v>
      </c>
    </row>
    <row r="4474" spans="16:16" x14ac:dyDescent="0.25">
      <c r="P4474" s="5" t="s">
        <v>302</v>
      </c>
    </row>
    <row r="4475" spans="16:16" x14ac:dyDescent="0.25">
      <c r="P4475" s="5" t="s">
        <v>326</v>
      </c>
    </row>
    <row r="4476" spans="16:16" x14ac:dyDescent="0.25">
      <c r="P4476" s="5" t="s">
        <v>350</v>
      </c>
    </row>
    <row r="4477" spans="16:16" x14ac:dyDescent="0.25">
      <c r="P4477" s="5" t="s">
        <v>374</v>
      </c>
    </row>
    <row r="4478" spans="16:16" x14ac:dyDescent="0.25">
      <c r="P4478" s="5" t="s">
        <v>398</v>
      </c>
    </row>
    <row r="4479" spans="16:16" x14ac:dyDescent="0.25">
      <c r="P4479" s="5" t="s">
        <v>422</v>
      </c>
    </row>
    <row r="4480" spans="16:16" x14ac:dyDescent="0.25">
      <c r="P4480" s="5" t="s">
        <v>446</v>
      </c>
    </row>
    <row r="4481" spans="16:16" x14ac:dyDescent="0.25">
      <c r="P4481" s="5" t="s">
        <v>171</v>
      </c>
    </row>
    <row r="4482" spans="16:16" x14ac:dyDescent="0.25">
      <c r="P4482" s="5" t="s">
        <v>183</v>
      </c>
    </row>
    <row r="4483" spans="16:16" x14ac:dyDescent="0.25">
      <c r="P4483" s="5" t="s">
        <v>195</v>
      </c>
    </row>
    <row r="4484" spans="16:16" x14ac:dyDescent="0.25">
      <c r="P4484" s="5" t="s">
        <v>207</v>
      </c>
    </row>
    <row r="4485" spans="16:16" x14ac:dyDescent="0.25">
      <c r="P4485" s="5" t="s">
        <v>219</v>
      </c>
    </row>
    <row r="4486" spans="16:16" x14ac:dyDescent="0.25">
      <c r="P4486" s="5" t="s">
        <v>231</v>
      </c>
    </row>
    <row r="4487" spans="16:16" x14ac:dyDescent="0.25">
      <c r="P4487" s="5" t="s">
        <v>243</v>
      </c>
    </row>
    <row r="4488" spans="16:16" x14ac:dyDescent="0.25">
      <c r="P4488" s="5" t="s">
        <v>255</v>
      </c>
    </row>
    <row r="4489" spans="16:16" x14ac:dyDescent="0.25">
      <c r="P4489" s="5" t="s">
        <v>279</v>
      </c>
    </row>
    <row r="4490" spans="16:16" x14ac:dyDescent="0.25">
      <c r="P4490" s="5" t="s">
        <v>303</v>
      </c>
    </row>
    <row r="4491" spans="16:16" x14ac:dyDescent="0.25">
      <c r="P4491" s="5" t="s">
        <v>327</v>
      </c>
    </row>
    <row r="4492" spans="16:16" x14ac:dyDescent="0.25">
      <c r="P4492" s="5" t="s">
        <v>351</v>
      </c>
    </row>
    <row r="4493" spans="16:16" x14ac:dyDescent="0.25">
      <c r="P4493" s="5" t="s">
        <v>375</v>
      </c>
    </row>
    <row r="4494" spans="16:16" x14ac:dyDescent="0.25">
      <c r="P4494" s="5" t="s">
        <v>399</v>
      </c>
    </row>
    <row r="4495" spans="16:16" x14ac:dyDescent="0.25">
      <c r="P4495" s="5" t="s">
        <v>423</v>
      </c>
    </row>
    <row r="4496" spans="16:16" x14ac:dyDescent="0.25">
      <c r="P4496" s="5" t="s">
        <v>447</v>
      </c>
    </row>
    <row r="4497" spans="16:16" x14ac:dyDescent="0.25">
      <c r="P4497" s="5" t="s">
        <v>172</v>
      </c>
    </row>
    <row r="4498" spans="16:16" x14ac:dyDescent="0.25">
      <c r="P4498" s="5" t="s">
        <v>184</v>
      </c>
    </row>
    <row r="4499" spans="16:16" x14ac:dyDescent="0.25">
      <c r="P4499" s="5" t="s">
        <v>196</v>
      </c>
    </row>
    <row r="4500" spans="16:16" x14ac:dyDescent="0.25">
      <c r="P4500" s="5" t="s">
        <v>208</v>
      </c>
    </row>
    <row r="4501" spans="16:16" x14ac:dyDescent="0.25">
      <c r="P4501" s="5" t="s">
        <v>220</v>
      </c>
    </row>
    <row r="4502" spans="16:16" x14ac:dyDescent="0.25">
      <c r="P4502" s="5" t="s">
        <v>232</v>
      </c>
    </row>
    <row r="4503" spans="16:16" x14ac:dyDescent="0.25">
      <c r="P4503" s="5" t="s">
        <v>244</v>
      </c>
    </row>
    <row r="4504" spans="16:16" x14ac:dyDescent="0.25">
      <c r="P4504" s="5" t="s">
        <v>256</v>
      </c>
    </row>
    <row r="4505" spans="16:16" x14ac:dyDescent="0.25">
      <c r="P4505" s="5" t="s">
        <v>280</v>
      </c>
    </row>
    <row r="4506" spans="16:16" x14ac:dyDescent="0.25">
      <c r="P4506" s="5" t="s">
        <v>304</v>
      </c>
    </row>
    <row r="4507" spans="16:16" x14ac:dyDescent="0.25">
      <c r="P4507" s="5" t="s">
        <v>328</v>
      </c>
    </row>
    <row r="4508" spans="16:16" x14ac:dyDescent="0.25">
      <c r="P4508" s="5" t="s">
        <v>352</v>
      </c>
    </row>
    <row r="4509" spans="16:16" x14ac:dyDescent="0.25">
      <c r="P4509" s="5" t="s">
        <v>376</v>
      </c>
    </row>
    <row r="4510" spans="16:16" x14ac:dyDescent="0.25">
      <c r="P4510" s="5" t="s">
        <v>400</v>
      </c>
    </row>
    <row r="4511" spans="16:16" x14ac:dyDescent="0.25">
      <c r="P4511" s="5" t="s">
        <v>424</v>
      </c>
    </row>
    <row r="4512" spans="16:16" x14ac:dyDescent="0.25">
      <c r="P4512" s="5" t="s">
        <v>448</v>
      </c>
    </row>
    <row r="4513" spans="16:16" x14ac:dyDescent="0.25">
      <c r="P4513" s="5" t="s">
        <v>173</v>
      </c>
    </row>
    <row r="4514" spans="16:16" x14ac:dyDescent="0.25">
      <c r="P4514" s="5" t="s">
        <v>185</v>
      </c>
    </row>
    <row r="4515" spans="16:16" x14ac:dyDescent="0.25">
      <c r="P4515" s="5" t="s">
        <v>197</v>
      </c>
    </row>
    <row r="4516" spans="16:16" x14ac:dyDescent="0.25">
      <c r="P4516" s="5" t="s">
        <v>209</v>
      </c>
    </row>
    <row r="4517" spans="16:16" x14ac:dyDescent="0.25">
      <c r="P4517" s="5" t="s">
        <v>221</v>
      </c>
    </row>
    <row r="4518" spans="16:16" x14ac:dyDescent="0.25">
      <c r="P4518" s="5" t="s">
        <v>233</v>
      </c>
    </row>
    <row r="4519" spans="16:16" x14ac:dyDescent="0.25">
      <c r="P4519" s="5" t="s">
        <v>245</v>
      </c>
    </row>
    <row r="4520" spans="16:16" x14ac:dyDescent="0.25">
      <c r="P4520" s="5" t="s">
        <v>257</v>
      </c>
    </row>
    <row r="4521" spans="16:16" x14ac:dyDescent="0.25">
      <c r="P4521" s="5" t="s">
        <v>281</v>
      </c>
    </row>
    <row r="4522" spans="16:16" x14ac:dyDescent="0.25">
      <c r="P4522" s="5" t="s">
        <v>305</v>
      </c>
    </row>
    <row r="4523" spans="16:16" x14ac:dyDescent="0.25">
      <c r="P4523" s="5" t="s">
        <v>329</v>
      </c>
    </row>
    <row r="4524" spans="16:16" x14ac:dyDescent="0.25">
      <c r="P4524" s="5" t="s">
        <v>353</v>
      </c>
    </row>
    <row r="4525" spans="16:16" x14ac:dyDescent="0.25">
      <c r="P4525" s="5" t="s">
        <v>377</v>
      </c>
    </row>
    <row r="4526" spans="16:16" x14ac:dyDescent="0.25">
      <c r="P4526" s="5" t="s">
        <v>401</v>
      </c>
    </row>
    <row r="4527" spans="16:16" x14ac:dyDescent="0.25">
      <c r="P4527" s="5" t="s">
        <v>425</v>
      </c>
    </row>
    <row r="4528" spans="16:16" x14ac:dyDescent="0.25">
      <c r="P4528" s="5" t="s">
        <v>449</v>
      </c>
    </row>
    <row r="4529" spans="16:16" x14ac:dyDescent="0.25">
      <c r="P4529" s="5" t="s">
        <v>174</v>
      </c>
    </row>
    <row r="4530" spans="16:16" x14ac:dyDescent="0.25">
      <c r="P4530" s="5" t="s">
        <v>186</v>
      </c>
    </row>
    <row r="4531" spans="16:16" x14ac:dyDescent="0.25">
      <c r="P4531" s="5" t="s">
        <v>198</v>
      </c>
    </row>
    <row r="4532" spans="16:16" x14ac:dyDescent="0.25">
      <c r="P4532" s="5" t="s">
        <v>210</v>
      </c>
    </row>
    <row r="4533" spans="16:16" x14ac:dyDescent="0.25">
      <c r="P4533" s="5" t="s">
        <v>222</v>
      </c>
    </row>
    <row r="4534" spans="16:16" x14ac:dyDescent="0.25">
      <c r="P4534" s="5" t="s">
        <v>234</v>
      </c>
    </row>
    <row r="4535" spans="16:16" x14ac:dyDescent="0.25">
      <c r="P4535" s="5" t="s">
        <v>246</v>
      </c>
    </row>
    <row r="4536" spans="16:16" x14ac:dyDescent="0.25">
      <c r="P4536" s="5" t="s">
        <v>258</v>
      </c>
    </row>
    <row r="4537" spans="16:16" x14ac:dyDescent="0.25">
      <c r="P4537" s="5" t="s">
        <v>282</v>
      </c>
    </row>
    <row r="4538" spans="16:16" x14ac:dyDescent="0.25">
      <c r="P4538" s="5" t="s">
        <v>306</v>
      </c>
    </row>
    <row r="4539" spans="16:16" x14ac:dyDescent="0.25">
      <c r="P4539" s="5" t="s">
        <v>330</v>
      </c>
    </row>
    <row r="4540" spans="16:16" x14ac:dyDescent="0.25">
      <c r="P4540" s="5" t="s">
        <v>354</v>
      </c>
    </row>
    <row r="4541" spans="16:16" x14ac:dyDescent="0.25">
      <c r="P4541" s="5" t="s">
        <v>378</v>
      </c>
    </row>
    <row r="4542" spans="16:16" x14ac:dyDescent="0.25">
      <c r="P4542" s="5" t="s">
        <v>402</v>
      </c>
    </row>
    <row r="4543" spans="16:16" x14ac:dyDescent="0.25">
      <c r="P4543" s="5" t="s">
        <v>426</v>
      </c>
    </row>
    <row r="4544" spans="16:16" x14ac:dyDescent="0.25">
      <c r="P4544" s="5" t="s">
        <v>450</v>
      </c>
    </row>
    <row r="4545" spans="16:16" x14ac:dyDescent="0.25">
      <c r="P4545" s="5" t="s">
        <v>175</v>
      </c>
    </row>
    <row r="4546" spans="16:16" x14ac:dyDescent="0.25">
      <c r="P4546" s="5" t="s">
        <v>187</v>
      </c>
    </row>
    <row r="4547" spans="16:16" x14ac:dyDescent="0.25">
      <c r="P4547" s="5" t="s">
        <v>199</v>
      </c>
    </row>
    <row r="4548" spans="16:16" x14ac:dyDescent="0.25">
      <c r="P4548" s="5" t="s">
        <v>211</v>
      </c>
    </row>
    <row r="4549" spans="16:16" x14ac:dyDescent="0.25">
      <c r="P4549" s="5" t="s">
        <v>223</v>
      </c>
    </row>
    <row r="4550" spans="16:16" x14ac:dyDescent="0.25">
      <c r="P4550" s="5" t="s">
        <v>235</v>
      </c>
    </row>
    <row r="4551" spans="16:16" x14ac:dyDescent="0.25">
      <c r="P4551" s="5" t="s">
        <v>247</v>
      </c>
    </row>
    <row r="4552" spans="16:16" x14ac:dyDescent="0.25">
      <c r="P4552" s="5" t="s">
        <v>259</v>
      </c>
    </row>
    <row r="4553" spans="16:16" x14ac:dyDescent="0.25">
      <c r="P4553" s="5" t="s">
        <v>283</v>
      </c>
    </row>
    <row r="4554" spans="16:16" x14ac:dyDescent="0.25">
      <c r="P4554" s="5" t="s">
        <v>307</v>
      </c>
    </row>
    <row r="4555" spans="16:16" x14ac:dyDescent="0.25">
      <c r="P4555" s="5" t="s">
        <v>331</v>
      </c>
    </row>
    <row r="4556" spans="16:16" x14ac:dyDescent="0.25">
      <c r="P4556" s="5" t="s">
        <v>355</v>
      </c>
    </row>
    <row r="4557" spans="16:16" x14ac:dyDescent="0.25">
      <c r="P4557" s="5" t="s">
        <v>379</v>
      </c>
    </row>
    <row r="4558" spans="16:16" x14ac:dyDescent="0.25">
      <c r="P4558" s="5" t="s">
        <v>403</v>
      </c>
    </row>
    <row r="4559" spans="16:16" x14ac:dyDescent="0.25">
      <c r="P4559" s="5" t="s">
        <v>427</v>
      </c>
    </row>
    <row r="4560" spans="16:16" x14ac:dyDescent="0.25">
      <c r="P4560" s="5" t="s">
        <v>451</v>
      </c>
    </row>
    <row r="4561" spans="16:16" x14ac:dyDescent="0.25">
      <c r="P4561" s="5" t="s">
        <v>176</v>
      </c>
    </row>
    <row r="4562" spans="16:16" x14ac:dyDescent="0.25">
      <c r="P4562" s="5" t="s">
        <v>188</v>
      </c>
    </row>
    <row r="4563" spans="16:16" x14ac:dyDescent="0.25">
      <c r="P4563" s="5" t="s">
        <v>200</v>
      </c>
    </row>
    <row r="4564" spans="16:16" x14ac:dyDescent="0.25">
      <c r="P4564" s="5" t="s">
        <v>212</v>
      </c>
    </row>
    <row r="4565" spans="16:16" x14ac:dyDescent="0.25">
      <c r="P4565" s="5" t="s">
        <v>224</v>
      </c>
    </row>
    <row r="4566" spans="16:16" x14ac:dyDescent="0.25">
      <c r="P4566" s="5" t="s">
        <v>236</v>
      </c>
    </row>
    <row r="4567" spans="16:16" x14ac:dyDescent="0.25">
      <c r="P4567" s="5" t="s">
        <v>248</v>
      </c>
    </row>
    <row r="4568" spans="16:16" x14ac:dyDescent="0.25">
      <c r="P4568" s="5" t="s">
        <v>260</v>
      </c>
    </row>
    <row r="4569" spans="16:16" x14ac:dyDescent="0.25">
      <c r="P4569" s="5" t="s">
        <v>284</v>
      </c>
    </row>
    <row r="4570" spans="16:16" x14ac:dyDescent="0.25">
      <c r="P4570" s="5" t="s">
        <v>308</v>
      </c>
    </row>
    <row r="4571" spans="16:16" x14ac:dyDescent="0.25">
      <c r="P4571" s="5" t="s">
        <v>332</v>
      </c>
    </row>
    <row r="4572" spans="16:16" x14ac:dyDescent="0.25">
      <c r="P4572" s="5" t="s">
        <v>356</v>
      </c>
    </row>
    <row r="4573" spans="16:16" x14ac:dyDescent="0.25">
      <c r="P4573" s="5" t="s">
        <v>380</v>
      </c>
    </row>
    <row r="4574" spans="16:16" x14ac:dyDescent="0.25">
      <c r="P4574" s="5" t="s">
        <v>404</v>
      </c>
    </row>
    <row r="4575" spans="16:16" x14ac:dyDescent="0.25">
      <c r="P4575" s="5" t="s">
        <v>428</v>
      </c>
    </row>
    <row r="4576" spans="16:16" x14ac:dyDescent="0.25">
      <c r="P4576" s="5" t="s">
        <v>452</v>
      </c>
    </row>
    <row r="4577" spans="16:16" x14ac:dyDescent="0.25">
      <c r="P4577" s="5" t="s">
        <v>177</v>
      </c>
    </row>
    <row r="4578" spans="16:16" x14ac:dyDescent="0.25">
      <c r="P4578" s="5" t="s">
        <v>189</v>
      </c>
    </row>
    <row r="4579" spans="16:16" x14ac:dyDescent="0.25">
      <c r="P4579" s="5" t="s">
        <v>201</v>
      </c>
    </row>
    <row r="4580" spans="16:16" x14ac:dyDescent="0.25">
      <c r="P4580" s="5" t="s">
        <v>213</v>
      </c>
    </row>
    <row r="4581" spans="16:16" x14ac:dyDescent="0.25">
      <c r="P4581" s="5" t="s">
        <v>225</v>
      </c>
    </row>
    <row r="4582" spans="16:16" x14ac:dyDescent="0.25">
      <c r="P4582" s="5" t="s">
        <v>237</v>
      </c>
    </row>
    <row r="4583" spans="16:16" x14ac:dyDescent="0.25">
      <c r="P4583" s="5" t="s">
        <v>249</v>
      </c>
    </row>
    <row r="4584" spans="16:16" x14ac:dyDescent="0.25">
      <c r="P4584" s="5" t="s">
        <v>261</v>
      </c>
    </row>
    <row r="4585" spans="16:16" x14ac:dyDescent="0.25">
      <c r="P4585" s="5" t="s">
        <v>285</v>
      </c>
    </row>
    <row r="4586" spans="16:16" x14ac:dyDescent="0.25">
      <c r="P4586" s="5" t="s">
        <v>309</v>
      </c>
    </row>
    <row r="4587" spans="16:16" x14ac:dyDescent="0.25">
      <c r="P4587" s="5" t="s">
        <v>333</v>
      </c>
    </row>
    <row r="4588" spans="16:16" x14ac:dyDescent="0.25">
      <c r="P4588" s="5" t="s">
        <v>357</v>
      </c>
    </row>
    <row r="4589" spans="16:16" x14ac:dyDescent="0.25">
      <c r="P4589" s="5" t="s">
        <v>381</v>
      </c>
    </row>
    <row r="4590" spans="16:16" x14ac:dyDescent="0.25">
      <c r="P4590" s="5" t="s">
        <v>405</v>
      </c>
    </row>
    <row r="4591" spans="16:16" x14ac:dyDescent="0.25">
      <c r="P4591" s="5" t="s">
        <v>429</v>
      </c>
    </row>
    <row r="4592" spans="16:16" x14ac:dyDescent="0.25">
      <c r="P4592" s="5" t="s">
        <v>453</v>
      </c>
    </row>
    <row r="4593" spans="16:16" x14ac:dyDescent="0.25">
      <c r="P4593" s="5" t="s">
        <v>178</v>
      </c>
    </row>
    <row r="4594" spans="16:16" x14ac:dyDescent="0.25">
      <c r="P4594" s="5" t="s">
        <v>190</v>
      </c>
    </row>
    <row r="4595" spans="16:16" x14ac:dyDescent="0.25">
      <c r="P4595" s="5" t="s">
        <v>202</v>
      </c>
    </row>
    <row r="4596" spans="16:16" x14ac:dyDescent="0.25">
      <c r="P4596" s="5" t="s">
        <v>214</v>
      </c>
    </row>
    <row r="4597" spans="16:16" x14ac:dyDescent="0.25">
      <c r="P4597" s="5" t="s">
        <v>226</v>
      </c>
    </row>
    <row r="4598" spans="16:16" x14ac:dyDescent="0.25">
      <c r="P4598" s="5" t="s">
        <v>238</v>
      </c>
    </row>
    <row r="4599" spans="16:16" x14ac:dyDescent="0.25">
      <c r="P4599" s="5" t="s">
        <v>250</v>
      </c>
    </row>
    <row r="4600" spans="16:16" x14ac:dyDescent="0.25">
      <c r="P4600" s="5" t="s">
        <v>262</v>
      </c>
    </row>
    <row r="4601" spans="16:16" x14ac:dyDescent="0.25">
      <c r="P4601" s="5" t="s">
        <v>286</v>
      </c>
    </row>
    <row r="4602" spans="16:16" x14ac:dyDescent="0.25">
      <c r="P4602" s="5" t="s">
        <v>310</v>
      </c>
    </row>
    <row r="4603" spans="16:16" x14ac:dyDescent="0.25">
      <c r="P4603" s="5" t="s">
        <v>334</v>
      </c>
    </row>
    <row r="4604" spans="16:16" x14ac:dyDescent="0.25">
      <c r="P4604" s="5" t="s">
        <v>358</v>
      </c>
    </row>
    <row r="4605" spans="16:16" x14ac:dyDescent="0.25">
      <c r="P4605" s="5" t="s">
        <v>382</v>
      </c>
    </row>
    <row r="4606" spans="16:16" x14ac:dyDescent="0.25">
      <c r="P4606" s="5" t="s">
        <v>406</v>
      </c>
    </row>
    <row r="4607" spans="16:16" x14ac:dyDescent="0.25">
      <c r="P4607" s="5" t="s">
        <v>430</v>
      </c>
    </row>
    <row r="4608" spans="16:16" x14ac:dyDescent="0.25">
      <c r="P4608" s="5" t="s">
        <v>454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Import</vt:lpstr>
      <vt:lpstr>PickedColonies</vt:lpstr>
      <vt:lpstr>Sheet1</vt:lpstr>
      <vt:lpstr>AgarPlatetypes</vt:lpstr>
      <vt:lpstr>DestinationPlateTypes</vt:lpstr>
      <vt:lpstr>EnabledDisabledOption</vt:lpstr>
      <vt:lpstr>NumberOfColoniesToPick</vt:lpstr>
      <vt:lpstr>PlateCoverOptions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 H2</dc:creator>
  <cp:lastModifiedBy>localadmin</cp:lastModifiedBy>
  <dcterms:created xsi:type="dcterms:W3CDTF">2018-12-18T09:17:38Z</dcterms:created>
  <dcterms:modified xsi:type="dcterms:W3CDTF">2020-12-10T17:07:22Z</dcterms:modified>
</cp:coreProperties>
</file>