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85" yWindow="1785" windowWidth="26775" windowHeight="9045"/>
  </bookViews>
  <sheets>
    <sheet name="Import" sheetId="1" r:id="rId1"/>
    <sheet name="Sheet1" sheetId="2" state="hidden" r:id="rId2"/>
    <sheet name="Log" sheetId="3" r:id="rId3"/>
  </sheets>
  <definedNames>
    <definedName name="DestinationPlateTypes">Sheet1!$D$1:$D$4</definedName>
    <definedName name="EnabledDisabledOption">Sheet1!$A$1:$A$2</definedName>
    <definedName name="LidOption">Sheet1!$E$1:$E$2</definedName>
    <definedName name="PlateCoverOptions">Sheet1!$E$1:$E$3</definedName>
    <definedName name="PlateTypes">Sheet1!$B$1:$B$3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 l="1"/>
  <c r="J8" i="1" l="1"/>
  <c r="C10" i="1" l="1"/>
  <c r="C7" i="1"/>
  <c r="C4"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19" i="1"/>
  <c r="B14" i="1"/>
  <c r="E7" i="1"/>
  <c r="B12" i="1"/>
  <c r="B13" i="1" s="1"/>
  <c r="A4" i="1"/>
  <c r="A11" i="1"/>
  <c r="E8" i="1" l="1"/>
</calcChain>
</file>

<file path=xl/sharedStrings.xml><?xml version="1.0" encoding="utf-8"?>
<sst xmlns="http://schemas.openxmlformats.org/spreadsheetml/2006/main" count="420" uniqueCount="91">
  <si>
    <t>A1</t>
  </si>
  <si>
    <t>A2</t>
  </si>
  <si>
    <t>A3</t>
  </si>
  <si>
    <t>A4</t>
  </si>
  <si>
    <t>A5</t>
  </si>
  <si>
    <t>A6</t>
  </si>
  <si>
    <t>A7</t>
  </si>
  <si>
    <t>A8</t>
  </si>
  <si>
    <t>B1</t>
  </si>
  <si>
    <t>C1</t>
  </si>
  <si>
    <t>D1</t>
  </si>
  <si>
    <t>B2</t>
  </si>
  <si>
    <t>C2</t>
  </si>
  <si>
    <t>D2</t>
  </si>
  <si>
    <t>B3</t>
  </si>
  <si>
    <t>C3</t>
  </si>
  <si>
    <t>D3</t>
  </si>
  <si>
    <t>B4</t>
  </si>
  <si>
    <t>C4</t>
  </si>
  <si>
    <t>D4</t>
  </si>
  <si>
    <t>B5</t>
  </si>
  <si>
    <t>C5</t>
  </si>
  <si>
    <t>D5</t>
  </si>
  <si>
    <t>B6</t>
  </si>
  <si>
    <t>C6</t>
  </si>
  <si>
    <t>D6</t>
  </si>
  <si>
    <t>B7</t>
  </si>
  <si>
    <t>C7</t>
  </si>
  <si>
    <t>D7</t>
  </si>
  <si>
    <t>B8</t>
  </si>
  <si>
    <t>C8</t>
  </si>
  <si>
    <t>D8</t>
  </si>
  <si>
    <t>Step 1</t>
  </si>
  <si>
    <t>Step 2</t>
  </si>
  <si>
    <t>Step 3</t>
  </si>
  <si>
    <t>Step 4</t>
  </si>
  <si>
    <t>Step 5</t>
  </si>
  <si>
    <t>Step 6</t>
  </si>
  <si>
    <t>Step 8</t>
  </si>
  <si>
    <t>Step 9</t>
  </si>
  <si>
    <t>Enabled</t>
  </si>
  <si>
    <t>Disabled</t>
  </si>
  <si>
    <t>Make sure that all other positions on the robot are free.</t>
  </si>
  <si>
    <t>Email adress for notifications</t>
  </si>
  <si>
    <t>96-well PCR plate</t>
  </si>
  <si>
    <t>96-well F-bottom plate</t>
  </si>
  <si>
    <t>Plate is provided with lid.</t>
  </si>
  <si>
    <t>Step 7</t>
  </si>
  <si>
    <t>Step 10</t>
  </si>
  <si>
    <t>gregor.schmidt@bsse.ethz.ch</t>
  </si>
  <si>
    <t>384-well F-bottom plate</t>
  </si>
  <si>
    <t>96-well F-bottom plates (PS, Thermo Scientific REF 167008)</t>
  </si>
  <si>
    <t>P069_Library_Replication_T0_Input_Sheet</t>
  </si>
  <si>
    <t>Source plate type</t>
  </si>
  <si>
    <t>Destination plate type</t>
  </si>
  <si>
    <t>Source plate lid option</t>
  </si>
  <si>
    <t>Destination plate lid option</t>
  </si>
  <si>
    <t>Plate is provided without lid.</t>
  </si>
  <si>
    <t>Required volume of medium [ml]</t>
  </si>
  <si>
    <t>Required number of destination plates</t>
  </si>
  <si>
    <t>V0</t>
  </si>
  <si>
    <t xml:space="preserve">Fill out the upper left part of this input sheet. Save this file as .xls or .xlsx and be ready to provide it at the beginning of the automated method. </t>
  </si>
  <si>
    <t>Seal source plate with membrane after replication</t>
  </si>
  <si>
    <t>Seal destination plate with membrane after replication</t>
  </si>
  <si>
    <t xml:space="preserve"> containing your library to be replicated in the shelf at the back of the robot.  Fill the shelf from top to bottom and left to right starting at D1 (D1, C1, B1, A1, D2, C2,...). The plates should be labelled with a barcode on their right side. They should be inserted into the shelves such that the barcode is visible to you.
</t>
  </si>
  <si>
    <t>The robot will now start replicating your library. It will send you an email when an error occurs or when the script has finished. If you have any questions or problems during the run contact laf@bsse.ethz.ch.</t>
  </si>
  <si>
    <t>Source plate shelf position</t>
  </si>
  <si>
    <t>Source plate barcode (added by robot)</t>
  </si>
  <si>
    <t>Destination plate shelf position</t>
  </si>
  <si>
    <t>Pin replication step</t>
  </si>
  <si>
    <t>Required number of pin replication steps</t>
  </si>
  <si>
    <t>Replicated wells in source plate</t>
  </si>
  <si>
    <t>Replicated wells in destination plate</t>
  </si>
  <si>
    <t>Date and time of replication (added by robot)</t>
  </si>
  <si>
    <t>A1-H12</t>
  </si>
  <si>
    <t>A1-O23</t>
  </si>
  <si>
    <t>B1-P23</t>
  </si>
  <si>
    <t>B2-P24</t>
  </si>
  <si>
    <t>A2-O24</t>
  </si>
  <si>
    <t>Destination plate barcode 
(added by robot)</t>
  </si>
  <si>
    <t>Name of library source plate</t>
  </si>
  <si>
    <t>Finishing time of script
(added by robot)</t>
  </si>
  <si>
    <t>Start time of script
(added by robot)</t>
  </si>
  <si>
    <t>The robot has finished the library replication. Remove the plates with the new and old library from the shelf at the back of the robot. Remove the solution from the omnitrays using the LAF Pipetboy. Remove the hypochlorite through, rinse it with water and place it in the blue box for dishwashing next to the door. Remove the omnitrays, the pin replicator and PCR plate from PCR cycler 1. Empty the liquid waste and fill up the system liquid container if necessary.</t>
  </si>
  <si>
    <t>Book the Tecan T0 (Mario) robot in the IRIS booking system. Walk up to the robot and check if the liquid waste (below the robot) is less than 25% full and the system liquid is at least 75% full, such that enough liquid is available during the run. Start the  script "P069_Library_Replication_T0". Follow the instructions on the screen and confirm loading of the different reagents and labware as follows.</t>
  </si>
  <si>
    <t>Testlibrary1</t>
  </si>
  <si>
    <t>Testlibrary2</t>
  </si>
  <si>
    <t>Provide an empty PCR plate (4titude, REF 4ti-0960) in PCR cycler 1 (grid 40). Place a freshly cleaned 96-pin replicator tool (Scinomix, REF SCI-4010-OS) into the PCR plate.</t>
  </si>
  <si>
    <t>384-well F-bottom plates (PP, Greiner Bio-one REF 781201 / 281261)</t>
  </si>
  <si>
    <t>96-well PCR plates (4titude, 4ti-0960)</t>
  </si>
  <si>
    <t>Provide 3x omnitray plates (Thermo Scientific, REF 242811) without lids on positions P6, P7 and P8 (Cooling Carrier 2, grid 24). Add 70 ml of 2% hypochlorite solution to the plate on position P8 (front), 70 ml of milliQ water to the plate on position P7 and 70 ml of 95% ethanol to the plate on position P6 (back). Use the LAF Pipetboy to add the liquids to the throughs. Provide a 100 ml through (PP, Tecan REF 10613048) filled with 100 ml of 2% hypochlorite solution in through holder R3 (grid 3). The omnitray plates and hypochlorite solution are used to sterilize the pin replicator tool and pipette tips.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</si>
</sst>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5"/>
      <color theme="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C6EFCE"/>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xf numFmtId="0" fontId="5" fillId="3" borderId="0" applyNumberFormat="0" applyBorder="0" applyAlignment="0" applyProtection="0"/>
  </cellStyleXfs>
  <cellXfs count="37">
    <xf numFmtId="0" fontId="0" fillId="0" borderId="0" xfId="0"/>
    <xf numFmtId="0" fontId="0" fillId="2" borderId="0" xfId="0"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0" fontId="0" fillId="0" borderId="0" xfId="0" applyProtection="1"/>
    <xf numFmtId="0" fontId="0" fillId="2" borderId="0" xfId="0" applyFill="1" applyAlignment="1" applyProtection="1">
      <alignment horizontal="center" vertical="center" wrapText="1"/>
    </xf>
    <xf numFmtId="0" fontId="0" fillId="0" borderId="0" xfId="0" applyAlignment="1" applyProtection="1">
      <alignment horizontal="center" vertical="center"/>
    </xf>
    <xf numFmtId="0" fontId="1" fillId="2" borderId="0" xfId="0" applyFont="1" applyFill="1" applyBorder="1" applyAlignment="1" applyProtection="1">
      <alignment horizontal="center" vertical="center"/>
    </xf>
    <xf numFmtId="0" fontId="0" fillId="2" borderId="0"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horizontal="center" vertical="center" wrapText="1"/>
    </xf>
    <xf numFmtId="0" fontId="0" fillId="0" borderId="2" xfId="0" applyBorder="1" applyAlignment="1" applyProtection="1">
      <alignment horizontal="center" vertical="center" wrapText="1"/>
    </xf>
    <xf numFmtId="0" fontId="0" fillId="0" borderId="4"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0" fillId="2" borderId="0" xfId="0"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xf>
    <xf numFmtId="0" fontId="0" fillId="0" borderId="0" xfId="0" applyAlignment="1" applyProtection="1">
      <alignment horizontal="center" vertical="center" wrapText="1"/>
    </xf>
    <xf numFmtId="0" fontId="0" fillId="0" borderId="0" xfId="0" applyFont="1" applyAlignment="1" applyProtection="1">
      <alignment horizontal="center" vertical="center"/>
    </xf>
    <xf numFmtId="0" fontId="4" fillId="0" borderId="0" xfId="0" applyFont="1" applyAlignment="1" applyProtection="1">
      <alignment horizontal="center" vertical="center" wrapText="1"/>
    </xf>
    <xf numFmtId="1" fontId="0" fillId="2" borderId="0" xfId="0" applyNumberFormat="1" applyFill="1" applyBorder="1" applyAlignment="1" applyProtection="1">
      <alignment horizontal="center" vertical="center"/>
    </xf>
    <xf numFmtId="0" fontId="0" fillId="2" borderId="0" xfId="0" applyFill="1" applyAlignment="1" applyProtection="1">
      <alignment horizontal="center" vertical="center"/>
      <protection locked="0"/>
    </xf>
    <xf numFmtId="0" fontId="5" fillId="3" borderId="0" xfId="2" applyBorder="1" applyAlignment="1" applyProtection="1">
      <alignment horizontal="center" vertical="center"/>
      <protection locked="0"/>
    </xf>
    <xf numFmtId="0" fontId="3" fillId="2" borderId="0" xfId="1" applyFill="1" applyAlignment="1" applyProtection="1">
      <alignment horizontal="center" vertical="center" wrapText="1"/>
    </xf>
    <xf numFmtId="0" fontId="0" fillId="0" borderId="1"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0" fontId="0" fillId="0" borderId="3" xfId="0" applyBorder="1" applyAlignment="1" applyProtection="1">
      <alignment horizontal="center" vertical="center" wrapText="1"/>
    </xf>
    <xf numFmtId="0" fontId="2" fillId="2" borderId="0" xfId="0" applyFont="1" applyFill="1" applyAlignment="1" applyProtection="1">
      <alignment horizontal="center" vertical="center"/>
    </xf>
    <xf numFmtId="0" fontId="0" fillId="2" borderId="0" xfId="0" applyFill="1" applyBorder="1" applyAlignment="1" applyProtection="1">
      <alignment horizontal="center" vertical="center" wrapText="1"/>
    </xf>
    <xf numFmtId="49" fontId="0" fillId="0" borderId="0" xfId="0" applyNumberFormat="1" applyAlignment="1" applyProtection="1">
      <alignment horizontal="center" vertical="center"/>
    </xf>
    <xf numFmtId="1" fontId="0" fillId="0" borderId="0" xfId="0" applyNumberFormat="1" applyAlignment="1" applyProtection="1">
      <alignment horizontal="center" vertical="center"/>
    </xf>
    <xf numFmtId="0" fontId="0" fillId="0" borderId="0" xfId="0" applyProtection="1">
      <protection locked="0"/>
    </xf>
    <xf numFmtId="49" fontId="0" fillId="0" borderId="0" xfId="0" applyNumberFormat="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5"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0" fontId="0" fillId="2" borderId="0" xfId="0" applyFill="1" applyBorder="1" applyAlignment="1" applyProtection="1">
      <alignment horizontal="center" vertical="center" wrapText="1"/>
    </xf>
    <xf numFmtId="0" fontId="2" fillId="2" borderId="0" xfId="0" applyFont="1" applyFill="1" applyAlignment="1" applyProtection="1">
      <alignment horizontal="center" vertical="center"/>
    </xf>
  </cellXfs>
  <cellStyles count="3">
    <cellStyle name="Good" xfId="2" builtinId="26"/>
    <cellStyle name="Hyperlink" xfId="1" builtinId="8"/>
    <cellStyle name="Normal" xfId="0" builtinId="0"/>
  </cellStyles>
  <dxfs count="32">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protection locked="1" hidden="0"/>
    </dxf>
    <dxf>
      <numFmt numFmtId="30" formatCode="@"/>
      <alignment horizontal="center" vertical="center" textRotation="0" indent="0" justifyLastLine="0" shrinkToFit="0" readingOrder="0"/>
      <protection locked="0" hidden="0"/>
    </dxf>
    <dxf>
      <numFmt numFmtId="30" formatCode="@"/>
      <alignment horizontal="center" vertical="center" textRotation="0" indent="0" justifyLastLine="0" shrinkToFit="0" readingOrder="0"/>
      <protection locked="0" hidden="0"/>
    </dxf>
    <dxf>
      <alignment horizontal="center" vertical="center" textRotation="0" wrapText="1" indent="0" justifyLastLine="0" shrinkToFit="0" readingOrder="0"/>
      <protection locked="1" hidden="0"/>
    </dxf>
    <dxf>
      <numFmt numFmtId="30" formatCode="@"/>
      <alignment horizontal="center" vertical="center" textRotation="0" indent="0" justifyLastLine="0" shrinkToFit="0" readingOrder="0"/>
      <protection locked="0" hidden="0"/>
    </dxf>
    <dxf>
      <numFmt numFmtId="30" formatCode="@"/>
      <alignment horizontal="center" vertical="center" textRotation="0" indent="0" justifyLastLine="0" shrinkToFit="0" readingOrder="0"/>
      <protection locked="0" hidden="0"/>
    </dxf>
    <dxf>
      <alignment horizontal="center" vertical="center" textRotation="0" wrapText="1"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1"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1"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1" indent="0" justifyLastLine="0" shrinkToFit="0" readingOrder="0"/>
      <protection locked="1"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vertical="center" textRotation="0" wrapText="1"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1" indent="0" justifyLastLine="0" shrinkToFit="0" readingOrder="0"/>
      <protection locked="1" hidden="0"/>
    </dxf>
    <dxf>
      <alignment horizontal="center" vertical="center" textRotation="0" wrapText="0" indent="0" justifyLastLine="0" shrinkToFit="0" readingOrder="0"/>
      <protection locked="1" hidden="0"/>
    </dxf>
    <dxf>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protection locked="1" hidden="0"/>
    </dxf>
    <dxf>
      <font>
        <color rgb="FF9C0006"/>
      </font>
      <fill>
        <patternFill>
          <bgColor rgb="FFFFC7CE"/>
        </patternFill>
      </fill>
    </dxf>
    <dxf>
      <font>
        <color theme="0"/>
      </font>
      <fill>
        <patternFill>
          <bgColor theme="0"/>
        </patternFill>
      </fill>
      <border>
        <left style="thin">
          <color theme="0" tint="-0.14996795556505021"/>
        </left>
        <right style="thin">
          <color theme="0" tint="-0.14996795556505021"/>
        </right>
        <top style="thin">
          <color theme="0" tint="-0.14996795556505021"/>
        </top>
        <bottom style="thin">
          <color theme="0" tint="-0.14996795556505021"/>
        </bottom>
      </border>
    </dxf>
    <dxf>
      <border>
        <bottom style="thin">
          <color rgb="FF000000"/>
        </bottom>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color rgb="FFFFC7CE"/>
      <color rgb="FF9C0006"/>
      <color rgb="FFFFCCCC"/>
      <color rgb="FFF8AB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8:B82" totalsRowShown="0" headerRowDxfId="26" dataDxfId="25">
  <autoFilter ref="B18:B82"/>
  <tableColumns count="1">
    <tableColumn id="1" name="Source plate shelf position" dataDxfId="24">
      <calculatedColumnFormula>IF(ISNUMBER(FIND(96,$B$5)),Sheet1!F1,Sheet1!G1)</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C18:C82" totalsRowShown="0" headerRowDxfId="23" dataDxfId="22">
  <autoFilter ref="C18:C82"/>
  <tableColumns count="1">
    <tableColumn id="1" name="Replicated wells in source plate" dataDxfId="21">
      <calculatedColumnFormula>IF(ISNUMBER(FIND(96,$B$5)),Sheet1!L1,Sheet1!M1)</calculatedColumnFormula>
    </tableColumn>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D18:D82" totalsRowShown="0" headerRowDxfId="20" dataDxfId="19">
  <autoFilter ref="D18:D82"/>
  <tableColumns count="1">
    <tableColumn id="1" name="Name of library source plate" dataDxfId="18"/>
  </tableColumns>
  <tableStyleInfo name="TableStyleMedium7" showFirstColumn="0" showLastColumn="0" showRowStripes="1" showColumnStripes="0"/>
</table>
</file>

<file path=xl/tables/table4.xml><?xml version="1.0" encoding="utf-8"?>
<table xmlns="http://schemas.openxmlformats.org/spreadsheetml/2006/main" id="4" name="Table4" displayName="Table4" ref="E18:E82" totalsRowShown="0" headerRowDxfId="17" dataDxfId="16">
  <autoFilter ref="E18:E82"/>
  <tableColumns count="1">
    <tableColumn id="1" name="Source plate barcode (added by robot)" dataDxfId="15"/>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F18:F82" totalsRowShown="0" headerRowDxfId="14" dataDxfId="13">
  <autoFilter ref="F18:F82"/>
  <tableColumns count="1">
    <tableColumn id="1" name="Destination plate shelf position" dataDxfId="12">
      <calculatedColumnFormula>IF(AND(ISNUMBER(FIND(96,$B$5)), ISNUMBER(FIND(96,$B$8))),Sheet1!H1,IF(AND(ISNUMBER(FIND(384,$B$5)), ISNUMBER(FIND(384,$B$8))),Sheet1!I1,IF(AND(ISNUMBER(FIND(96,$B$5)), ISNUMBER(FIND(384,$B$8))),Sheet1!J1, IF(AND(ISNUMBER(FIND(384,$B$5)), ISNUMBER(FIND(96,$B$8))),Sheet1!K1))))</calculatedColumnFormula>
    </tableColumn>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G18:G82" totalsRowShown="0" headerRowDxfId="11" dataDxfId="10">
  <autoFilter ref="G18:G82"/>
  <tableColumns count="1">
    <tableColumn id="1" name="Replicated wells in destination plate" dataDxfId="9">
      <calculatedColumnFormula>IF(ISNUMBER(FIND(96,$B$8)),Sheet1!L1,Sheet1!M1)</calculatedColumnFormula>
    </tableColumn>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H18:H82" totalsRowShown="0" headerRowDxfId="8" dataDxfId="7">
  <autoFilter ref="H18:H82"/>
  <tableColumns count="1">
    <tableColumn id="1" name="Destination plate barcode _x000a_(added by robot)" dataDxfId="6"/>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I18:I82" totalsRowShown="0" headerRowDxfId="5" dataDxfId="4">
  <autoFilter ref="I18:I82"/>
  <tableColumns count="1">
    <tableColumn id="1" name="Date and time of replication (added by robot)" dataDxfId="3"/>
  </tableColumns>
  <tableStyleInfo name="TableStyleMedium4" showFirstColumn="0" showLastColumn="0" showRowStripes="1" showColumnStripes="0"/>
</table>
</file>

<file path=xl/tables/table9.xml><?xml version="1.0" encoding="utf-8"?>
<table xmlns="http://schemas.openxmlformats.org/spreadsheetml/2006/main" id="10" name="Table10" displayName="Table10" ref="A18:A82" totalsRowShown="0" headerRowDxfId="2" dataDxfId="1">
  <autoFilter ref="A18:A82"/>
  <tableColumns count="1">
    <tableColumn id="1" name="Pin replication step"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mailto:gregor.schmidt@bsse.ethz.ch"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abSelected="1" topLeftCell="A4" zoomScaleNormal="100" workbookViewId="0">
      <selection activeCell="E6" sqref="E6:H6"/>
    </sheetView>
  </sheetViews>
  <sheetFormatPr defaultRowHeight="15" x14ac:dyDescent="0.25"/>
  <cols>
    <col min="1" max="1" width="28.85546875" style="5" customWidth="1"/>
    <col min="2" max="2" width="33.85546875" style="5" customWidth="1"/>
    <col min="3" max="3" width="20.5703125" style="5" customWidth="1"/>
    <col min="4" max="4" width="33.85546875" style="5" customWidth="1"/>
    <col min="5" max="5" width="21.28515625" style="5" customWidth="1"/>
    <col min="6" max="6" width="17.7109375" style="28" customWidth="1"/>
    <col min="7" max="7" width="23.5703125" style="5" customWidth="1"/>
    <col min="8" max="8" width="29.28515625" style="5" customWidth="1"/>
    <col min="9" max="9" width="35.5703125" style="28" customWidth="1"/>
    <col min="10" max="10" width="83.5703125" style="5" hidden="1" customWidth="1"/>
    <col min="11" max="12" width="83" style="5" customWidth="1"/>
    <col min="13" max="16384" width="9.140625" style="5"/>
  </cols>
  <sheetData>
    <row r="1" spans="1:12" ht="29.25" customHeight="1" x14ac:dyDescent="0.25">
      <c r="A1" s="36" t="s">
        <v>52</v>
      </c>
      <c r="B1" s="36"/>
      <c r="C1" s="36"/>
      <c r="D1" s="36"/>
      <c r="E1" s="36"/>
      <c r="F1" s="36"/>
      <c r="G1" s="36"/>
      <c r="H1" s="36"/>
      <c r="I1" s="26" t="s">
        <v>60</v>
      </c>
    </row>
    <row r="3" spans="1:12" ht="80.099999999999994" customHeight="1" x14ac:dyDescent="0.25">
      <c r="A3" s="4" t="s">
        <v>43</v>
      </c>
      <c r="B3" s="22" t="s">
        <v>49</v>
      </c>
      <c r="D3" s="6" t="s">
        <v>32</v>
      </c>
      <c r="E3" s="35" t="s">
        <v>61</v>
      </c>
      <c r="F3" s="35"/>
      <c r="G3" s="35"/>
      <c r="H3" s="35"/>
      <c r="I3" s="27"/>
    </row>
    <row r="4" spans="1:12" ht="80.099999999999994" customHeight="1" x14ac:dyDescent="0.25">
      <c r="A4" s="7" t="str">
        <f>CONCATENATE("Number of source plates [1 - ",IF(OR(AND(ISNUMBER(FIND("96",B5)),ISNUMBER(FIND("96",B8))),AND(ISNUMBER(FIND("384",B5)),ISNUMBER(FIND("384",B8)))),16,IF(AND(ISNUMBER(FIND("384",B5)),ISNUMBER(FIND("96",B8))),6,24)),"]")</f>
        <v>Number of source plates [1 - 16]</v>
      </c>
      <c r="B4" s="1">
        <v>2</v>
      </c>
      <c r="C4" s="15" t="str">
        <f>IF(B4&gt;IF(OR(AND(ISNUMBER(FIND("96",B5)),ISNUMBER(FIND("96",B8))),AND(ISNUMBER(FIND("384",B5)),ISNUMBER(FIND("384",B8)))),16,IF(AND(ISNUMBER(FIND("384",B5)),ISNUMBER(FIND("96",B8))),6,24)),"Please reduce the number of source plates.","")</f>
        <v/>
      </c>
      <c r="D4" s="6" t="s">
        <v>33</v>
      </c>
      <c r="E4" s="35" t="s">
        <v>84</v>
      </c>
      <c r="F4" s="35"/>
      <c r="G4" s="35"/>
      <c r="H4" s="35"/>
      <c r="I4" s="27"/>
    </row>
    <row r="5" spans="1:12" ht="99.95" customHeight="1" x14ac:dyDescent="0.25">
      <c r="A5" s="7" t="s">
        <v>53</v>
      </c>
      <c r="B5" s="1" t="s">
        <v>45</v>
      </c>
      <c r="C5" s="15"/>
      <c r="D5" s="6" t="s">
        <v>34</v>
      </c>
      <c r="E5" s="35" t="s">
        <v>90</v>
      </c>
      <c r="F5" s="35"/>
      <c r="G5" s="35"/>
      <c r="H5" s="35"/>
      <c r="I5" s="27"/>
    </row>
    <row r="6" spans="1:12" ht="80.099999999999994" customHeight="1" x14ac:dyDescent="0.25">
      <c r="A6" s="7" t="s">
        <v>55</v>
      </c>
      <c r="B6" s="20" t="s">
        <v>46</v>
      </c>
      <c r="C6" s="9"/>
      <c r="D6" s="6" t="s">
        <v>35</v>
      </c>
      <c r="E6" s="35" t="s">
        <v>87</v>
      </c>
      <c r="F6" s="35"/>
      <c r="G6" s="35"/>
      <c r="H6" s="35"/>
      <c r="I6" s="27"/>
      <c r="J6" s="16"/>
      <c r="K6" s="16"/>
      <c r="L6" s="16"/>
    </row>
    <row r="7" spans="1:12" ht="80.099999999999994" customHeight="1" x14ac:dyDescent="0.25">
      <c r="A7" s="7" t="s">
        <v>62</v>
      </c>
      <c r="B7" s="21" t="s">
        <v>41</v>
      </c>
      <c r="C7" s="15" t="str">
        <f>IF(B7="Enabled", "Sealing of source plate not implemented yet.","")</f>
        <v/>
      </c>
      <c r="D7" s="6" t="s">
        <v>36</v>
      </c>
      <c r="E7" s="35" t="str">
        <f>CONCATENATE("Provide ",B4,"x ",VLOOKUP(B5,Sheet1!B1:D3,3,0),IF(ISNUMBER(FIND("without",B6))," without lid", " with lid"),J7)</f>
        <v xml:space="preserve">Provide 2x 96-well F-bottom plates (PS, Thermo Scientific REF 167008) with lid containing your library to be replicated in the shelf at the back of the robot.  Fill the shelf from top to bottom and left to right starting at D1 (D1, C1, B1, A1, D2, C2,...). The plates should be labelled with a barcode on their right side. They should be inserted into the shelves such that the barcode is visible to you.
</v>
      </c>
      <c r="F7" s="35"/>
      <c r="G7" s="35"/>
      <c r="H7" s="35"/>
      <c r="I7" s="27"/>
      <c r="J7" s="16" t="s">
        <v>64</v>
      </c>
    </row>
    <row r="8" spans="1:12" ht="80.099999999999994" customHeight="1" x14ac:dyDescent="0.25">
      <c r="A8" s="7" t="s">
        <v>54</v>
      </c>
      <c r="B8" s="1" t="s">
        <v>45</v>
      </c>
      <c r="C8" s="9"/>
      <c r="D8" s="6" t="s">
        <v>37</v>
      </c>
      <c r="E8" s="35" t="str">
        <f>CONCATENATE("Provide ",B12,"x empty ",VLOOKUP(B8,Sheet1!B1:D3,3,0),IF(ISNUMBER(FIND("without",B9))," without lid", " with lid"),J8)</f>
        <v>Provide 2x empty 96-well F-bottom plates (PS, Thermo Scientific REF 167008) with lid in the shelf at the back of the robot.  Fill the shelf from top to bottom and left to right starting at D5 (D5, C5, B5, A5, D6, C6,...). The plates should be labelled with a barcode on their right side. They should be inserted into the shelves such that the barcode is visible to you.</v>
      </c>
      <c r="F8" s="35"/>
      <c r="G8" s="35"/>
      <c r="H8" s="35"/>
      <c r="I8" s="27"/>
      <c r="J8" s="16" t="str">
        <f>CONCATENATE(" in the shelf at the back of the robot.  Fill the shelf from top to bottom and left to right starting at ", IF(OR(AND(ISNUMBER(FIND("96",B5)),ISNUMBER(FIND("96",B8))),AND(ISNUMBER(FIND("384",B5)),ISNUMBER(FIND("384",B8)))), "D5 (D5, C5, B5, A5, D6, C6,...). ",IF(AND(ISNUMBER(FIND("384",B5)),ISNUMBER(FIND("96",B8))),"D3 (D3, C3, B3, A3, D4, C4,...). ","D7 (D7, C7, B7, A7, D8,...). ")), "The plates should be labelled with a barcode on their right side. They should be inserted into the shelves such that the barcode is visible to you.")</f>
        <v xml:space="preserve"> in the shelf at the back of the robot.  Fill the shelf from top to bottom and left to right starting at D5 (D5, C5, B5, A5, D6, C6,...). The plates should be labelled with a barcode on their right side. They should be inserted into the shelves such that the barcode is visible to you.</v>
      </c>
      <c r="K8" s="16"/>
      <c r="L8" s="16"/>
    </row>
    <row r="9" spans="1:12" ht="80.099999999999994" customHeight="1" x14ac:dyDescent="0.25">
      <c r="A9" s="7" t="s">
        <v>56</v>
      </c>
      <c r="B9" s="20" t="s">
        <v>46</v>
      </c>
      <c r="C9" s="9"/>
      <c r="D9" s="6" t="s">
        <v>47</v>
      </c>
      <c r="E9" s="35" t="str">
        <f>CONCATENATE("Provide ", IF(B$13&lt;100, "one 100ml through ",  IF(B$13&lt;200, "two 100ml throughs ", "three 100ml throughs ")), "(PP, Tecan REF 10613048) filled with in total at least ", IF(B$13&lt;300,B13,"300"), " ml of innoculation medium ", IF(B$13&lt;100, "on position R4 (through holder on grid 9).", IF(B$13&lt;200, "on position R4 and R5 (through holder on grid 9).", "on position R4, R5 and R6 (through holder on grid 9).")), IF(B$13&gt;300, " This is not enough medium for the complete library replication. You will be notified via email during the run to provide more medium.", ""))</f>
        <v>Provide one 100ml through (PP, Tecan REF 10613048) filled with in total at least 50 ml of innoculation medium on position R4 (through holder on grid 9).</v>
      </c>
      <c r="F9" s="35"/>
      <c r="G9" s="35"/>
      <c r="H9" s="35"/>
      <c r="I9" s="27"/>
      <c r="J9" s="16"/>
      <c r="K9" s="16"/>
      <c r="L9" s="16"/>
    </row>
    <row r="10" spans="1:12" ht="80.099999999999994" customHeight="1" x14ac:dyDescent="0.25">
      <c r="A10" s="7" t="s">
        <v>63</v>
      </c>
      <c r="B10" s="21" t="s">
        <v>41</v>
      </c>
      <c r="C10" s="15" t="str">
        <f>IF(B10="Enabled", "Sealing of destination plate not implemented yet.","")</f>
        <v/>
      </c>
      <c r="D10" s="6" t="s">
        <v>38</v>
      </c>
      <c r="E10" s="35" t="s">
        <v>42</v>
      </c>
      <c r="F10" s="35"/>
      <c r="G10" s="35"/>
      <c r="H10" s="35"/>
      <c r="I10" s="27"/>
    </row>
    <row r="11" spans="1:12" ht="80.099999999999994" customHeight="1" x14ac:dyDescent="0.25">
      <c r="A11" s="7" t="str">
        <f>CONCATENATE("Innoculation volume [0 - ", VLOOKUP($B$8,Sheet1!$B$1:$C$3,2,0), "µl]")</f>
        <v>Innoculation volume [0 - 250µl]</v>
      </c>
      <c r="B11" s="14">
        <v>200</v>
      </c>
      <c r="C11" s="15"/>
      <c r="D11" s="6" t="s">
        <v>39</v>
      </c>
      <c r="E11" s="35" t="s">
        <v>65</v>
      </c>
      <c r="F11" s="35"/>
      <c r="G11" s="35"/>
      <c r="H11" s="35"/>
      <c r="I11" s="27"/>
    </row>
    <row r="12" spans="1:12" ht="80.099999999999994" customHeight="1" x14ac:dyDescent="0.25">
      <c r="A12" s="7" t="s">
        <v>59</v>
      </c>
      <c r="B12" s="2">
        <f>IF(OR(AND(ISNUMBER(FIND("96",B5)),ISNUMBER(FIND("96",B8))),AND(ISNUMBER(FIND("384",B5)),ISNUMBER(FIND("384",B8)))),B4,IF(AND(ISNUMBER(FIND("384",B5)),ISNUMBER(FIND("96",B8))),B4*4,ROUNDUP(B4/4,0)))</f>
        <v>2</v>
      </c>
      <c r="C12" s="18"/>
      <c r="D12" s="6" t="s">
        <v>48</v>
      </c>
      <c r="E12" s="35" t="s">
        <v>83</v>
      </c>
      <c r="F12" s="35"/>
      <c r="G12" s="35"/>
      <c r="H12" s="35"/>
      <c r="I12" s="27"/>
    </row>
    <row r="13" spans="1:12" ht="45" customHeight="1" x14ac:dyDescent="0.25">
      <c r="A13" s="7" t="s">
        <v>58</v>
      </c>
      <c r="B13" s="19">
        <f>ROUNDUP(B12*B11*(IF(ISNUMBER(FIND("96",B8)),96,384))/1000,-1)+10</f>
        <v>50</v>
      </c>
      <c r="C13" s="29"/>
      <c r="D13" s="6"/>
      <c r="E13" s="35"/>
      <c r="F13" s="35"/>
      <c r="G13" s="35"/>
      <c r="H13" s="35"/>
      <c r="I13" s="27"/>
    </row>
    <row r="14" spans="1:12" ht="45" customHeight="1" x14ac:dyDescent="0.25">
      <c r="A14" s="7" t="s">
        <v>70</v>
      </c>
      <c r="B14" s="2">
        <f>B4*IF(ISNUMBER(FIND("384",B5)),4,1)</f>
        <v>2</v>
      </c>
      <c r="C14" s="15"/>
      <c r="D14" s="6"/>
      <c r="E14" s="35"/>
      <c r="F14" s="35"/>
      <c r="G14" s="35"/>
      <c r="H14" s="35"/>
      <c r="I14" s="27"/>
    </row>
    <row r="15" spans="1:12" ht="45" customHeight="1" x14ac:dyDescent="0.25">
      <c r="A15" s="7" t="s">
        <v>82</v>
      </c>
      <c r="B15" s="1"/>
      <c r="C15" s="8"/>
      <c r="D15" s="6"/>
      <c r="E15" s="35"/>
      <c r="F15" s="35"/>
      <c r="G15" s="35"/>
      <c r="H15" s="35"/>
      <c r="I15" s="27"/>
    </row>
    <row r="16" spans="1:12" ht="45" customHeight="1" x14ac:dyDescent="0.25">
      <c r="A16" s="7" t="s">
        <v>81</v>
      </c>
      <c r="B16" s="1"/>
      <c r="C16" s="8"/>
      <c r="D16" s="6"/>
      <c r="E16" s="35"/>
      <c r="F16" s="35"/>
      <c r="G16" s="35"/>
      <c r="H16" s="35"/>
      <c r="I16" s="27"/>
    </row>
    <row r="17" spans="1:9" ht="15.75" thickBot="1" x14ac:dyDescent="0.3"/>
    <row r="18" spans="1:9" s="16" customFormat="1" ht="45" customHeight="1" x14ac:dyDescent="0.25">
      <c r="A18" s="23" t="s">
        <v>69</v>
      </c>
      <c r="B18" s="24" t="s">
        <v>66</v>
      </c>
      <c r="C18" s="10" t="s">
        <v>71</v>
      </c>
      <c r="D18" s="10" t="s">
        <v>80</v>
      </c>
      <c r="E18" s="10" t="s">
        <v>67</v>
      </c>
      <c r="F18" s="10" t="s">
        <v>68</v>
      </c>
      <c r="G18" s="10" t="s">
        <v>72</v>
      </c>
      <c r="H18" s="10" t="s">
        <v>79</v>
      </c>
      <c r="I18" s="25" t="s">
        <v>73</v>
      </c>
    </row>
    <row r="19" spans="1:9" x14ac:dyDescent="0.25">
      <c r="A19" s="11">
        <v>1</v>
      </c>
      <c r="B19" s="8" t="str">
        <f>IF(ISNUMBER(FIND(96,$B$5)),Sheet1!F1,Sheet1!G1)</f>
        <v>D1</v>
      </c>
      <c r="C19" s="8" t="str">
        <f>IF(ISNUMBER(FIND(96,$B$5)),Sheet1!L1,Sheet1!M1)</f>
        <v>A1-H12</v>
      </c>
      <c r="D19" s="31" t="s">
        <v>85</v>
      </c>
      <c r="E19" s="31"/>
      <c r="F19" s="8" t="str">
        <f>IF(AND(ISNUMBER(FIND(96,$B$5)), ISNUMBER(FIND(96,$B$8))),Sheet1!H1,IF(AND(ISNUMBER(FIND(384,$B$5)), ISNUMBER(FIND(384,$B$8))),Sheet1!I1,IF(AND(ISNUMBER(FIND(96,$B$5)), ISNUMBER(FIND(384,$B$8))),Sheet1!J1, IF(AND(ISNUMBER(FIND(384,$B$5)), ISNUMBER(FIND(96,$B$8))),Sheet1!K1))))</f>
        <v>D5</v>
      </c>
      <c r="G19" s="8" t="str">
        <f>IF(ISNUMBER(FIND(96,$B$8)),Sheet1!L1,Sheet1!M1)</f>
        <v>A1-H12</v>
      </c>
      <c r="H19" s="31"/>
      <c r="I19" s="33"/>
    </row>
    <row r="20" spans="1:9" x14ac:dyDescent="0.25">
      <c r="A20" s="11">
        <v>2</v>
      </c>
      <c r="B20" s="8" t="str">
        <f>IF(ISNUMBER(FIND(96,$B$5)),Sheet1!F2,Sheet1!G2)</f>
        <v>C1</v>
      </c>
      <c r="C20" s="8" t="str">
        <f>IF(ISNUMBER(FIND(96,$B$5)),Sheet1!L2,Sheet1!M2)</f>
        <v>A1-H12</v>
      </c>
      <c r="D20" s="31" t="s">
        <v>86</v>
      </c>
      <c r="E20" s="31"/>
      <c r="F20" s="8" t="str">
        <f>IF(AND(ISNUMBER(FIND(96,$B$5)), ISNUMBER(FIND(96,$B$8))),Sheet1!H2,IF(AND(ISNUMBER(FIND(384,$B$5)), ISNUMBER(FIND(384,$B$8))),Sheet1!I2,IF(AND(ISNUMBER(FIND(96,$B$5)), ISNUMBER(FIND(384,$B$8))),Sheet1!J2, IF(AND(ISNUMBER(FIND(384,$B$5)), ISNUMBER(FIND(96,$B$8))),Sheet1!K2))))</f>
        <v>C5</v>
      </c>
      <c r="G20" s="8" t="str">
        <f>IF(ISNUMBER(FIND(96,$B$8)),Sheet1!L2,Sheet1!M2)</f>
        <v>A1-H12</v>
      </c>
      <c r="H20" s="31"/>
      <c r="I20" s="33"/>
    </row>
    <row r="21" spans="1:9" x14ac:dyDescent="0.25">
      <c r="A21" s="11">
        <v>3</v>
      </c>
      <c r="B21" s="8" t="str">
        <f>IF(ISNUMBER(FIND(96,$B$5)),Sheet1!F3,Sheet1!G3)</f>
        <v>B1</v>
      </c>
      <c r="C21" s="8" t="str">
        <f>IF(ISNUMBER(FIND(96,$B$5)),Sheet1!L3,Sheet1!M3)</f>
        <v>A1-H12</v>
      </c>
      <c r="D21" s="31"/>
      <c r="E21" s="31"/>
      <c r="F21" s="8" t="str">
        <f>IF(AND(ISNUMBER(FIND(96,$B$5)), ISNUMBER(FIND(96,$B$8))),Sheet1!H3,IF(AND(ISNUMBER(FIND(384,$B$5)), ISNUMBER(FIND(384,$B$8))),Sheet1!I3,IF(AND(ISNUMBER(FIND(96,$B$5)), ISNUMBER(FIND(384,$B$8))),Sheet1!J3, IF(AND(ISNUMBER(FIND(384,$B$5)), ISNUMBER(FIND(96,$B$8))),Sheet1!K3))))</f>
        <v>B5</v>
      </c>
      <c r="G21" s="8" t="str">
        <f>IF(ISNUMBER(FIND(96,$B$8)),Sheet1!L3,Sheet1!M3)</f>
        <v>A1-H12</v>
      </c>
      <c r="H21" s="31"/>
      <c r="I21" s="33"/>
    </row>
    <row r="22" spans="1:9" x14ac:dyDescent="0.25">
      <c r="A22" s="11">
        <v>4</v>
      </c>
      <c r="B22" s="8" t="str">
        <f>IF(ISNUMBER(FIND(96,$B$5)),Sheet1!F4,Sheet1!G4)</f>
        <v>A1</v>
      </c>
      <c r="C22" s="8" t="str">
        <f>IF(ISNUMBER(FIND(96,$B$5)),Sheet1!L4,Sheet1!M4)</f>
        <v>A1-H12</v>
      </c>
      <c r="D22" s="31"/>
      <c r="E22" s="31"/>
      <c r="F22" s="8" t="str">
        <f>IF(AND(ISNUMBER(FIND(96,$B$5)), ISNUMBER(FIND(96,$B$8))),Sheet1!H4,IF(AND(ISNUMBER(FIND(384,$B$5)), ISNUMBER(FIND(384,$B$8))),Sheet1!I4,IF(AND(ISNUMBER(FIND(96,$B$5)), ISNUMBER(FIND(384,$B$8))),Sheet1!J4, IF(AND(ISNUMBER(FIND(384,$B$5)), ISNUMBER(FIND(96,$B$8))),Sheet1!K4))))</f>
        <v>A5</v>
      </c>
      <c r="G22" s="8" t="str">
        <f>IF(ISNUMBER(FIND(96,$B$8)),Sheet1!L4,Sheet1!M4)</f>
        <v>A1-H12</v>
      </c>
      <c r="H22" s="31"/>
      <c r="I22" s="33"/>
    </row>
    <row r="23" spans="1:9" x14ac:dyDescent="0.25">
      <c r="A23" s="11">
        <v>5</v>
      </c>
      <c r="B23" s="8" t="str">
        <f>IF(ISNUMBER(FIND(96,$B$5)),Sheet1!F5,Sheet1!G5)</f>
        <v>D2</v>
      </c>
      <c r="C23" s="8" t="str">
        <f>IF(ISNUMBER(FIND(96,$B$5)),Sheet1!L5,Sheet1!M5)</f>
        <v>A1-H12</v>
      </c>
      <c r="D23" s="31"/>
      <c r="E23" s="31"/>
      <c r="F23" s="8" t="str">
        <f>IF(AND(ISNUMBER(FIND(96,$B$5)), ISNUMBER(FIND(96,$B$8))),Sheet1!H5,IF(AND(ISNUMBER(FIND(384,$B$5)), ISNUMBER(FIND(384,$B$8))),Sheet1!I5,IF(AND(ISNUMBER(FIND(96,$B$5)), ISNUMBER(FIND(384,$B$8))),Sheet1!J5, IF(AND(ISNUMBER(FIND(384,$B$5)), ISNUMBER(FIND(96,$B$8))),Sheet1!K5))))</f>
        <v>D6</v>
      </c>
      <c r="G23" s="8" t="str">
        <f>IF(ISNUMBER(FIND(96,$B$8)),Sheet1!L5,Sheet1!M5)</f>
        <v>A1-H12</v>
      </c>
      <c r="H23" s="31"/>
      <c r="I23" s="33"/>
    </row>
    <row r="24" spans="1:9" x14ac:dyDescent="0.25">
      <c r="A24" s="11">
        <v>6</v>
      </c>
      <c r="B24" s="8" t="str">
        <f>IF(ISNUMBER(FIND(96,$B$5)),Sheet1!F6,Sheet1!G6)</f>
        <v>C2</v>
      </c>
      <c r="C24" s="8" t="str">
        <f>IF(ISNUMBER(FIND(96,$B$5)),Sheet1!L6,Sheet1!M6)</f>
        <v>A1-H12</v>
      </c>
      <c r="D24" s="31"/>
      <c r="E24" s="31"/>
      <c r="F24" s="8" t="str">
        <f>IF(AND(ISNUMBER(FIND(96,$B$5)), ISNUMBER(FIND(96,$B$8))),Sheet1!H6,IF(AND(ISNUMBER(FIND(384,$B$5)), ISNUMBER(FIND(384,$B$8))),Sheet1!I6,IF(AND(ISNUMBER(FIND(96,$B$5)), ISNUMBER(FIND(384,$B$8))),Sheet1!J6, IF(AND(ISNUMBER(FIND(384,$B$5)), ISNUMBER(FIND(96,$B$8))),Sheet1!K6))))</f>
        <v>C6</v>
      </c>
      <c r="G24" s="8" t="str">
        <f>IF(ISNUMBER(FIND(96,$B$8)),Sheet1!L6,Sheet1!M6)</f>
        <v>A1-H12</v>
      </c>
      <c r="H24" s="31"/>
      <c r="I24" s="33"/>
    </row>
    <row r="25" spans="1:9" x14ac:dyDescent="0.25">
      <c r="A25" s="11">
        <v>7</v>
      </c>
      <c r="B25" s="8" t="str">
        <f>IF(ISNUMBER(FIND(96,$B$5)),Sheet1!F7,Sheet1!G7)</f>
        <v>B2</v>
      </c>
      <c r="C25" s="8" t="str">
        <f>IF(ISNUMBER(FIND(96,$B$5)),Sheet1!L7,Sheet1!M7)</f>
        <v>A1-H12</v>
      </c>
      <c r="D25" s="31"/>
      <c r="E25" s="31"/>
      <c r="F25" s="8" t="str">
        <f>IF(AND(ISNUMBER(FIND(96,$B$5)), ISNUMBER(FIND(96,$B$8))),Sheet1!H7,IF(AND(ISNUMBER(FIND(384,$B$5)), ISNUMBER(FIND(384,$B$8))),Sheet1!I7,IF(AND(ISNUMBER(FIND(96,$B$5)), ISNUMBER(FIND(384,$B$8))),Sheet1!J7, IF(AND(ISNUMBER(FIND(384,$B$5)), ISNUMBER(FIND(96,$B$8))),Sheet1!K7))))</f>
        <v>B6</v>
      </c>
      <c r="G25" s="8" t="str">
        <f>IF(ISNUMBER(FIND(96,$B$8)),Sheet1!L7,Sheet1!M7)</f>
        <v>A1-H12</v>
      </c>
      <c r="H25" s="31"/>
      <c r="I25" s="33"/>
    </row>
    <row r="26" spans="1:9" x14ac:dyDescent="0.25">
      <c r="A26" s="11">
        <v>8</v>
      </c>
      <c r="B26" s="8" t="str">
        <f>IF(ISNUMBER(FIND(96,$B$5)),Sheet1!F8,Sheet1!G8)</f>
        <v>A2</v>
      </c>
      <c r="C26" s="8" t="str">
        <f>IF(ISNUMBER(FIND(96,$B$5)),Sheet1!L8,Sheet1!M8)</f>
        <v>A1-H12</v>
      </c>
      <c r="D26" s="31"/>
      <c r="E26" s="31"/>
      <c r="F26" s="8" t="str">
        <f>IF(AND(ISNUMBER(FIND(96,$B$5)), ISNUMBER(FIND(96,$B$8))),Sheet1!H8,IF(AND(ISNUMBER(FIND(384,$B$5)), ISNUMBER(FIND(384,$B$8))),Sheet1!I8,IF(AND(ISNUMBER(FIND(96,$B$5)), ISNUMBER(FIND(384,$B$8))),Sheet1!J8, IF(AND(ISNUMBER(FIND(384,$B$5)), ISNUMBER(FIND(96,$B$8))),Sheet1!K8))))</f>
        <v>A6</v>
      </c>
      <c r="G26" s="8" t="str">
        <f>IF(ISNUMBER(FIND(96,$B$8)),Sheet1!L8,Sheet1!M8)</f>
        <v>A1-H12</v>
      </c>
      <c r="H26" s="31"/>
      <c r="I26" s="33"/>
    </row>
    <row r="27" spans="1:9" x14ac:dyDescent="0.25">
      <c r="A27" s="11">
        <v>9</v>
      </c>
      <c r="B27" s="8" t="str">
        <f>IF(ISNUMBER(FIND(96,$B$5)),Sheet1!F9,Sheet1!G9)</f>
        <v>D3</v>
      </c>
      <c r="C27" s="8" t="str">
        <f>IF(ISNUMBER(FIND(96,$B$5)),Sheet1!L9,Sheet1!M9)</f>
        <v>A1-H12</v>
      </c>
      <c r="D27" s="31"/>
      <c r="E27" s="31"/>
      <c r="F27" s="8" t="str">
        <f>IF(AND(ISNUMBER(FIND(96,$B$5)), ISNUMBER(FIND(96,$B$8))),Sheet1!H9,IF(AND(ISNUMBER(FIND(384,$B$5)), ISNUMBER(FIND(384,$B$8))),Sheet1!I9,IF(AND(ISNUMBER(FIND(96,$B$5)), ISNUMBER(FIND(384,$B$8))),Sheet1!J9, IF(AND(ISNUMBER(FIND(384,$B$5)), ISNUMBER(FIND(96,$B$8))),Sheet1!K9))))</f>
        <v>D7</v>
      </c>
      <c r="G27" s="8" t="str">
        <f>IF(ISNUMBER(FIND(96,$B$8)),Sheet1!L9,Sheet1!M9)</f>
        <v>A1-H12</v>
      </c>
      <c r="H27" s="31"/>
      <c r="I27" s="33"/>
    </row>
    <row r="28" spans="1:9" x14ac:dyDescent="0.25">
      <c r="A28" s="11">
        <v>10</v>
      </c>
      <c r="B28" s="8" t="str">
        <f>IF(ISNUMBER(FIND(96,$B$5)),Sheet1!F10,Sheet1!G10)</f>
        <v>C3</v>
      </c>
      <c r="C28" s="8" t="str">
        <f>IF(ISNUMBER(FIND(96,$B$5)),Sheet1!L10,Sheet1!M10)</f>
        <v>A1-H12</v>
      </c>
      <c r="D28" s="31"/>
      <c r="E28" s="31"/>
      <c r="F28" s="8" t="str">
        <f>IF(AND(ISNUMBER(FIND(96,$B$5)), ISNUMBER(FIND(96,$B$8))),Sheet1!H10,IF(AND(ISNUMBER(FIND(384,$B$5)), ISNUMBER(FIND(384,$B$8))),Sheet1!I10,IF(AND(ISNUMBER(FIND(96,$B$5)), ISNUMBER(FIND(384,$B$8))),Sheet1!J10, IF(AND(ISNUMBER(FIND(384,$B$5)), ISNUMBER(FIND(96,$B$8))),Sheet1!K10))))</f>
        <v>C7</v>
      </c>
      <c r="G28" s="8" t="str">
        <f>IF(ISNUMBER(FIND(96,$B$8)),Sheet1!L10,Sheet1!M10)</f>
        <v>A1-H12</v>
      </c>
      <c r="H28" s="31"/>
      <c r="I28" s="33"/>
    </row>
    <row r="29" spans="1:9" x14ac:dyDescent="0.25">
      <c r="A29" s="11">
        <v>11</v>
      </c>
      <c r="B29" s="8" t="str">
        <f>IF(ISNUMBER(FIND(96,$B$5)),Sheet1!F11,Sheet1!G11)</f>
        <v>B3</v>
      </c>
      <c r="C29" s="8" t="str">
        <f>IF(ISNUMBER(FIND(96,$B$5)),Sheet1!L11,Sheet1!M11)</f>
        <v>A1-H12</v>
      </c>
      <c r="D29" s="31"/>
      <c r="E29" s="31"/>
      <c r="F29" s="8" t="str">
        <f>IF(AND(ISNUMBER(FIND(96,$B$5)), ISNUMBER(FIND(96,$B$8))),Sheet1!H11,IF(AND(ISNUMBER(FIND(384,$B$5)), ISNUMBER(FIND(384,$B$8))),Sheet1!I11,IF(AND(ISNUMBER(FIND(96,$B$5)), ISNUMBER(FIND(384,$B$8))),Sheet1!J11, IF(AND(ISNUMBER(FIND(384,$B$5)), ISNUMBER(FIND(96,$B$8))),Sheet1!K11))))</f>
        <v>B7</v>
      </c>
      <c r="G29" s="8" t="str">
        <f>IF(ISNUMBER(FIND(96,$B$8)),Sheet1!L11,Sheet1!M11)</f>
        <v>A1-H12</v>
      </c>
      <c r="H29" s="31"/>
      <c r="I29" s="33"/>
    </row>
    <row r="30" spans="1:9" x14ac:dyDescent="0.25">
      <c r="A30" s="11">
        <v>12</v>
      </c>
      <c r="B30" s="8" t="str">
        <f>IF(ISNUMBER(FIND(96,$B$5)),Sheet1!F12,Sheet1!G12)</f>
        <v>A3</v>
      </c>
      <c r="C30" s="8" t="str">
        <f>IF(ISNUMBER(FIND(96,$B$5)),Sheet1!L12,Sheet1!M12)</f>
        <v>A1-H12</v>
      </c>
      <c r="D30" s="31"/>
      <c r="E30" s="31"/>
      <c r="F30" s="8" t="str">
        <f>IF(AND(ISNUMBER(FIND(96,$B$5)), ISNUMBER(FIND(96,$B$8))),Sheet1!H12,IF(AND(ISNUMBER(FIND(384,$B$5)), ISNUMBER(FIND(384,$B$8))),Sheet1!I12,IF(AND(ISNUMBER(FIND(96,$B$5)), ISNUMBER(FIND(384,$B$8))),Sheet1!J12, IF(AND(ISNUMBER(FIND(384,$B$5)), ISNUMBER(FIND(96,$B$8))),Sheet1!K12))))</f>
        <v>A7</v>
      </c>
      <c r="G30" s="8" t="str">
        <f>IF(ISNUMBER(FIND(96,$B$8)),Sheet1!L12,Sheet1!M12)</f>
        <v>A1-H12</v>
      </c>
      <c r="H30" s="31"/>
      <c r="I30" s="33"/>
    </row>
    <row r="31" spans="1:9" x14ac:dyDescent="0.25">
      <c r="A31" s="11">
        <v>13</v>
      </c>
      <c r="B31" s="8" t="str">
        <f>IF(ISNUMBER(FIND(96,$B$5)),Sheet1!F13,Sheet1!G13)</f>
        <v>D4</v>
      </c>
      <c r="C31" s="8" t="str">
        <f>IF(ISNUMBER(FIND(96,$B$5)),Sheet1!L13,Sheet1!M13)</f>
        <v>A1-H12</v>
      </c>
      <c r="D31" s="31"/>
      <c r="E31" s="31"/>
      <c r="F31" s="8" t="str">
        <f>IF(AND(ISNUMBER(FIND(96,$B$5)), ISNUMBER(FIND(96,$B$8))),Sheet1!H13,IF(AND(ISNUMBER(FIND(384,$B$5)), ISNUMBER(FIND(384,$B$8))),Sheet1!I13,IF(AND(ISNUMBER(FIND(96,$B$5)), ISNUMBER(FIND(384,$B$8))),Sheet1!J13, IF(AND(ISNUMBER(FIND(384,$B$5)), ISNUMBER(FIND(96,$B$8))),Sheet1!K13))))</f>
        <v>D8</v>
      </c>
      <c r="G31" s="8" t="str">
        <f>IF(ISNUMBER(FIND(96,$B$8)),Sheet1!L13,Sheet1!M13)</f>
        <v>A1-H12</v>
      </c>
      <c r="H31" s="31"/>
      <c r="I31" s="33"/>
    </row>
    <row r="32" spans="1:9" x14ac:dyDescent="0.25">
      <c r="A32" s="11">
        <v>14</v>
      </c>
      <c r="B32" s="8" t="str">
        <f>IF(ISNUMBER(FIND(96,$B$5)),Sheet1!F14,Sheet1!G14)</f>
        <v>C4</v>
      </c>
      <c r="C32" s="8" t="str">
        <f>IF(ISNUMBER(FIND(96,$B$5)),Sheet1!L14,Sheet1!M14)</f>
        <v>A1-H12</v>
      </c>
      <c r="D32" s="31"/>
      <c r="E32" s="31"/>
      <c r="F32" s="8" t="str">
        <f>IF(AND(ISNUMBER(FIND(96,$B$5)), ISNUMBER(FIND(96,$B$8))),Sheet1!H14,IF(AND(ISNUMBER(FIND(384,$B$5)), ISNUMBER(FIND(384,$B$8))),Sheet1!I14,IF(AND(ISNUMBER(FIND(96,$B$5)), ISNUMBER(FIND(384,$B$8))),Sheet1!J14, IF(AND(ISNUMBER(FIND(384,$B$5)), ISNUMBER(FIND(96,$B$8))),Sheet1!K14))))</f>
        <v>C8</v>
      </c>
      <c r="G32" s="8" t="str">
        <f>IF(ISNUMBER(FIND(96,$B$8)),Sheet1!L14,Sheet1!M14)</f>
        <v>A1-H12</v>
      </c>
      <c r="H32" s="31"/>
      <c r="I32" s="33"/>
    </row>
    <row r="33" spans="1:9" x14ac:dyDescent="0.25">
      <c r="A33" s="11">
        <v>15</v>
      </c>
      <c r="B33" s="8" t="str">
        <f>IF(ISNUMBER(FIND(96,$B$5)),Sheet1!F15,Sheet1!G15)</f>
        <v>B4</v>
      </c>
      <c r="C33" s="8" t="str">
        <f>IF(ISNUMBER(FIND(96,$B$5)),Sheet1!L15,Sheet1!M15)</f>
        <v>A1-H12</v>
      </c>
      <c r="D33" s="31"/>
      <c r="E33" s="31"/>
      <c r="F33" s="8" t="str">
        <f>IF(AND(ISNUMBER(FIND(96,$B$5)), ISNUMBER(FIND(96,$B$8))),Sheet1!H15,IF(AND(ISNUMBER(FIND(384,$B$5)), ISNUMBER(FIND(384,$B$8))),Sheet1!I15,IF(AND(ISNUMBER(FIND(96,$B$5)), ISNUMBER(FIND(384,$B$8))),Sheet1!J15, IF(AND(ISNUMBER(FIND(384,$B$5)), ISNUMBER(FIND(96,$B$8))),Sheet1!K15))))</f>
        <v>B8</v>
      </c>
      <c r="G33" s="8" t="str">
        <f>IF(ISNUMBER(FIND(96,$B$8)),Sheet1!L15,Sheet1!M15)</f>
        <v>A1-H12</v>
      </c>
      <c r="H33" s="31"/>
      <c r="I33" s="33"/>
    </row>
    <row r="34" spans="1:9" x14ac:dyDescent="0.25">
      <c r="A34" s="11">
        <v>16</v>
      </c>
      <c r="B34" s="8" t="str">
        <f>IF(ISNUMBER(FIND(96,$B$5)),Sheet1!F16,Sheet1!G16)</f>
        <v>A4</v>
      </c>
      <c r="C34" s="8" t="str">
        <f>IF(ISNUMBER(FIND(96,$B$5)),Sheet1!L16,Sheet1!M16)</f>
        <v>A1-H12</v>
      </c>
      <c r="D34" s="31"/>
      <c r="E34" s="31"/>
      <c r="F34" s="8" t="str">
        <f>IF(AND(ISNUMBER(FIND(96,$B$5)), ISNUMBER(FIND(96,$B$8))),Sheet1!H16,IF(AND(ISNUMBER(FIND(384,$B$5)), ISNUMBER(FIND(384,$B$8))),Sheet1!I16,IF(AND(ISNUMBER(FIND(96,$B$5)), ISNUMBER(FIND(384,$B$8))),Sheet1!J16, IF(AND(ISNUMBER(FIND(384,$B$5)), ISNUMBER(FIND(96,$B$8))),Sheet1!K16))))</f>
        <v>A8</v>
      </c>
      <c r="G34" s="8" t="str">
        <f>IF(ISNUMBER(FIND(96,$B$8)),Sheet1!L16,Sheet1!M16)</f>
        <v>A1-H12</v>
      </c>
      <c r="H34" s="31"/>
      <c r="I34" s="33"/>
    </row>
    <row r="35" spans="1:9" x14ac:dyDescent="0.25">
      <c r="A35" s="11">
        <v>17</v>
      </c>
      <c r="B35" s="8" t="str">
        <f>IF(ISNUMBER(FIND(96,$B$5)),Sheet1!F17,Sheet1!G17)</f>
        <v>D5</v>
      </c>
      <c r="C35" s="8" t="str">
        <f>IF(ISNUMBER(FIND(96,$B$5)),Sheet1!L17,Sheet1!M17)</f>
        <v>A1-H12</v>
      </c>
      <c r="D35" s="31"/>
      <c r="E35" s="31"/>
      <c r="F35" s="8">
        <f>IF(AND(ISNUMBER(FIND(96,$B$5)), ISNUMBER(FIND(96,$B$8))),Sheet1!H17,IF(AND(ISNUMBER(FIND(384,$B$5)), ISNUMBER(FIND(384,$B$8))),Sheet1!I17,IF(AND(ISNUMBER(FIND(96,$B$5)), ISNUMBER(FIND(384,$B$8))),Sheet1!J17, IF(AND(ISNUMBER(FIND(384,$B$5)), ISNUMBER(FIND(96,$B$8))),Sheet1!K17))))</f>
        <v>0</v>
      </c>
      <c r="G35" s="8" t="str">
        <f>IF(ISNUMBER(FIND(96,$B$8)),Sheet1!L17,Sheet1!M17)</f>
        <v>A1-H12</v>
      </c>
      <c r="H35" s="31"/>
      <c r="I35" s="33"/>
    </row>
    <row r="36" spans="1:9" x14ac:dyDescent="0.25">
      <c r="A36" s="11">
        <v>18</v>
      </c>
      <c r="B36" s="8" t="str">
        <f>IF(ISNUMBER(FIND(96,$B$5)),Sheet1!F18,Sheet1!G18)</f>
        <v>C5</v>
      </c>
      <c r="C36" s="8" t="str">
        <f>IF(ISNUMBER(FIND(96,$B$5)),Sheet1!L18,Sheet1!M18)</f>
        <v>A1-H12</v>
      </c>
      <c r="D36" s="31"/>
      <c r="E36" s="31"/>
      <c r="F36" s="8">
        <f>IF(AND(ISNUMBER(FIND(96,$B$5)), ISNUMBER(FIND(96,$B$8))),Sheet1!H18,IF(AND(ISNUMBER(FIND(384,$B$5)), ISNUMBER(FIND(384,$B$8))),Sheet1!I18,IF(AND(ISNUMBER(FIND(96,$B$5)), ISNUMBER(FIND(384,$B$8))),Sheet1!J18, IF(AND(ISNUMBER(FIND(384,$B$5)), ISNUMBER(FIND(96,$B$8))),Sheet1!K18))))</f>
        <v>0</v>
      </c>
      <c r="G36" s="8" t="str">
        <f>IF(ISNUMBER(FIND(96,$B$8)),Sheet1!L18,Sheet1!M18)</f>
        <v>A1-H12</v>
      </c>
      <c r="H36" s="31"/>
      <c r="I36" s="33"/>
    </row>
    <row r="37" spans="1:9" x14ac:dyDescent="0.25">
      <c r="A37" s="11">
        <v>19</v>
      </c>
      <c r="B37" s="8" t="str">
        <f>IF(ISNUMBER(FIND(96,$B$5)),Sheet1!F19,Sheet1!G19)</f>
        <v>B5</v>
      </c>
      <c r="C37" s="8" t="str">
        <f>IF(ISNUMBER(FIND(96,$B$5)),Sheet1!L19,Sheet1!M19)</f>
        <v>A1-H12</v>
      </c>
      <c r="D37" s="31"/>
      <c r="E37" s="31"/>
      <c r="F37" s="8">
        <f>IF(AND(ISNUMBER(FIND(96,$B$5)), ISNUMBER(FIND(96,$B$8))),Sheet1!H19,IF(AND(ISNUMBER(FIND(384,$B$5)), ISNUMBER(FIND(384,$B$8))),Sheet1!I19,IF(AND(ISNUMBER(FIND(96,$B$5)), ISNUMBER(FIND(384,$B$8))),Sheet1!J19, IF(AND(ISNUMBER(FIND(384,$B$5)), ISNUMBER(FIND(96,$B$8))),Sheet1!K19))))</f>
        <v>0</v>
      </c>
      <c r="G37" s="8" t="str">
        <f>IF(ISNUMBER(FIND(96,$B$8)),Sheet1!L19,Sheet1!M19)</f>
        <v>A1-H12</v>
      </c>
      <c r="H37" s="31"/>
      <c r="I37" s="33"/>
    </row>
    <row r="38" spans="1:9" x14ac:dyDescent="0.25">
      <c r="A38" s="11">
        <v>20</v>
      </c>
      <c r="B38" s="8" t="str">
        <f>IF(ISNUMBER(FIND(96,$B$5)),Sheet1!F20,Sheet1!G20)</f>
        <v>A5</v>
      </c>
      <c r="C38" s="8" t="str">
        <f>IF(ISNUMBER(FIND(96,$B$5)),Sheet1!L20,Sheet1!M20)</f>
        <v>A1-H12</v>
      </c>
      <c r="D38" s="31"/>
      <c r="E38" s="31"/>
      <c r="F38" s="8">
        <f>IF(AND(ISNUMBER(FIND(96,$B$5)), ISNUMBER(FIND(96,$B$8))),Sheet1!H20,IF(AND(ISNUMBER(FIND(384,$B$5)), ISNUMBER(FIND(384,$B$8))),Sheet1!I20,IF(AND(ISNUMBER(FIND(96,$B$5)), ISNUMBER(FIND(384,$B$8))),Sheet1!J20, IF(AND(ISNUMBER(FIND(384,$B$5)), ISNUMBER(FIND(96,$B$8))),Sheet1!K20))))</f>
        <v>0</v>
      </c>
      <c r="G38" s="8" t="str">
        <f>IF(ISNUMBER(FIND(96,$B$8)),Sheet1!L20,Sheet1!M20)</f>
        <v>A1-H12</v>
      </c>
      <c r="H38" s="31"/>
      <c r="I38" s="33"/>
    </row>
    <row r="39" spans="1:9" x14ac:dyDescent="0.25">
      <c r="A39" s="11">
        <v>21</v>
      </c>
      <c r="B39" s="8" t="str">
        <f>IF(ISNUMBER(FIND(96,$B$5)),Sheet1!F21,Sheet1!G21)</f>
        <v>D6</v>
      </c>
      <c r="C39" s="8" t="str">
        <f>IF(ISNUMBER(FIND(96,$B$5)),Sheet1!L21,Sheet1!M21)</f>
        <v>A1-H12</v>
      </c>
      <c r="D39" s="31"/>
      <c r="E39" s="31"/>
      <c r="F39" s="8">
        <f>IF(AND(ISNUMBER(FIND(96,$B$5)), ISNUMBER(FIND(96,$B$8))),Sheet1!H21,IF(AND(ISNUMBER(FIND(384,$B$5)), ISNUMBER(FIND(384,$B$8))),Sheet1!I21,IF(AND(ISNUMBER(FIND(96,$B$5)), ISNUMBER(FIND(384,$B$8))),Sheet1!J21, IF(AND(ISNUMBER(FIND(384,$B$5)), ISNUMBER(FIND(96,$B$8))),Sheet1!K21))))</f>
        <v>0</v>
      </c>
      <c r="G39" s="8" t="str">
        <f>IF(ISNUMBER(FIND(96,$B$8)),Sheet1!L21,Sheet1!M21)</f>
        <v>A1-H12</v>
      </c>
      <c r="H39" s="31"/>
      <c r="I39" s="33"/>
    </row>
    <row r="40" spans="1:9" x14ac:dyDescent="0.25">
      <c r="A40" s="11">
        <v>22</v>
      </c>
      <c r="B40" s="8" t="str">
        <f>IF(ISNUMBER(FIND(96,$B$5)),Sheet1!F22,Sheet1!G22)</f>
        <v>C6</v>
      </c>
      <c r="C40" s="8" t="str">
        <f>IF(ISNUMBER(FIND(96,$B$5)),Sheet1!L22,Sheet1!M22)</f>
        <v>A1-H12</v>
      </c>
      <c r="D40" s="31"/>
      <c r="E40" s="31"/>
      <c r="F40" s="8">
        <f>IF(AND(ISNUMBER(FIND(96,$B$5)), ISNUMBER(FIND(96,$B$8))),Sheet1!H22,IF(AND(ISNUMBER(FIND(384,$B$5)), ISNUMBER(FIND(384,$B$8))),Sheet1!I22,IF(AND(ISNUMBER(FIND(96,$B$5)), ISNUMBER(FIND(384,$B$8))),Sheet1!J22, IF(AND(ISNUMBER(FIND(384,$B$5)), ISNUMBER(FIND(96,$B$8))),Sheet1!K22))))</f>
        <v>0</v>
      </c>
      <c r="G40" s="8" t="str">
        <f>IF(ISNUMBER(FIND(96,$B$8)),Sheet1!L22,Sheet1!M22)</f>
        <v>A1-H12</v>
      </c>
      <c r="H40" s="31"/>
      <c r="I40" s="33"/>
    </row>
    <row r="41" spans="1:9" x14ac:dyDescent="0.25">
      <c r="A41" s="11">
        <v>23</v>
      </c>
      <c r="B41" s="8" t="str">
        <f>IF(ISNUMBER(FIND(96,$B$5)),Sheet1!F23,Sheet1!G23)</f>
        <v>B6</v>
      </c>
      <c r="C41" s="8" t="str">
        <f>IF(ISNUMBER(FIND(96,$B$5)),Sheet1!L23,Sheet1!M23)</f>
        <v>A1-H12</v>
      </c>
      <c r="D41" s="31"/>
      <c r="E41" s="31"/>
      <c r="F41" s="8">
        <f>IF(AND(ISNUMBER(FIND(96,$B$5)), ISNUMBER(FIND(96,$B$8))),Sheet1!H23,IF(AND(ISNUMBER(FIND(384,$B$5)), ISNUMBER(FIND(384,$B$8))),Sheet1!I23,IF(AND(ISNUMBER(FIND(96,$B$5)), ISNUMBER(FIND(384,$B$8))),Sheet1!J23, IF(AND(ISNUMBER(FIND(384,$B$5)), ISNUMBER(FIND(96,$B$8))),Sheet1!K23))))</f>
        <v>0</v>
      </c>
      <c r="G41" s="8" t="str">
        <f>IF(ISNUMBER(FIND(96,$B$8)),Sheet1!L23,Sheet1!M23)</f>
        <v>A1-H12</v>
      </c>
      <c r="H41" s="31"/>
      <c r="I41" s="33"/>
    </row>
    <row r="42" spans="1:9" x14ac:dyDescent="0.25">
      <c r="A42" s="11">
        <v>24</v>
      </c>
      <c r="B42" s="8" t="str">
        <f>IF(ISNUMBER(FIND(96,$B$5)),Sheet1!F24,Sheet1!G24)</f>
        <v>A6</v>
      </c>
      <c r="C42" s="8" t="str">
        <f>IF(ISNUMBER(FIND(96,$B$5)),Sheet1!L24,Sheet1!M24)</f>
        <v>A1-H12</v>
      </c>
      <c r="D42" s="31"/>
      <c r="E42" s="31"/>
      <c r="F42" s="8">
        <f>IF(AND(ISNUMBER(FIND(96,$B$5)), ISNUMBER(FIND(96,$B$8))),Sheet1!H24,IF(AND(ISNUMBER(FIND(384,$B$5)), ISNUMBER(FIND(384,$B$8))),Sheet1!I24,IF(AND(ISNUMBER(FIND(96,$B$5)), ISNUMBER(FIND(384,$B$8))),Sheet1!J24, IF(AND(ISNUMBER(FIND(384,$B$5)), ISNUMBER(FIND(96,$B$8))),Sheet1!K24))))</f>
        <v>0</v>
      </c>
      <c r="G42" s="8" t="str">
        <f>IF(ISNUMBER(FIND(96,$B$8)),Sheet1!L24,Sheet1!M24)</f>
        <v>A1-H12</v>
      </c>
      <c r="H42" s="31"/>
      <c r="I42" s="33"/>
    </row>
    <row r="43" spans="1:9" x14ac:dyDescent="0.25">
      <c r="A43" s="11">
        <v>25</v>
      </c>
      <c r="B43" s="8" t="str">
        <f>IF(ISNUMBER(FIND(96,$B$5)),Sheet1!F25,Sheet1!G25)</f>
        <v>D7</v>
      </c>
      <c r="C43" s="8" t="str">
        <f>IF(ISNUMBER(FIND(96,$B$5)),Sheet1!L25,Sheet1!M25)</f>
        <v>A1-H12</v>
      </c>
      <c r="D43" s="31"/>
      <c r="E43" s="31"/>
      <c r="F43" s="8">
        <f>IF(AND(ISNUMBER(FIND(96,$B$5)), ISNUMBER(FIND(96,$B$8))),Sheet1!H25,IF(AND(ISNUMBER(FIND(384,$B$5)), ISNUMBER(FIND(384,$B$8))),Sheet1!I25,IF(AND(ISNUMBER(FIND(96,$B$5)), ISNUMBER(FIND(384,$B$8))),Sheet1!J25, IF(AND(ISNUMBER(FIND(384,$B$5)), ISNUMBER(FIND(96,$B$8))),Sheet1!K25))))</f>
        <v>0</v>
      </c>
      <c r="G43" s="8" t="str">
        <f>IF(ISNUMBER(FIND(96,$B$8)),Sheet1!L25,Sheet1!M25)</f>
        <v>A1-H12</v>
      </c>
      <c r="H43" s="31"/>
      <c r="I43" s="33"/>
    </row>
    <row r="44" spans="1:9" x14ac:dyDescent="0.25">
      <c r="A44" s="11">
        <v>26</v>
      </c>
      <c r="B44" s="8" t="str">
        <f>IF(ISNUMBER(FIND(96,$B$5)),Sheet1!F26,Sheet1!G26)</f>
        <v>C7</v>
      </c>
      <c r="C44" s="8" t="str">
        <f>IF(ISNUMBER(FIND(96,$B$5)),Sheet1!L26,Sheet1!M26)</f>
        <v>A1-H12</v>
      </c>
      <c r="D44" s="31"/>
      <c r="E44" s="31"/>
      <c r="F44" s="8">
        <f>IF(AND(ISNUMBER(FIND(96,$B$5)), ISNUMBER(FIND(96,$B$8))),Sheet1!H26,IF(AND(ISNUMBER(FIND(384,$B$5)), ISNUMBER(FIND(384,$B$8))),Sheet1!I26,IF(AND(ISNUMBER(FIND(96,$B$5)), ISNUMBER(FIND(384,$B$8))),Sheet1!J26, IF(AND(ISNUMBER(FIND(384,$B$5)), ISNUMBER(FIND(96,$B$8))),Sheet1!K26))))</f>
        <v>0</v>
      </c>
      <c r="G44" s="8" t="str">
        <f>IF(ISNUMBER(FIND(96,$B$8)),Sheet1!L26,Sheet1!M26)</f>
        <v>A1-H12</v>
      </c>
      <c r="H44" s="31"/>
      <c r="I44" s="33"/>
    </row>
    <row r="45" spans="1:9" x14ac:dyDescent="0.25">
      <c r="A45" s="11">
        <v>27</v>
      </c>
      <c r="B45" s="8" t="str">
        <f>IF(ISNUMBER(FIND(96,$B$5)),Sheet1!F27,Sheet1!G27)</f>
        <v>B7</v>
      </c>
      <c r="C45" s="8" t="str">
        <f>IF(ISNUMBER(FIND(96,$B$5)),Sheet1!L27,Sheet1!M27)</f>
        <v>A1-H12</v>
      </c>
      <c r="D45" s="31"/>
      <c r="E45" s="31"/>
      <c r="F45" s="8">
        <f>IF(AND(ISNUMBER(FIND(96,$B$5)), ISNUMBER(FIND(96,$B$8))),Sheet1!H27,IF(AND(ISNUMBER(FIND(384,$B$5)), ISNUMBER(FIND(384,$B$8))),Sheet1!I27,IF(AND(ISNUMBER(FIND(96,$B$5)), ISNUMBER(FIND(384,$B$8))),Sheet1!J27, IF(AND(ISNUMBER(FIND(384,$B$5)), ISNUMBER(FIND(96,$B$8))),Sheet1!K27))))</f>
        <v>0</v>
      </c>
      <c r="G45" s="8" t="str">
        <f>IF(ISNUMBER(FIND(96,$B$8)),Sheet1!L27,Sheet1!M27)</f>
        <v>A1-H12</v>
      </c>
      <c r="H45" s="31"/>
      <c r="I45" s="33"/>
    </row>
    <row r="46" spans="1:9" x14ac:dyDescent="0.25">
      <c r="A46" s="11">
        <v>28</v>
      </c>
      <c r="B46" s="8" t="str">
        <f>IF(ISNUMBER(FIND(96,$B$5)),Sheet1!F28,Sheet1!G28)</f>
        <v>A7</v>
      </c>
      <c r="C46" s="8" t="str">
        <f>IF(ISNUMBER(FIND(96,$B$5)),Sheet1!L28,Sheet1!M28)</f>
        <v>A1-H12</v>
      </c>
      <c r="D46" s="31"/>
      <c r="E46" s="31"/>
      <c r="F46" s="8">
        <f>IF(AND(ISNUMBER(FIND(96,$B$5)), ISNUMBER(FIND(96,$B$8))),Sheet1!H28,IF(AND(ISNUMBER(FIND(384,$B$5)), ISNUMBER(FIND(384,$B$8))),Sheet1!I28,IF(AND(ISNUMBER(FIND(96,$B$5)), ISNUMBER(FIND(384,$B$8))),Sheet1!J28, IF(AND(ISNUMBER(FIND(384,$B$5)), ISNUMBER(FIND(96,$B$8))),Sheet1!K28))))</f>
        <v>0</v>
      </c>
      <c r="G46" s="8" t="str">
        <f>IF(ISNUMBER(FIND(96,$B$8)),Sheet1!L28,Sheet1!M28)</f>
        <v>A1-H12</v>
      </c>
      <c r="H46" s="31"/>
      <c r="I46" s="33"/>
    </row>
    <row r="47" spans="1:9" x14ac:dyDescent="0.25">
      <c r="A47" s="11">
        <v>29</v>
      </c>
      <c r="B47" s="8" t="str">
        <f>IF(ISNUMBER(FIND(96,$B$5)),Sheet1!F29,Sheet1!G29)</f>
        <v>D8</v>
      </c>
      <c r="C47" s="8" t="str">
        <f>IF(ISNUMBER(FIND(96,$B$5)),Sheet1!L29,Sheet1!M29)</f>
        <v>A1-H12</v>
      </c>
      <c r="D47" s="31"/>
      <c r="E47" s="31"/>
      <c r="F47" s="8">
        <f>IF(AND(ISNUMBER(FIND(96,$B$5)), ISNUMBER(FIND(96,$B$8))),Sheet1!H29,IF(AND(ISNUMBER(FIND(384,$B$5)), ISNUMBER(FIND(384,$B$8))),Sheet1!I29,IF(AND(ISNUMBER(FIND(96,$B$5)), ISNUMBER(FIND(384,$B$8))),Sheet1!J29, IF(AND(ISNUMBER(FIND(384,$B$5)), ISNUMBER(FIND(96,$B$8))),Sheet1!K29))))</f>
        <v>0</v>
      </c>
      <c r="G47" s="8" t="str">
        <f>IF(ISNUMBER(FIND(96,$B$8)),Sheet1!L29,Sheet1!M29)</f>
        <v>A1-H12</v>
      </c>
      <c r="H47" s="31"/>
      <c r="I47" s="33"/>
    </row>
    <row r="48" spans="1:9" x14ac:dyDescent="0.25">
      <c r="A48" s="11">
        <v>30</v>
      </c>
      <c r="B48" s="8" t="str">
        <f>IF(ISNUMBER(FIND(96,$B$5)),Sheet1!F30,Sheet1!G30)</f>
        <v>C8</v>
      </c>
      <c r="C48" s="8" t="str">
        <f>IF(ISNUMBER(FIND(96,$B$5)),Sheet1!L30,Sheet1!M30)</f>
        <v>A1-H12</v>
      </c>
      <c r="D48" s="31"/>
      <c r="E48" s="31"/>
      <c r="F48" s="8">
        <f>IF(AND(ISNUMBER(FIND(96,$B$5)), ISNUMBER(FIND(96,$B$8))),Sheet1!H30,IF(AND(ISNUMBER(FIND(384,$B$5)), ISNUMBER(FIND(384,$B$8))),Sheet1!I30,IF(AND(ISNUMBER(FIND(96,$B$5)), ISNUMBER(FIND(384,$B$8))),Sheet1!J30, IF(AND(ISNUMBER(FIND(384,$B$5)), ISNUMBER(FIND(96,$B$8))),Sheet1!K30))))</f>
        <v>0</v>
      </c>
      <c r="G48" s="8" t="str">
        <f>IF(ISNUMBER(FIND(96,$B$8)),Sheet1!L30,Sheet1!M30)</f>
        <v>A1-H12</v>
      </c>
      <c r="H48" s="31"/>
      <c r="I48" s="33"/>
    </row>
    <row r="49" spans="1:9" x14ac:dyDescent="0.25">
      <c r="A49" s="11">
        <v>31</v>
      </c>
      <c r="B49" s="8" t="str">
        <f>IF(ISNUMBER(FIND(96,$B$5)),Sheet1!F31,Sheet1!G31)</f>
        <v>B8</v>
      </c>
      <c r="C49" s="8" t="str">
        <f>IF(ISNUMBER(FIND(96,$B$5)),Sheet1!L31,Sheet1!M31)</f>
        <v>A1-H12</v>
      </c>
      <c r="D49" s="31"/>
      <c r="E49" s="31"/>
      <c r="F49" s="8">
        <f>IF(AND(ISNUMBER(FIND(96,$B$5)), ISNUMBER(FIND(96,$B$8))),Sheet1!H31,IF(AND(ISNUMBER(FIND(384,$B$5)), ISNUMBER(FIND(384,$B$8))),Sheet1!I31,IF(AND(ISNUMBER(FIND(96,$B$5)), ISNUMBER(FIND(384,$B$8))),Sheet1!J31, IF(AND(ISNUMBER(FIND(384,$B$5)), ISNUMBER(FIND(96,$B$8))),Sheet1!K31))))</f>
        <v>0</v>
      </c>
      <c r="G49" s="8" t="str">
        <f>IF(ISNUMBER(FIND(96,$B$8)),Sheet1!L31,Sheet1!M31)</f>
        <v>A1-H12</v>
      </c>
      <c r="H49" s="31"/>
      <c r="I49" s="33"/>
    </row>
    <row r="50" spans="1:9" x14ac:dyDescent="0.25">
      <c r="A50" s="11">
        <v>32</v>
      </c>
      <c r="B50" s="8" t="str">
        <f>IF(ISNUMBER(FIND(96,$B$5)),Sheet1!F32,Sheet1!G32)</f>
        <v>A8</v>
      </c>
      <c r="C50" s="8" t="str">
        <f>IF(ISNUMBER(FIND(96,$B$5)),Sheet1!L32,Sheet1!M32)</f>
        <v>A1-H12</v>
      </c>
      <c r="D50" s="31"/>
      <c r="E50" s="31"/>
      <c r="F50" s="8">
        <f>IF(AND(ISNUMBER(FIND(96,$B$5)), ISNUMBER(FIND(96,$B$8))),Sheet1!H32,IF(AND(ISNUMBER(FIND(384,$B$5)), ISNUMBER(FIND(384,$B$8))),Sheet1!I32,IF(AND(ISNUMBER(FIND(96,$B$5)), ISNUMBER(FIND(384,$B$8))),Sheet1!J32, IF(AND(ISNUMBER(FIND(384,$B$5)), ISNUMBER(FIND(96,$B$8))),Sheet1!K32))))</f>
        <v>0</v>
      </c>
      <c r="G50" s="8" t="str">
        <f>IF(ISNUMBER(FIND(96,$B$8)),Sheet1!L32,Sheet1!M32)</f>
        <v>A1-H12</v>
      </c>
      <c r="H50" s="31"/>
      <c r="I50" s="33"/>
    </row>
    <row r="51" spans="1:9" x14ac:dyDescent="0.25">
      <c r="A51" s="11">
        <v>33</v>
      </c>
      <c r="B51" s="8">
        <f>IF(ISNUMBER(FIND(96,$B$5)),Sheet1!F33,Sheet1!G33)</f>
        <v>0</v>
      </c>
      <c r="C51" s="8" t="str">
        <f>IF(ISNUMBER(FIND(96,$B$5)),Sheet1!L33,Sheet1!M33)</f>
        <v>A1-H12</v>
      </c>
      <c r="D51" s="31"/>
      <c r="E51" s="31"/>
      <c r="F51" s="8">
        <f>IF(AND(ISNUMBER(FIND(96,$B$5)), ISNUMBER(FIND(96,$B$8))),Sheet1!H33,IF(AND(ISNUMBER(FIND(384,$B$5)), ISNUMBER(FIND(384,$B$8))),Sheet1!I33,IF(AND(ISNUMBER(FIND(96,$B$5)), ISNUMBER(FIND(384,$B$8))),Sheet1!J33, IF(AND(ISNUMBER(FIND(384,$B$5)), ISNUMBER(FIND(96,$B$8))),Sheet1!K33))))</f>
        <v>0</v>
      </c>
      <c r="G51" s="8" t="str">
        <f>IF(ISNUMBER(FIND(96,$B$8)),Sheet1!L33,Sheet1!M33)</f>
        <v>A1-H12</v>
      </c>
      <c r="H51" s="31"/>
      <c r="I51" s="33"/>
    </row>
    <row r="52" spans="1:9" x14ac:dyDescent="0.25">
      <c r="A52" s="11">
        <v>34</v>
      </c>
      <c r="B52" s="8">
        <f>IF(ISNUMBER(FIND(96,$B$5)),Sheet1!F34,Sheet1!G34)</f>
        <v>0</v>
      </c>
      <c r="C52" s="8" t="str">
        <f>IF(ISNUMBER(FIND(96,$B$5)),Sheet1!L34,Sheet1!M34)</f>
        <v>A1-H12</v>
      </c>
      <c r="D52" s="31"/>
      <c r="E52" s="31"/>
      <c r="F52" s="8">
        <f>IF(AND(ISNUMBER(FIND(96,$B$5)), ISNUMBER(FIND(96,$B$8))),Sheet1!H34,IF(AND(ISNUMBER(FIND(384,$B$5)), ISNUMBER(FIND(384,$B$8))),Sheet1!I34,IF(AND(ISNUMBER(FIND(96,$B$5)), ISNUMBER(FIND(384,$B$8))),Sheet1!J34, IF(AND(ISNUMBER(FIND(384,$B$5)), ISNUMBER(FIND(96,$B$8))),Sheet1!K34))))</f>
        <v>0</v>
      </c>
      <c r="G52" s="8" t="str">
        <f>IF(ISNUMBER(FIND(96,$B$8)),Sheet1!L34,Sheet1!M34)</f>
        <v>A1-H12</v>
      </c>
      <c r="H52" s="31"/>
      <c r="I52" s="33"/>
    </row>
    <row r="53" spans="1:9" x14ac:dyDescent="0.25">
      <c r="A53" s="11">
        <v>35</v>
      </c>
      <c r="B53" s="8">
        <f>IF(ISNUMBER(FIND(96,$B$5)),Sheet1!F35,Sheet1!G35)</f>
        <v>0</v>
      </c>
      <c r="C53" s="8" t="str">
        <f>IF(ISNUMBER(FIND(96,$B$5)),Sheet1!L35,Sheet1!M35)</f>
        <v>A1-H12</v>
      </c>
      <c r="D53" s="31"/>
      <c r="E53" s="31"/>
      <c r="F53" s="8">
        <f>IF(AND(ISNUMBER(FIND(96,$B$5)), ISNUMBER(FIND(96,$B$8))),Sheet1!H35,IF(AND(ISNUMBER(FIND(384,$B$5)), ISNUMBER(FIND(384,$B$8))),Sheet1!I35,IF(AND(ISNUMBER(FIND(96,$B$5)), ISNUMBER(FIND(384,$B$8))),Sheet1!J35, IF(AND(ISNUMBER(FIND(384,$B$5)), ISNUMBER(FIND(96,$B$8))),Sheet1!K35))))</f>
        <v>0</v>
      </c>
      <c r="G53" s="8" t="str">
        <f>IF(ISNUMBER(FIND(96,$B$8)),Sheet1!L35,Sheet1!M35)</f>
        <v>A1-H12</v>
      </c>
      <c r="H53" s="31"/>
      <c r="I53" s="33"/>
    </row>
    <row r="54" spans="1:9" x14ac:dyDescent="0.25">
      <c r="A54" s="11">
        <v>36</v>
      </c>
      <c r="B54" s="8">
        <f>IF(ISNUMBER(FIND(96,$B$5)),Sheet1!F36,Sheet1!G36)</f>
        <v>0</v>
      </c>
      <c r="C54" s="8" t="str">
        <f>IF(ISNUMBER(FIND(96,$B$5)),Sheet1!L36,Sheet1!M36)</f>
        <v>A1-H12</v>
      </c>
      <c r="D54" s="31"/>
      <c r="E54" s="31"/>
      <c r="F54" s="8">
        <f>IF(AND(ISNUMBER(FIND(96,$B$5)), ISNUMBER(FIND(96,$B$8))),Sheet1!H36,IF(AND(ISNUMBER(FIND(384,$B$5)), ISNUMBER(FIND(384,$B$8))),Sheet1!I36,IF(AND(ISNUMBER(FIND(96,$B$5)), ISNUMBER(FIND(384,$B$8))),Sheet1!J36, IF(AND(ISNUMBER(FIND(384,$B$5)), ISNUMBER(FIND(96,$B$8))),Sheet1!K36))))</f>
        <v>0</v>
      </c>
      <c r="G54" s="8" t="str">
        <f>IF(ISNUMBER(FIND(96,$B$8)),Sheet1!L36,Sheet1!M36)</f>
        <v>A1-H12</v>
      </c>
      <c r="H54" s="31"/>
      <c r="I54" s="33"/>
    </row>
    <row r="55" spans="1:9" x14ac:dyDescent="0.25">
      <c r="A55" s="11">
        <v>37</v>
      </c>
      <c r="B55" s="8">
        <f>IF(ISNUMBER(FIND(96,$B$5)),Sheet1!F37,Sheet1!G37)</f>
        <v>0</v>
      </c>
      <c r="C55" s="8" t="str">
        <f>IF(ISNUMBER(FIND(96,$B$5)),Sheet1!L37,Sheet1!M37)</f>
        <v>A1-H12</v>
      </c>
      <c r="D55" s="31"/>
      <c r="E55" s="31"/>
      <c r="F55" s="8">
        <f>IF(AND(ISNUMBER(FIND(96,$B$5)), ISNUMBER(FIND(96,$B$8))),Sheet1!H37,IF(AND(ISNUMBER(FIND(384,$B$5)), ISNUMBER(FIND(384,$B$8))),Sheet1!I37,IF(AND(ISNUMBER(FIND(96,$B$5)), ISNUMBER(FIND(384,$B$8))),Sheet1!J37, IF(AND(ISNUMBER(FIND(384,$B$5)), ISNUMBER(FIND(96,$B$8))),Sheet1!K37))))</f>
        <v>0</v>
      </c>
      <c r="G55" s="8" t="str">
        <f>IF(ISNUMBER(FIND(96,$B$8)),Sheet1!L37,Sheet1!M37)</f>
        <v>A1-H12</v>
      </c>
      <c r="H55" s="31"/>
      <c r="I55" s="33"/>
    </row>
    <row r="56" spans="1:9" x14ac:dyDescent="0.25">
      <c r="A56" s="11">
        <v>38</v>
      </c>
      <c r="B56" s="8">
        <f>IF(ISNUMBER(FIND(96,$B$5)),Sheet1!F38,Sheet1!G38)</f>
        <v>0</v>
      </c>
      <c r="C56" s="8" t="str">
        <f>IF(ISNUMBER(FIND(96,$B$5)),Sheet1!L38,Sheet1!M38)</f>
        <v>A1-H12</v>
      </c>
      <c r="D56" s="31"/>
      <c r="E56" s="31"/>
      <c r="F56" s="8">
        <f>IF(AND(ISNUMBER(FIND(96,$B$5)), ISNUMBER(FIND(96,$B$8))),Sheet1!H38,IF(AND(ISNUMBER(FIND(384,$B$5)), ISNUMBER(FIND(384,$B$8))),Sheet1!I38,IF(AND(ISNUMBER(FIND(96,$B$5)), ISNUMBER(FIND(384,$B$8))),Sheet1!J38, IF(AND(ISNUMBER(FIND(384,$B$5)), ISNUMBER(FIND(96,$B$8))),Sheet1!K38))))</f>
        <v>0</v>
      </c>
      <c r="G56" s="8" t="str">
        <f>IF(ISNUMBER(FIND(96,$B$8)),Sheet1!L38,Sheet1!M38)</f>
        <v>A1-H12</v>
      </c>
      <c r="H56" s="31"/>
      <c r="I56" s="33"/>
    </row>
    <row r="57" spans="1:9" x14ac:dyDescent="0.25">
      <c r="A57" s="11">
        <v>39</v>
      </c>
      <c r="B57" s="8">
        <f>IF(ISNUMBER(FIND(96,$B$5)),Sheet1!F39,Sheet1!G39)</f>
        <v>0</v>
      </c>
      <c r="C57" s="8" t="str">
        <f>IF(ISNUMBER(FIND(96,$B$5)),Sheet1!L39,Sheet1!M39)</f>
        <v>A1-H12</v>
      </c>
      <c r="D57" s="31"/>
      <c r="E57" s="31"/>
      <c r="F57" s="8">
        <f>IF(AND(ISNUMBER(FIND(96,$B$5)), ISNUMBER(FIND(96,$B$8))),Sheet1!H39,IF(AND(ISNUMBER(FIND(384,$B$5)), ISNUMBER(FIND(384,$B$8))),Sheet1!I39,IF(AND(ISNUMBER(FIND(96,$B$5)), ISNUMBER(FIND(384,$B$8))),Sheet1!J39, IF(AND(ISNUMBER(FIND(384,$B$5)), ISNUMBER(FIND(96,$B$8))),Sheet1!K39))))</f>
        <v>0</v>
      </c>
      <c r="G57" s="8" t="str">
        <f>IF(ISNUMBER(FIND(96,$B$8)),Sheet1!L39,Sheet1!M39)</f>
        <v>A1-H12</v>
      </c>
      <c r="H57" s="31"/>
      <c r="I57" s="33"/>
    </row>
    <row r="58" spans="1:9" x14ac:dyDescent="0.25">
      <c r="A58" s="11">
        <v>40</v>
      </c>
      <c r="B58" s="8">
        <f>IF(ISNUMBER(FIND(96,$B$5)),Sheet1!F40,Sheet1!G40)</f>
        <v>0</v>
      </c>
      <c r="C58" s="8" t="str">
        <f>IF(ISNUMBER(FIND(96,$B$5)),Sheet1!L40,Sheet1!M40)</f>
        <v>A1-H12</v>
      </c>
      <c r="D58" s="31"/>
      <c r="E58" s="31"/>
      <c r="F58" s="8">
        <f>IF(AND(ISNUMBER(FIND(96,$B$5)), ISNUMBER(FIND(96,$B$8))),Sheet1!H40,IF(AND(ISNUMBER(FIND(384,$B$5)), ISNUMBER(FIND(384,$B$8))),Sheet1!I40,IF(AND(ISNUMBER(FIND(96,$B$5)), ISNUMBER(FIND(384,$B$8))),Sheet1!J40, IF(AND(ISNUMBER(FIND(384,$B$5)), ISNUMBER(FIND(96,$B$8))),Sheet1!K40))))</f>
        <v>0</v>
      </c>
      <c r="G58" s="8" t="str">
        <f>IF(ISNUMBER(FIND(96,$B$8)),Sheet1!L40,Sheet1!M40)</f>
        <v>A1-H12</v>
      </c>
      <c r="H58" s="31"/>
      <c r="I58" s="33"/>
    </row>
    <row r="59" spans="1:9" x14ac:dyDescent="0.25">
      <c r="A59" s="11">
        <v>41</v>
      </c>
      <c r="B59" s="8">
        <f>IF(ISNUMBER(FIND(96,$B$5)),Sheet1!F41,Sheet1!G41)</f>
        <v>0</v>
      </c>
      <c r="C59" s="8" t="str">
        <f>IF(ISNUMBER(FIND(96,$B$5)),Sheet1!L41,Sheet1!M41)</f>
        <v>A1-H12</v>
      </c>
      <c r="D59" s="31"/>
      <c r="E59" s="31"/>
      <c r="F59" s="8">
        <f>IF(AND(ISNUMBER(FIND(96,$B$5)), ISNUMBER(FIND(96,$B$8))),Sheet1!H41,IF(AND(ISNUMBER(FIND(384,$B$5)), ISNUMBER(FIND(384,$B$8))),Sheet1!I41,IF(AND(ISNUMBER(FIND(96,$B$5)), ISNUMBER(FIND(384,$B$8))),Sheet1!J41, IF(AND(ISNUMBER(FIND(384,$B$5)), ISNUMBER(FIND(96,$B$8))),Sheet1!K41))))</f>
        <v>0</v>
      </c>
      <c r="G59" s="8" t="str">
        <f>IF(ISNUMBER(FIND(96,$B$8)),Sheet1!L41,Sheet1!M41)</f>
        <v>A1-H12</v>
      </c>
      <c r="H59" s="31"/>
      <c r="I59" s="33"/>
    </row>
    <row r="60" spans="1:9" x14ac:dyDescent="0.25">
      <c r="A60" s="11">
        <v>42</v>
      </c>
      <c r="B60" s="8">
        <f>IF(ISNUMBER(FIND(96,$B$5)),Sheet1!F42,Sheet1!G42)</f>
        <v>0</v>
      </c>
      <c r="C60" s="8" t="str">
        <f>IF(ISNUMBER(FIND(96,$B$5)),Sheet1!L42,Sheet1!M42)</f>
        <v>A1-H12</v>
      </c>
      <c r="D60" s="31"/>
      <c r="E60" s="31"/>
      <c r="F60" s="8">
        <f>IF(AND(ISNUMBER(FIND(96,$B$5)), ISNUMBER(FIND(96,$B$8))),Sheet1!H42,IF(AND(ISNUMBER(FIND(384,$B$5)), ISNUMBER(FIND(384,$B$8))),Sheet1!I42,IF(AND(ISNUMBER(FIND(96,$B$5)), ISNUMBER(FIND(384,$B$8))),Sheet1!J42, IF(AND(ISNUMBER(FIND(384,$B$5)), ISNUMBER(FIND(96,$B$8))),Sheet1!K42))))</f>
        <v>0</v>
      </c>
      <c r="G60" s="8" t="str">
        <f>IF(ISNUMBER(FIND(96,$B$8)),Sheet1!L42,Sheet1!M42)</f>
        <v>A1-H12</v>
      </c>
      <c r="H60" s="31"/>
      <c r="I60" s="33"/>
    </row>
    <row r="61" spans="1:9" x14ac:dyDescent="0.25">
      <c r="A61" s="11">
        <v>43</v>
      </c>
      <c r="B61" s="8">
        <f>IF(ISNUMBER(FIND(96,$B$5)),Sheet1!F43,Sheet1!G43)</f>
        <v>0</v>
      </c>
      <c r="C61" s="8" t="str">
        <f>IF(ISNUMBER(FIND(96,$B$5)),Sheet1!L43,Sheet1!M43)</f>
        <v>A1-H12</v>
      </c>
      <c r="D61" s="31"/>
      <c r="E61" s="31"/>
      <c r="F61" s="8">
        <f>IF(AND(ISNUMBER(FIND(96,$B$5)), ISNUMBER(FIND(96,$B$8))),Sheet1!H43,IF(AND(ISNUMBER(FIND(384,$B$5)), ISNUMBER(FIND(384,$B$8))),Sheet1!I43,IF(AND(ISNUMBER(FIND(96,$B$5)), ISNUMBER(FIND(384,$B$8))),Sheet1!J43, IF(AND(ISNUMBER(FIND(384,$B$5)), ISNUMBER(FIND(96,$B$8))),Sheet1!K43))))</f>
        <v>0</v>
      </c>
      <c r="G61" s="8" t="str">
        <f>IF(ISNUMBER(FIND(96,$B$8)),Sheet1!L43,Sheet1!M43)</f>
        <v>A1-H12</v>
      </c>
      <c r="H61" s="31"/>
      <c r="I61" s="33"/>
    </row>
    <row r="62" spans="1:9" x14ac:dyDescent="0.25">
      <c r="A62" s="11">
        <v>44</v>
      </c>
      <c r="B62" s="8">
        <f>IF(ISNUMBER(FIND(96,$B$5)),Sheet1!F44,Sheet1!G44)</f>
        <v>0</v>
      </c>
      <c r="C62" s="8" t="str">
        <f>IF(ISNUMBER(FIND(96,$B$5)),Sheet1!L44,Sheet1!M44)</f>
        <v>A1-H12</v>
      </c>
      <c r="D62" s="31"/>
      <c r="E62" s="31"/>
      <c r="F62" s="8">
        <f>IF(AND(ISNUMBER(FIND(96,$B$5)), ISNUMBER(FIND(96,$B$8))),Sheet1!H44,IF(AND(ISNUMBER(FIND(384,$B$5)), ISNUMBER(FIND(384,$B$8))),Sheet1!I44,IF(AND(ISNUMBER(FIND(96,$B$5)), ISNUMBER(FIND(384,$B$8))),Sheet1!J44, IF(AND(ISNUMBER(FIND(384,$B$5)), ISNUMBER(FIND(96,$B$8))),Sheet1!K44))))</f>
        <v>0</v>
      </c>
      <c r="G62" s="8" t="str">
        <f>IF(ISNUMBER(FIND(96,$B$8)),Sheet1!L44,Sheet1!M44)</f>
        <v>A1-H12</v>
      </c>
      <c r="H62" s="31"/>
      <c r="I62" s="33"/>
    </row>
    <row r="63" spans="1:9" x14ac:dyDescent="0.25">
      <c r="A63" s="11">
        <v>45</v>
      </c>
      <c r="B63" s="8">
        <f>IF(ISNUMBER(FIND(96,$B$5)),Sheet1!F45,Sheet1!G45)</f>
        <v>0</v>
      </c>
      <c r="C63" s="8" t="str">
        <f>IF(ISNUMBER(FIND(96,$B$5)),Sheet1!L45,Sheet1!M45)</f>
        <v>A1-H12</v>
      </c>
      <c r="D63" s="31"/>
      <c r="E63" s="31"/>
      <c r="F63" s="8">
        <f>IF(AND(ISNUMBER(FIND(96,$B$5)), ISNUMBER(FIND(96,$B$8))),Sheet1!H45,IF(AND(ISNUMBER(FIND(384,$B$5)), ISNUMBER(FIND(384,$B$8))),Sheet1!I45,IF(AND(ISNUMBER(FIND(96,$B$5)), ISNUMBER(FIND(384,$B$8))),Sheet1!J45, IF(AND(ISNUMBER(FIND(384,$B$5)), ISNUMBER(FIND(96,$B$8))),Sheet1!K45))))</f>
        <v>0</v>
      </c>
      <c r="G63" s="8" t="str">
        <f>IF(ISNUMBER(FIND(96,$B$8)),Sheet1!L45,Sheet1!M45)</f>
        <v>A1-H12</v>
      </c>
      <c r="H63" s="31"/>
      <c r="I63" s="33"/>
    </row>
    <row r="64" spans="1:9" x14ac:dyDescent="0.25">
      <c r="A64" s="11">
        <v>46</v>
      </c>
      <c r="B64" s="8">
        <f>IF(ISNUMBER(FIND(96,$B$5)),Sheet1!F46,Sheet1!G46)</f>
        <v>0</v>
      </c>
      <c r="C64" s="8" t="str">
        <f>IF(ISNUMBER(FIND(96,$B$5)),Sheet1!L46,Sheet1!M46)</f>
        <v>A1-H12</v>
      </c>
      <c r="D64" s="31"/>
      <c r="E64" s="31"/>
      <c r="F64" s="8">
        <f>IF(AND(ISNUMBER(FIND(96,$B$5)), ISNUMBER(FIND(96,$B$8))),Sheet1!H46,IF(AND(ISNUMBER(FIND(384,$B$5)), ISNUMBER(FIND(384,$B$8))),Sheet1!I46,IF(AND(ISNUMBER(FIND(96,$B$5)), ISNUMBER(FIND(384,$B$8))),Sheet1!J46, IF(AND(ISNUMBER(FIND(384,$B$5)), ISNUMBER(FIND(96,$B$8))),Sheet1!K46))))</f>
        <v>0</v>
      </c>
      <c r="G64" s="8" t="str">
        <f>IF(ISNUMBER(FIND(96,$B$8)),Sheet1!L46,Sheet1!M46)</f>
        <v>A1-H12</v>
      </c>
      <c r="H64" s="31"/>
      <c r="I64" s="33"/>
    </row>
    <row r="65" spans="1:9" x14ac:dyDescent="0.25">
      <c r="A65" s="11">
        <v>47</v>
      </c>
      <c r="B65" s="8">
        <f>IF(ISNUMBER(FIND(96,$B$5)),Sheet1!F47,Sheet1!G47)</f>
        <v>0</v>
      </c>
      <c r="C65" s="8" t="str">
        <f>IF(ISNUMBER(FIND(96,$B$5)),Sheet1!L47,Sheet1!M47)</f>
        <v>A1-H12</v>
      </c>
      <c r="D65" s="31"/>
      <c r="E65" s="31"/>
      <c r="F65" s="8">
        <f>IF(AND(ISNUMBER(FIND(96,$B$5)), ISNUMBER(FIND(96,$B$8))),Sheet1!H47,IF(AND(ISNUMBER(FIND(384,$B$5)), ISNUMBER(FIND(384,$B$8))),Sheet1!I47,IF(AND(ISNUMBER(FIND(96,$B$5)), ISNUMBER(FIND(384,$B$8))),Sheet1!J47, IF(AND(ISNUMBER(FIND(384,$B$5)), ISNUMBER(FIND(96,$B$8))),Sheet1!K47))))</f>
        <v>0</v>
      </c>
      <c r="G65" s="8" t="str">
        <f>IF(ISNUMBER(FIND(96,$B$8)),Sheet1!L47,Sheet1!M47)</f>
        <v>A1-H12</v>
      </c>
      <c r="H65" s="31"/>
      <c r="I65" s="33"/>
    </row>
    <row r="66" spans="1:9" x14ac:dyDescent="0.25">
      <c r="A66" s="11">
        <v>48</v>
      </c>
      <c r="B66" s="8">
        <f>IF(ISNUMBER(FIND(96,$B$5)),Sheet1!F48,Sheet1!G48)</f>
        <v>0</v>
      </c>
      <c r="C66" s="8" t="str">
        <f>IF(ISNUMBER(FIND(96,$B$5)),Sheet1!L48,Sheet1!M48)</f>
        <v>A1-H12</v>
      </c>
      <c r="D66" s="31"/>
      <c r="E66" s="31"/>
      <c r="F66" s="8">
        <f>IF(AND(ISNUMBER(FIND(96,$B$5)), ISNUMBER(FIND(96,$B$8))),Sheet1!H48,IF(AND(ISNUMBER(FIND(384,$B$5)), ISNUMBER(FIND(384,$B$8))),Sheet1!I48,IF(AND(ISNUMBER(FIND(96,$B$5)), ISNUMBER(FIND(384,$B$8))),Sheet1!J48, IF(AND(ISNUMBER(FIND(384,$B$5)), ISNUMBER(FIND(96,$B$8))),Sheet1!K48))))</f>
        <v>0</v>
      </c>
      <c r="G66" s="8" t="str">
        <f>IF(ISNUMBER(FIND(96,$B$8)),Sheet1!L48,Sheet1!M48)</f>
        <v>A1-H12</v>
      </c>
      <c r="H66" s="31"/>
      <c r="I66" s="33"/>
    </row>
    <row r="67" spans="1:9" x14ac:dyDescent="0.25">
      <c r="A67" s="11">
        <v>49</v>
      </c>
      <c r="B67" s="8">
        <f>IF(ISNUMBER(FIND(96,$B$5)),Sheet1!F49,Sheet1!G49)</f>
        <v>0</v>
      </c>
      <c r="C67" s="8" t="str">
        <f>IF(ISNUMBER(FIND(96,$B$5)),Sheet1!L49,Sheet1!M49)</f>
        <v>A1-H12</v>
      </c>
      <c r="D67" s="31"/>
      <c r="E67" s="31"/>
      <c r="F67" s="8">
        <f>IF(AND(ISNUMBER(FIND(96,$B$5)), ISNUMBER(FIND(96,$B$8))),Sheet1!H49,IF(AND(ISNUMBER(FIND(384,$B$5)), ISNUMBER(FIND(384,$B$8))),Sheet1!I49,IF(AND(ISNUMBER(FIND(96,$B$5)), ISNUMBER(FIND(384,$B$8))),Sheet1!J49, IF(AND(ISNUMBER(FIND(384,$B$5)), ISNUMBER(FIND(96,$B$8))),Sheet1!K49))))</f>
        <v>0</v>
      </c>
      <c r="G67" s="8" t="str">
        <f>IF(ISNUMBER(FIND(96,$B$8)),Sheet1!L49,Sheet1!M49)</f>
        <v>A1-H12</v>
      </c>
      <c r="H67" s="31"/>
      <c r="I67" s="33"/>
    </row>
    <row r="68" spans="1:9" x14ac:dyDescent="0.25">
      <c r="A68" s="11">
        <v>50</v>
      </c>
      <c r="B68" s="8">
        <f>IF(ISNUMBER(FIND(96,$B$5)),Sheet1!F50,Sheet1!G50)</f>
        <v>0</v>
      </c>
      <c r="C68" s="8" t="str">
        <f>IF(ISNUMBER(FIND(96,$B$5)),Sheet1!L50,Sheet1!M50)</f>
        <v>A1-H12</v>
      </c>
      <c r="D68" s="31"/>
      <c r="E68" s="31"/>
      <c r="F68" s="8">
        <f>IF(AND(ISNUMBER(FIND(96,$B$5)), ISNUMBER(FIND(96,$B$8))),Sheet1!H50,IF(AND(ISNUMBER(FIND(384,$B$5)), ISNUMBER(FIND(384,$B$8))),Sheet1!I50,IF(AND(ISNUMBER(FIND(96,$B$5)), ISNUMBER(FIND(384,$B$8))),Sheet1!J50, IF(AND(ISNUMBER(FIND(384,$B$5)), ISNUMBER(FIND(96,$B$8))),Sheet1!K50))))</f>
        <v>0</v>
      </c>
      <c r="G68" s="8" t="str">
        <f>IF(ISNUMBER(FIND(96,$B$8)),Sheet1!L50,Sheet1!M50)</f>
        <v>A1-H12</v>
      </c>
      <c r="H68" s="31"/>
      <c r="I68" s="33"/>
    </row>
    <row r="69" spans="1:9" x14ac:dyDescent="0.25">
      <c r="A69" s="11">
        <v>51</v>
      </c>
      <c r="B69" s="8">
        <f>IF(ISNUMBER(FIND(96,$B$5)),Sheet1!F51,Sheet1!G51)</f>
        <v>0</v>
      </c>
      <c r="C69" s="8" t="str">
        <f>IF(ISNUMBER(FIND(96,$B$5)),Sheet1!L51,Sheet1!M51)</f>
        <v>A1-H12</v>
      </c>
      <c r="D69" s="31"/>
      <c r="E69" s="31"/>
      <c r="F69" s="8">
        <f>IF(AND(ISNUMBER(FIND(96,$B$5)), ISNUMBER(FIND(96,$B$8))),Sheet1!H51,IF(AND(ISNUMBER(FIND(384,$B$5)), ISNUMBER(FIND(384,$B$8))),Sheet1!I51,IF(AND(ISNUMBER(FIND(96,$B$5)), ISNUMBER(FIND(384,$B$8))),Sheet1!J51, IF(AND(ISNUMBER(FIND(384,$B$5)), ISNUMBER(FIND(96,$B$8))),Sheet1!K51))))</f>
        <v>0</v>
      </c>
      <c r="G69" s="8" t="str">
        <f>IF(ISNUMBER(FIND(96,$B$8)),Sheet1!L51,Sheet1!M51)</f>
        <v>A1-H12</v>
      </c>
      <c r="H69" s="31"/>
      <c r="I69" s="33"/>
    </row>
    <row r="70" spans="1:9" x14ac:dyDescent="0.25">
      <c r="A70" s="11">
        <v>52</v>
      </c>
      <c r="B70" s="8">
        <f>IF(ISNUMBER(FIND(96,$B$5)),Sheet1!F52,Sheet1!G52)</f>
        <v>0</v>
      </c>
      <c r="C70" s="8" t="str">
        <f>IF(ISNUMBER(FIND(96,$B$5)),Sheet1!L52,Sheet1!M52)</f>
        <v>A1-H12</v>
      </c>
      <c r="D70" s="31"/>
      <c r="E70" s="31"/>
      <c r="F70" s="8">
        <f>IF(AND(ISNUMBER(FIND(96,$B$5)), ISNUMBER(FIND(96,$B$8))),Sheet1!H52,IF(AND(ISNUMBER(FIND(384,$B$5)), ISNUMBER(FIND(384,$B$8))),Sheet1!I52,IF(AND(ISNUMBER(FIND(96,$B$5)), ISNUMBER(FIND(384,$B$8))),Sheet1!J52, IF(AND(ISNUMBER(FIND(384,$B$5)), ISNUMBER(FIND(96,$B$8))),Sheet1!K52))))</f>
        <v>0</v>
      </c>
      <c r="G70" s="8" t="str">
        <f>IF(ISNUMBER(FIND(96,$B$8)),Sheet1!L52,Sheet1!M52)</f>
        <v>A1-H12</v>
      </c>
      <c r="H70" s="31"/>
      <c r="I70" s="33"/>
    </row>
    <row r="71" spans="1:9" x14ac:dyDescent="0.25">
      <c r="A71" s="11">
        <v>53</v>
      </c>
      <c r="B71" s="8">
        <f>IF(ISNUMBER(FIND(96,$B$5)),Sheet1!F53,Sheet1!G53)</f>
        <v>0</v>
      </c>
      <c r="C71" s="8" t="str">
        <f>IF(ISNUMBER(FIND(96,$B$5)),Sheet1!L53,Sheet1!M53)</f>
        <v>A1-H12</v>
      </c>
      <c r="D71" s="31"/>
      <c r="E71" s="31"/>
      <c r="F71" s="8">
        <f>IF(AND(ISNUMBER(FIND(96,$B$5)), ISNUMBER(FIND(96,$B$8))),Sheet1!H53,IF(AND(ISNUMBER(FIND(384,$B$5)), ISNUMBER(FIND(384,$B$8))),Sheet1!I53,IF(AND(ISNUMBER(FIND(96,$B$5)), ISNUMBER(FIND(384,$B$8))),Sheet1!J53, IF(AND(ISNUMBER(FIND(384,$B$5)), ISNUMBER(FIND(96,$B$8))),Sheet1!K53))))</f>
        <v>0</v>
      </c>
      <c r="G71" s="8" t="str">
        <f>IF(ISNUMBER(FIND(96,$B$8)),Sheet1!L53,Sheet1!M53)</f>
        <v>A1-H12</v>
      </c>
      <c r="H71" s="31"/>
      <c r="I71" s="33"/>
    </row>
    <row r="72" spans="1:9" x14ac:dyDescent="0.25">
      <c r="A72" s="11">
        <v>54</v>
      </c>
      <c r="B72" s="8">
        <f>IF(ISNUMBER(FIND(96,$B$5)),Sheet1!F54,Sheet1!G54)</f>
        <v>0</v>
      </c>
      <c r="C72" s="8" t="str">
        <f>IF(ISNUMBER(FIND(96,$B$5)),Sheet1!L54,Sheet1!M54)</f>
        <v>A1-H12</v>
      </c>
      <c r="D72" s="31"/>
      <c r="E72" s="31"/>
      <c r="F72" s="8">
        <f>IF(AND(ISNUMBER(FIND(96,$B$5)), ISNUMBER(FIND(96,$B$8))),Sheet1!H54,IF(AND(ISNUMBER(FIND(384,$B$5)), ISNUMBER(FIND(384,$B$8))),Sheet1!I54,IF(AND(ISNUMBER(FIND(96,$B$5)), ISNUMBER(FIND(384,$B$8))),Sheet1!J54, IF(AND(ISNUMBER(FIND(384,$B$5)), ISNUMBER(FIND(96,$B$8))),Sheet1!K54))))</f>
        <v>0</v>
      </c>
      <c r="G72" s="8" t="str">
        <f>IF(ISNUMBER(FIND(96,$B$8)),Sheet1!L54,Sheet1!M54)</f>
        <v>A1-H12</v>
      </c>
      <c r="H72" s="31"/>
      <c r="I72" s="33"/>
    </row>
    <row r="73" spans="1:9" x14ac:dyDescent="0.25">
      <c r="A73" s="11">
        <v>55</v>
      </c>
      <c r="B73" s="8">
        <f>IF(ISNUMBER(FIND(96,$B$5)),Sheet1!F55,Sheet1!G55)</f>
        <v>0</v>
      </c>
      <c r="C73" s="8" t="str">
        <f>IF(ISNUMBER(FIND(96,$B$5)),Sheet1!L55,Sheet1!M55)</f>
        <v>A1-H12</v>
      </c>
      <c r="D73" s="31"/>
      <c r="E73" s="31"/>
      <c r="F73" s="8">
        <f>IF(AND(ISNUMBER(FIND(96,$B$5)), ISNUMBER(FIND(96,$B$8))),Sheet1!H55,IF(AND(ISNUMBER(FIND(384,$B$5)), ISNUMBER(FIND(384,$B$8))),Sheet1!I55,IF(AND(ISNUMBER(FIND(96,$B$5)), ISNUMBER(FIND(384,$B$8))),Sheet1!J55, IF(AND(ISNUMBER(FIND(384,$B$5)), ISNUMBER(FIND(96,$B$8))),Sheet1!K55))))</f>
        <v>0</v>
      </c>
      <c r="G73" s="8" t="str">
        <f>IF(ISNUMBER(FIND(96,$B$8)),Sheet1!L55,Sheet1!M55)</f>
        <v>A1-H12</v>
      </c>
      <c r="H73" s="31"/>
      <c r="I73" s="33"/>
    </row>
    <row r="74" spans="1:9" x14ac:dyDescent="0.25">
      <c r="A74" s="11">
        <v>56</v>
      </c>
      <c r="B74" s="8">
        <f>IF(ISNUMBER(FIND(96,$B$5)),Sheet1!F56,Sheet1!G56)</f>
        <v>0</v>
      </c>
      <c r="C74" s="8" t="str">
        <f>IF(ISNUMBER(FIND(96,$B$5)),Sheet1!L56,Sheet1!M56)</f>
        <v>A1-H12</v>
      </c>
      <c r="D74" s="31"/>
      <c r="E74" s="31"/>
      <c r="F74" s="8">
        <f>IF(AND(ISNUMBER(FIND(96,$B$5)), ISNUMBER(FIND(96,$B$8))),Sheet1!H56,IF(AND(ISNUMBER(FIND(384,$B$5)), ISNUMBER(FIND(384,$B$8))),Sheet1!I56,IF(AND(ISNUMBER(FIND(96,$B$5)), ISNUMBER(FIND(384,$B$8))),Sheet1!J56, IF(AND(ISNUMBER(FIND(384,$B$5)), ISNUMBER(FIND(96,$B$8))),Sheet1!K56))))</f>
        <v>0</v>
      </c>
      <c r="G74" s="8" t="str">
        <f>IF(ISNUMBER(FIND(96,$B$8)),Sheet1!L56,Sheet1!M56)</f>
        <v>A1-H12</v>
      </c>
      <c r="H74" s="31"/>
      <c r="I74" s="33"/>
    </row>
    <row r="75" spans="1:9" x14ac:dyDescent="0.25">
      <c r="A75" s="11">
        <v>57</v>
      </c>
      <c r="B75" s="8">
        <f>IF(ISNUMBER(FIND(96,$B$5)),Sheet1!F57,Sheet1!G57)</f>
        <v>0</v>
      </c>
      <c r="C75" s="8" t="str">
        <f>IF(ISNUMBER(FIND(96,$B$5)),Sheet1!L57,Sheet1!M57)</f>
        <v>A1-H12</v>
      </c>
      <c r="D75" s="31"/>
      <c r="E75" s="31"/>
      <c r="F75" s="8">
        <f>IF(AND(ISNUMBER(FIND(96,$B$5)), ISNUMBER(FIND(96,$B$8))),Sheet1!H57,IF(AND(ISNUMBER(FIND(384,$B$5)), ISNUMBER(FIND(384,$B$8))),Sheet1!I57,IF(AND(ISNUMBER(FIND(96,$B$5)), ISNUMBER(FIND(384,$B$8))),Sheet1!J57, IF(AND(ISNUMBER(FIND(384,$B$5)), ISNUMBER(FIND(96,$B$8))),Sheet1!K57))))</f>
        <v>0</v>
      </c>
      <c r="G75" s="8" t="str">
        <f>IF(ISNUMBER(FIND(96,$B$8)),Sheet1!L57,Sheet1!M57)</f>
        <v>A1-H12</v>
      </c>
      <c r="H75" s="31"/>
      <c r="I75" s="33"/>
    </row>
    <row r="76" spans="1:9" x14ac:dyDescent="0.25">
      <c r="A76" s="11">
        <v>58</v>
      </c>
      <c r="B76" s="8">
        <f>IF(ISNUMBER(FIND(96,$B$5)),Sheet1!F58,Sheet1!G58)</f>
        <v>0</v>
      </c>
      <c r="C76" s="8" t="str">
        <f>IF(ISNUMBER(FIND(96,$B$5)),Sheet1!L58,Sheet1!M58)</f>
        <v>A1-H12</v>
      </c>
      <c r="D76" s="31"/>
      <c r="E76" s="31"/>
      <c r="F76" s="8">
        <f>IF(AND(ISNUMBER(FIND(96,$B$5)), ISNUMBER(FIND(96,$B$8))),Sheet1!H58,IF(AND(ISNUMBER(FIND(384,$B$5)), ISNUMBER(FIND(384,$B$8))),Sheet1!I58,IF(AND(ISNUMBER(FIND(96,$B$5)), ISNUMBER(FIND(384,$B$8))),Sheet1!J58, IF(AND(ISNUMBER(FIND(384,$B$5)), ISNUMBER(FIND(96,$B$8))),Sheet1!K58))))</f>
        <v>0</v>
      </c>
      <c r="G76" s="8" t="str">
        <f>IF(ISNUMBER(FIND(96,$B$8)),Sheet1!L58,Sheet1!M58)</f>
        <v>A1-H12</v>
      </c>
      <c r="H76" s="31"/>
      <c r="I76" s="33"/>
    </row>
    <row r="77" spans="1:9" x14ac:dyDescent="0.25">
      <c r="A77" s="11">
        <v>59</v>
      </c>
      <c r="B77" s="8">
        <f>IF(ISNUMBER(FIND(96,$B$5)),Sheet1!F59,Sheet1!G59)</f>
        <v>0</v>
      </c>
      <c r="C77" s="8" t="str">
        <f>IF(ISNUMBER(FIND(96,$B$5)),Sheet1!L59,Sheet1!M59)</f>
        <v>A1-H12</v>
      </c>
      <c r="D77" s="31"/>
      <c r="E77" s="31"/>
      <c r="F77" s="8">
        <f>IF(AND(ISNUMBER(FIND(96,$B$5)), ISNUMBER(FIND(96,$B$8))),Sheet1!H59,IF(AND(ISNUMBER(FIND(384,$B$5)), ISNUMBER(FIND(384,$B$8))),Sheet1!I59,IF(AND(ISNUMBER(FIND(96,$B$5)), ISNUMBER(FIND(384,$B$8))),Sheet1!J59, IF(AND(ISNUMBER(FIND(384,$B$5)), ISNUMBER(FIND(96,$B$8))),Sheet1!K59))))</f>
        <v>0</v>
      </c>
      <c r="G77" s="8" t="str">
        <f>IF(ISNUMBER(FIND(96,$B$8)),Sheet1!L59,Sheet1!M59)</f>
        <v>A1-H12</v>
      </c>
      <c r="H77" s="31"/>
      <c r="I77" s="33"/>
    </row>
    <row r="78" spans="1:9" x14ac:dyDescent="0.25">
      <c r="A78" s="11">
        <v>60</v>
      </c>
      <c r="B78" s="8">
        <f>IF(ISNUMBER(FIND(96,$B$5)),Sheet1!F60,Sheet1!G60)</f>
        <v>0</v>
      </c>
      <c r="C78" s="8" t="str">
        <f>IF(ISNUMBER(FIND(96,$B$5)),Sheet1!L60,Sheet1!M60)</f>
        <v>A1-H12</v>
      </c>
      <c r="D78" s="31"/>
      <c r="E78" s="31"/>
      <c r="F78" s="8">
        <f>IF(AND(ISNUMBER(FIND(96,$B$5)), ISNUMBER(FIND(96,$B$8))),Sheet1!H60,IF(AND(ISNUMBER(FIND(384,$B$5)), ISNUMBER(FIND(384,$B$8))),Sheet1!I60,IF(AND(ISNUMBER(FIND(96,$B$5)), ISNUMBER(FIND(384,$B$8))),Sheet1!J60, IF(AND(ISNUMBER(FIND(384,$B$5)), ISNUMBER(FIND(96,$B$8))),Sheet1!K60))))</f>
        <v>0</v>
      </c>
      <c r="G78" s="8" t="str">
        <f>IF(ISNUMBER(FIND(96,$B$8)),Sheet1!L60,Sheet1!M60)</f>
        <v>A1-H12</v>
      </c>
      <c r="H78" s="31"/>
      <c r="I78" s="33"/>
    </row>
    <row r="79" spans="1:9" x14ac:dyDescent="0.25">
      <c r="A79" s="11">
        <v>61</v>
      </c>
      <c r="B79" s="8">
        <f>IF(ISNUMBER(FIND(96,$B$5)),Sheet1!F61,Sheet1!G61)</f>
        <v>0</v>
      </c>
      <c r="C79" s="8" t="str">
        <f>IF(ISNUMBER(FIND(96,$B$5)),Sheet1!L61,Sheet1!M61)</f>
        <v>A1-H12</v>
      </c>
      <c r="D79" s="31"/>
      <c r="E79" s="31"/>
      <c r="F79" s="8">
        <f>IF(AND(ISNUMBER(FIND(96,$B$5)), ISNUMBER(FIND(96,$B$8))),Sheet1!H61,IF(AND(ISNUMBER(FIND(384,$B$5)), ISNUMBER(FIND(384,$B$8))),Sheet1!I61,IF(AND(ISNUMBER(FIND(96,$B$5)), ISNUMBER(FIND(384,$B$8))),Sheet1!J61, IF(AND(ISNUMBER(FIND(384,$B$5)), ISNUMBER(FIND(96,$B$8))),Sheet1!K61))))</f>
        <v>0</v>
      </c>
      <c r="G79" s="8" t="str">
        <f>IF(ISNUMBER(FIND(96,$B$8)),Sheet1!L61,Sheet1!M61)</f>
        <v>A1-H12</v>
      </c>
      <c r="H79" s="31"/>
      <c r="I79" s="33"/>
    </row>
    <row r="80" spans="1:9" x14ac:dyDescent="0.25">
      <c r="A80" s="11">
        <v>62</v>
      </c>
      <c r="B80" s="8">
        <f>IF(ISNUMBER(FIND(96,$B$5)),Sheet1!F62,Sheet1!G62)</f>
        <v>0</v>
      </c>
      <c r="C80" s="8" t="str">
        <f>IF(ISNUMBER(FIND(96,$B$5)),Sheet1!L62,Sheet1!M62)</f>
        <v>A1-H12</v>
      </c>
      <c r="D80" s="31"/>
      <c r="E80" s="31"/>
      <c r="F80" s="8">
        <f>IF(AND(ISNUMBER(FIND(96,$B$5)), ISNUMBER(FIND(96,$B$8))),Sheet1!H62,IF(AND(ISNUMBER(FIND(384,$B$5)), ISNUMBER(FIND(384,$B$8))),Sheet1!I62,IF(AND(ISNUMBER(FIND(96,$B$5)), ISNUMBER(FIND(384,$B$8))),Sheet1!J62, IF(AND(ISNUMBER(FIND(384,$B$5)), ISNUMBER(FIND(96,$B$8))),Sheet1!K62))))</f>
        <v>0</v>
      </c>
      <c r="G80" s="8" t="str">
        <f>IF(ISNUMBER(FIND(96,$B$8)),Sheet1!L62,Sheet1!M62)</f>
        <v>A1-H12</v>
      </c>
      <c r="H80" s="31"/>
      <c r="I80" s="33"/>
    </row>
    <row r="81" spans="1:9" x14ac:dyDescent="0.25">
      <c r="A81" s="11">
        <v>63</v>
      </c>
      <c r="B81" s="8">
        <f>IF(ISNUMBER(FIND(96,$B$5)),Sheet1!F63,Sheet1!G63)</f>
        <v>0</v>
      </c>
      <c r="C81" s="8" t="str">
        <f>IF(ISNUMBER(FIND(96,$B$5)),Sheet1!L63,Sheet1!M63)</f>
        <v>A1-H12</v>
      </c>
      <c r="D81" s="31"/>
      <c r="E81" s="31"/>
      <c r="F81" s="8">
        <f>IF(AND(ISNUMBER(FIND(96,$B$5)), ISNUMBER(FIND(96,$B$8))),Sheet1!H63,IF(AND(ISNUMBER(FIND(384,$B$5)), ISNUMBER(FIND(384,$B$8))),Sheet1!I63,IF(AND(ISNUMBER(FIND(96,$B$5)), ISNUMBER(FIND(384,$B$8))),Sheet1!J63, IF(AND(ISNUMBER(FIND(384,$B$5)), ISNUMBER(FIND(96,$B$8))),Sheet1!K63))))</f>
        <v>0</v>
      </c>
      <c r="G81" s="8" t="str">
        <f>IF(ISNUMBER(FIND(96,$B$8)),Sheet1!L63,Sheet1!M63)</f>
        <v>A1-H12</v>
      </c>
      <c r="H81" s="31"/>
      <c r="I81" s="33"/>
    </row>
    <row r="82" spans="1:9" ht="15.75" thickBot="1" x14ac:dyDescent="0.3">
      <c r="A82" s="12">
        <v>64</v>
      </c>
      <c r="B82" s="13">
        <f>IF(ISNUMBER(FIND(96,$B$5)),Sheet1!F64,Sheet1!G64)</f>
        <v>0</v>
      </c>
      <c r="C82" s="13" t="str">
        <f>IF(ISNUMBER(FIND(96,$B$5)),Sheet1!L64,Sheet1!M64)</f>
        <v>A1-H12</v>
      </c>
      <c r="D82" s="32"/>
      <c r="E82" s="32"/>
      <c r="F82" s="13">
        <f>IF(AND(ISNUMBER(FIND(96,$B$5)), ISNUMBER(FIND(96,$B$8))),Sheet1!H64,IF(AND(ISNUMBER(FIND(384,$B$5)), ISNUMBER(FIND(384,$B$8))),Sheet1!I64,IF(AND(ISNUMBER(FIND(96,$B$5)), ISNUMBER(FIND(384,$B$8))),Sheet1!J64, IF(AND(ISNUMBER(FIND(384,$B$5)), ISNUMBER(FIND(96,$B$8))),Sheet1!K64))))</f>
        <v>0</v>
      </c>
      <c r="G82" s="13" t="str">
        <f>IF(ISNUMBER(FIND(96,$B$8)),Sheet1!L64,Sheet1!M64)</f>
        <v>A1-H12</v>
      </c>
      <c r="H82" s="32"/>
      <c r="I82" s="34"/>
    </row>
  </sheetData>
  <sheetProtection sheet="1" objects="1" scenarios="1"/>
  <mergeCells count="15">
    <mergeCell ref="A1:H1"/>
    <mergeCell ref="E3:H3"/>
    <mergeCell ref="E4:H4"/>
    <mergeCell ref="E5:H5"/>
    <mergeCell ref="E6:H6"/>
    <mergeCell ref="E7:H7"/>
    <mergeCell ref="E8:H8"/>
    <mergeCell ref="E9:H9"/>
    <mergeCell ref="E10:H10"/>
    <mergeCell ref="E11:H11"/>
    <mergeCell ref="E12:H12"/>
    <mergeCell ref="E13:H13"/>
    <mergeCell ref="E14:H14"/>
    <mergeCell ref="E15:H15"/>
    <mergeCell ref="E16:H16"/>
  </mergeCells>
  <conditionalFormatting sqref="B10">
    <cfRule type="containsText" dxfId="31" priority="7" operator="containsText" text="Disabled">
      <formula>NOT(ISERROR(SEARCH("Disabled",B10)))</formula>
    </cfRule>
  </conditionalFormatting>
  <conditionalFormatting sqref="B7">
    <cfRule type="containsText" dxfId="30" priority="6" operator="containsText" text="Disabled">
      <formula>NOT(ISERROR(SEARCH("Disabled",B7)))</formula>
    </cfRule>
  </conditionalFormatting>
  <conditionalFormatting sqref="A19:I82">
    <cfRule type="expression" dxfId="29" priority="1">
      <formula>IF(ROW()-18=$B$14,TRUE,FALSE)</formula>
    </cfRule>
    <cfRule type="expression" dxfId="28" priority="5">
      <formula>IF(ROW()-18&gt;$B$14,TRUE,FALSE)</formula>
    </cfRule>
  </conditionalFormatting>
  <conditionalFormatting sqref="B4">
    <cfRule type="expression" dxfId="27" priority="4">
      <formula>IF($B$4&gt;IF(OR(AND(ISNUMBER(FIND("96",B5)),ISNUMBER(FIND("96",B8))),AND(ISNUMBER(FIND("384",B5)),ISNUMBER(FIND("384",B8)))),16,IF(AND(ISNUMBER(FIND("384",B5)),ISNUMBER(FIND("96",B8))),6,24)),TRUE,FALSE)</formula>
    </cfRule>
  </conditionalFormatting>
  <dataValidations count="5">
    <dataValidation type="whole" allowBlank="1" showInputMessage="1" showErrorMessage="1" sqref="B4">
      <formula1>1</formula1>
      <formula2>IF(OR(AND(ISNUMBER(FIND("96",B5)),ISNUMBER(FIND("96",B8))),AND(ISNUMBER(FIND("384",B5)),ISNUMBER(FIND("384",B8)))),16,IF(AND(ISNUMBER(FIND("384",B5)),ISNUMBER(FIND("96",B8))),6,24))</formula2>
    </dataValidation>
    <dataValidation type="list" showInputMessage="1" showErrorMessage="1" sqref="B8 B5">
      <formula1>PlateTypes</formula1>
    </dataValidation>
    <dataValidation type="list" showInputMessage="1" showErrorMessage="1" sqref="B7 B10">
      <formula1>EnabledDisabledOption</formula1>
    </dataValidation>
    <dataValidation showInputMessage="1" showErrorMessage="1" sqref="B12"/>
    <dataValidation type="list" allowBlank="1" showInputMessage="1" showErrorMessage="1" sqref="B6 B9">
      <formula1>LidOption</formula1>
    </dataValidation>
  </dataValidations>
  <hyperlinks>
    <hyperlink ref="B3" r:id="rId1"/>
  </hyperlinks>
  <pageMargins left="0.7" right="0.7" top="0.75" bottom="0.75" header="0.3" footer="0.3"/>
  <pageSetup paperSize="9" orientation="portrait" r:id="rId2"/>
  <ignoredErrors>
    <ignoredError sqref="F19:G19" calculatedColumn="1"/>
  </ignoredErrors>
  <tableParts count="9">
    <tablePart r:id="rId3"/>
    <tablePart r:id="rId4"/>
    <tablePart r:id="rId5"/>
    <tablePart r:id="rId6"/>
    <tablePart r:id="rId7"/>
    <tablePart r:id="rId8"/>
    <tablePart r:id="rId9"/>
    <tablePart r:id="rId10"/>
    <tablePart r:id="rId11"/>
  </tableParts>
  <extLst>
    <ext xmlns:x14="http://schemas.microsoft.com/office/spreadsheetml/2009/9/main" uri="{CCE6A557-97BC-4b89-ADB6-D9C93CAAB3DF}">
      <x14:dataValidations xmlns:xm="http://schemas.microsoft.com/office/excel/2006/main" count="1">
        <x14:dataValidation type="whole" allowBlank="1" showInputMessage="1" showErrorMessage="1">
          <x14:formula1>
            <xm:f>0</xm:f>
          </x14:formula1>
          <x14:formula2>
            <xm:f>VLOOKUP(B8,Sheet1!B1:C3,2,0)</xm:f>
          </x14:formula2>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topLeftCell="B1" workbookViewId="0">
      <selection activeCell="D12" sqref="D12"/>
    </sheetView>
  </sheetViews>
  <sheetFormatPr defaultRowHeight="15" x14ac:dyDescent="0.25"/>
  <cols>
    <col min="1" max="1" width="22" style="5" customWidth="1"/>
    <col min="2" max="2" width="44.140625" style="5" customWidth="1"/>
    <col min="3" max="3" width="9.140625" style="5"/>
    <col min="4" max="4" width="65.28515625" style="5" customWidth="1"/>
    <col min="5" max="5" width="56.42578125" style="5" customWidth="1"/>
    <col min="6" max="6" width="16.42578125" style="5" customWidth="1"/>
    <col min="7" max="7" width="13.28515625" style="5" customWidth="1"/>
    <col min="8" max="8" width="9.140625" style="3"/>
    <col min="9" max="16384" width="9.140625" style="5"/>
  </cols>
  <sheetData>
    <row r="1" spans="1:13" x14ac:dyDescent="0.25">
      <c r="A1" s="5" t="s">
        <v>40</v>
      </c>
      <c r="B1" s="5" t="s">
        <v>44</v>
      </c>
      <c r="C1" s="5">
        <v>150</v>
      </c>
      <c r="D1" s="16" t="s">
        <v>89</v>
      </c>
      <c r="E1" s="16" t="s">
        <v>46</v>
      </c>
      <c r="F1" s="5" t="s">
        <v>10</v>
      </c>
      <c r="G1" s="5" t="s">
        <v>10</v>
      </c>
      <c r="H1" s="5" t="s">
        <v>22</v>
      </c>
      <c r="I1" s="5" t="s">
        <v>22</v>
      </c>
      <c r="J1" s="5" t="s">
        <v>28</v>
      </c>
      <c r="K1" s="5" t="s">
        <v>16</v>
      </c>
      <c r="L1" s="5" t="s">
        <v>74</v>
      </c>
      <c r="M1" s="5" t="s">
        <v>75</v>
      </c>
    </row>
    <row r="2" spans="1:13" x14ac:dyDescent="0.25">
      <c r="A2" s="5" t="s">
        <v>41</v>
      </c>
      <c r="B2" s="5" t="s">
        <v>45</v>
      </c>
      <c r="C2" s="5">
        <v>250</v>
      </c>
      <c r="D2" s="16" t="s">
        <v>51</v>
      </c>
      <c r="E2" s="16" t="s">
        <v>57</v>
      </c>
      <c r="F2" s="5" t="s">
        <v>9</v>
      </c>
      <c r="G2" s="5" t="s">
        <v>10</v>
      </c>
      <c r="H2" s="5" t="s">
        <v>21</v>
      </c>
      <c r="I2" s="5" t="s">
        <v>22</v>
      </c>
      <c r="J2" s="5" t="s">
        <v>28</v>
      </c>
      <c r="K2" s="5" t="s">
        <v>15</v>
      </c>
      <c r="L2" s="5" t="s">
        <v>74</v>
      </c>
      <c r="M2" s="5" t="s">
        <v>76</v>
      </c>
    </row>
    <row r="3" spans="1:13" x14ac:dyDescent="0.25">
      <c r="B3" s="5" t="s">
        <v>50</v>
      </c>
      <c r="C3" s="5">
        <v>80</v>
      </c>
      <c r="D3" s="5" t="s">
        <v>88</v>
      </c>
      <c r="E3" s="16"/>
      <c r="F3" s="5" t="s">
        <v>8</v>
      </c>
      <c r="G3" s="5" t="s">
        <v>10</v>
      </c>
      <c r="H3" s="5" t="s">
        <v>20</v>
      </c>
      <c r="I3" s="5" t="s">
        <v>22</v>
      </c>
      <c r="J3" s="5" t="s">
        <v>28</v>
      </c>
      <c r="K3" s="5" t="s">
        <v>14</v>
      </c>
      <c r="L3" s="5" t="s">
        <v>74</v>
      </c>
      <c r="M3" s="5" t="s">
        <v>78</v>
      </c>
    </row>
    <row r="4" spans="1:13" x14ac:dyDescent="0.25">
      <c r="F4" s="5" t="s">
        <v>0</v>
      </c>
      <c r="G4" s="5" t="s">
        <v>10</v>
      </c>
      <c r="H4" s="5" t="s">
        <v>4</v>
      </c>
      <c r="I4" s="5" t="s">
        <v>22</v>
      </c>
      <c r="J4" s="5" t="s">
        <v>28</v>
      </c>
      <c r="K4" s="5" t="s">
        <v>2</v>
      </c>
      <c r="L4" s="5" t="s">
        <v>74</v>
      </c>
      <c r="M4" s="5" t="s">
        <v>77</v>
      </c>
    </row>
    <row r="5" spans="1:13" x14ac:dyDescent="0.25">
      <c r="F5" s="5" t="s">
        <v>13</v>
      </c>
      <c r="G5" s="5" t="s">
        <v>9</v>
      </c>
      <c r="H5" s="5" t="s">
        <v>25</v>
      </c>
      <c r="I5" s="5" t="s">
        <v>21</v>
      </c>
      <c r="J5" s="5" t="s">
        <v>27</v>
      </c>
      <c r="K5" s="5" t="s">
        <v>19</v>
      </c>
      <c r="L5" s="5" t="s">
        <v>74</v>
      </c>
      <c r="M5" s="5" t="s">
        <v>75</v>
      </c>
    </row>
    <row r="6" spans="1:13" x14ac:dyDescent="0.25">
      <c r="F6" s="5" t="s">
        <v>12</v>
      </c>
      <c r="G6" s="5" t="s">
        <v>9</v>
      </c>
      <c r="H6" s="5" t="s">
        <v>24</v>
      </c>
      <c r="I6" s="5" t="s">
        <v>21</v>
      </c>
      <c r="J6" s="5" t="s">
        <v>27</v>
      </c>
      <c r="K6" s="5" t="s">
        <v>18</v>
      </c>
      <c r="L6" s="5" t="s">
        <v>74</v>
      </c>
      <c r="M6" s="5" t="s">
        <v>76</v>
      </c>
    </row>
    <row r="7" spans="1:13" x14ac:dyDescent="0.25">
      <c r="F7" s="5" t="s">
        <v>11</v>
      </c>
      <c r="G7" s="5" t="s">
        <v>9</v>
      </c>
      <c r="H7" s="5" t="s">
        <v>23</v>
      </c>
      <c r="I7" s="5" t="s">
        <v>21</v>
      </c>
      <c r="J7" s="5" t="s">
        <v>27</v>
      </c>
      <c r="K7" s="5" t="s">
        <v>17</v>
      </c>
      <c r="L7" s="5" t="s">
        <v>74</v>
      </c>
      <c r="M7" s="5" t="s">
        <v>78</v>
      </c>
    </row>
    <row r="8" spans="1:13" x14ac:dyDescent="0.25">
      <c r="F8" s="5" t="s">
        <v>1</v>
      </c>
      <c r="G8" s="5" t="s">
        <v>9</v>
      </c>
      <c r="H8" s="5" t="s">
        <v>5</v>
      </c>
      <c r="I8" s="5" t="s">
        <v>21</v>
      </c>
      <c r="J8" s="5" t="s">
        <v>27</v>
      </c>
      <c r="K8" s="5" t="s">
        <v>3</v>
      </c>
      <c r="L8" s="5" t="s">
        <v>74</v>
      </c>
      <c r="M8" s="5" t="s">
        <v>77</v>
      </c>
    </row>
    <row r="9" spans="1:13" x14ac:dyDescent="0.25">
      <c r="F9" s="5" t="s">
        <v>16</v>
      </c>
      <c r="G9" s="5" t="s">
        <v>8</v>
      </c>
      <c r="H9" s="5" t="s">
        <v>28</v>
      </c>
      <c r="I9" s="5" t="s">
        <v>20</v>
      </c>
      <c r="J9" s="5" t="s">
        <v>26</v>
      </c>
      <c r="K9" s="5" t="s">
        <v>22</v>
      </c>
      <c r="L9" s="5" t="s">
        <v>74</v>
      </c>
      <c r="M9" s="5" t="s">
        <v>75</v>
      </c>
    </row>
    <row r="10" spans="1:13" x14ac:dyDescent="0.25">
      <c r="F10" s="5" t="s">
        <v>15</v>
      </c>
      <c r="G10" s="5" t="s">
        <v>8</v>
      </c>
      <c r="H10" s="5" t="s">
        <v>27</v>
      </c>
      <c r="I10" s="5" t="s">
        <v>20</v>
      </c>
      <c r="J10" s="5" t="s">
        <v>26</v>
      </c>
      <c r="K10" s="5" t="s">
        <v>21</v>
      </c>
      <c r="L10" s="5" t="s">
        <v>74</v>
      </c>
      <c r="M10" s="5" t="s">
        <v>76</v>
      </c>
    </row>
    <row r="11" spans="1:13" x14ac:dyDescent="0.25">
      <c r="F11" s="5" t="s">
        <v>14</v>
      </c>
      <c r="G11" s="5" t="s">
        <v>8</v>
      </c>
      <c r="H11" s="5" t="s">
        <v>26</v>
      </c>
      <c r="I11" s="5" t="s">
        <v>20</v>
      </c>
      <c r="J11" s="5" t="s">
        <v>26</v>
      </c>
      <c r="K11" s="5" t="s">
        <v>20</v>
      </c>
      <c r="L11" s="5" t="s">
        <v>74</v>
      </c>
      <c r="M11" s="5" t="s">
        <v>78</v>
      </c>
    </row>
    <row r="12" spans="1:13" x14ac:dyDescent="0.25">
      <c r="F12" s="5" t="s">
        <v>2</v>
      </c>
      <c r="G12" s="5" t="s">
        <v>8</v>
      </c>
      <c r="H12" s="5" t="s">
        <v>6</v>
      </c>
      <c r="I12" s="5" t="s">
        <v>20</v>
      </c>
      <c r="J12" s="5" t="s">
        <v>26</v>
      </c>
      <c r="K12" s="5" t="s">
        <v>4</v>
      </c>
      <c r="L12" s="5" t="s">
        <v>74</v>
      </c>
      <c r="M12" s="5" t="s">
        <v>77</v>
      </c>
    </row>
    <row r="13" spans="1:13" x14ac:dyDescent="0.25">
      <c r="F13" s="5" t="s">
        <v>19</v>
      </c>
      <c r="G13" s="5" t="s">
        <v>0</v>
      </c>
      <c r="H13" s="5" t="s">
        <v>31</v>
      </c>
      <c r="I13" s="5" t="s">
        <v>4</v>
      </c>
      <c r="J13" s="5" t="s">
        <v>6</v>
      </c>
      <c r="K13" s="5" t="s">
        <v>25</v>
      </c>
      <c r="L13" s="5" t="s">
        <v>74</v>
      </c>
      <c r="M13" s="5" t="s">
        <v>75</v>
      </c>
    </row>
    <row r="14" spans="1:13" x14ac:dyDescent="0.25">
      <c r="F14" s="5" t="s">
        <v>18</v>
      </c>
      <c r="G14" s="5" t="s">
        <v>0</v>
      </c>
      <c r="H14" s="5" t="s">
        <v>30</v>
      </c>
      <c r="I14" s="5" t="s">
        <v>4</v>
      </c>
      <c r="J14" s="5" t="s">
        <v>6</v>
      </c>
      <c r="K14" s="5" t="s">
        <v>24</v>
      </c>
      <c r="L14" s="5" t="s">
        <v>74</v>
      </c>
      <c r="M14" s="5" t="s">
        <v>76</v>
      </c>
    </row>
    <row r="15" spans="1:13" x14ac:dyDescent="0.25">
      <c r="F15" s="5" t="s">
        <v>17</v>
      </c>
      <c r="G15" s="5" t="s">
        <v>0</v>
      </c>
      <c r="H15" s="5" t="s">
        <v>29</v>
      </c>
      <c r="I15" s="5" t="s">
        <v>4</v>
      </c>
      <c r="J15" s="5" t="s">
        <v>6</v>
      </c>
      <c r="K15" s="5" t="s">
        <v>23</v>
      </c>
      <c r="L15" s="5" t="s">
        <v>74</v>
      </c>
      <c r="M15" s="5" t="s">
        <v>78</v>
      </c>
    </row>
    <row r="16" spans="1:13" x14ac:dyDescent="0.25">
      <c r="F16" s="5" t="s">
        <v>3</v>
      </c>
      <c r="G16" s="5" t="s">
        <v>0</v>
      </c>
      <c r="H16" s="5" t="s">
        <v>7</v>
      </c>
      <c r="I16" s="5" t="s">
        <v>4</v>
      </c>
      <c r="J16" s="5" t="s">
        <v>6</v>
      </c>
      <c r="K16" s="5" t="s">
        <v>5</v>
      </c>
      <c r="L16" s="5" t="s">
        <v>74</v>
      </c>
      <c r="M16" s="5" t="s">
        <v>77</v>
      </c>
    </row>
    <row r="17" spans="6:13" x14ac:dyDescent="0.25">
      <c r="F17" s="5" t="s">
        <v>22</v>
      </c>
      <c r="G17" s="5" t="s">
        <v>13</v>
      </c>
      <c r="H17" s="5"/>
      <c r="I17" s="5" t="s">
        <v>25</v>
      </c>
      <c r="J17" s="5" t="s">
        <v>31</v>
      </c>
      <c r="K17" s="5" t="s">
        <v>28</v>
      </c>
      <c r="L17" s="5" t="s">
        <v>74</v>
      </c>
      <c r="M17" s="5" t="s">
        <v>75</v>
      </c>
    </row>
    <row r="18" spans="6:13" x14ac:dyDescent="0.25">
      <c r="F18" s="5" t="s">
        <v>21</v>
      </c>
      <c r="G18" s="5" t="s">
        <v>13</v>
      </c>
      <c r="H18" s="5"/>
      <c r="I18" s="5" t="s">
        <v>25</v>
      </c>
      <c r="J18" s="5" t="s">
        <v>31</v>
      </c>
      <c r="K18" s="5" t="s">
        <v>27</v>
      </c>
      <c r="L18" s="5" t="s">
        <v>74</v>
      </c>
      <c r="M18" s="5" t="s">
        <v>76</v>
      </c>
    </row>
    <row r="19" spans="6:13" x14ac:dyDescent="0.25">
      <c r="F19" s="5" t="s">
        <v>20</v>
      </c>
      <c r="G19" s="5" t="s">
        <v>13</v>
      </c>
      <c r="H19" s="17"/>
      <c r="I19" s="5" t="s">
        <v>25</v>
      </c>
      <c r="J19" s="5" t="s">
        <v>31</v>
      </c>
      <c r="K19" s="5" t="s">
        <v>26</v>
      </c>
      <c r="L19" s="5" t="s">
        <v>74</v>
      </c>
      <c r="M19" s="5" t="s">
        <v>78</v>
      </c>
    </row>
    <row r="20" spans="6:13" x14ac:dyDescent="0.25">
      <c r="F20" s="5" t="s">
        <v>4</v>
      </c>
      <c r="G20" s="5" t="s">
        <v>13</v>
      </c>
      <c r="H20" s="5"/>
      <c r="I20" s="5" t="s">
        <v>25</v>
      </c>
      <c r="J20" s="5" t="s">
        <v>31</v>
      </c>
      <c r="K20" s="5" t="s">
        <v>6</v>
      </c>
      <c r="L20" s="5" t="s">
        <v>74</v>
      </c>
      <c r="M20" s="5" t="s">
        <v>77</v>
      </c>
    </row>
    <row r="21" spans="6:13" x14ac:dyDescent="0.25">
      <c r="F21" s="5" t="s">
        <v>25</v>
      </c>
      <c r="G21" s="5" t="s">
        <v>12</v>
      </c>
      <c r="H21" s="5"/>
      <c r="I21" s="5" t="s">
        <v>24</v>
      </c>
      <c r="J21" s="5" t="s">
        <v>30</v>
      </c>
      <c r="K21" s="5" t="s">
        <v>31</v>
      </c>
      <c r="L21" s="5" t="s">
        <v>74</v>
      </c>
      <c r="M21" s="5" t="s">
        <v>75</v>
      </c>
    </row>
    <row r="22" spans="6:13" x14ac:dyDescent="0.25">
      <c r="F22" s="5" t="s">
        <v>24</v>
      </c>
      <c r="G22" s="5" t="s">
        <v>12</v>
      </c>
      <c r="H22" s="5"/>
      <c r="I22" s="5" t="s">
        <v>24</v>
      </c>
      <c r="J22" s="5" t="s">
        <v>30</v>
      </c>
      <c r="K22" s="5" t="s">
        <v>30</v>
      </c>
      <c r="L22" s="5" t="s">
        <v>74</v>
      </c>
      <c r="M22" s="5" t="s">
        <v>76</v>
      </c>
    </row>
    <row r="23" spans="6:13" x14ac:dyDescent="0.25">
      <c r="F23" s="5" t="s">
        <v>23</v>
      </c>
      <c r="G23" s="5" t="s">
        <v>12</v>
      </c>
      <c r="H23" s="5"/>
      <c r="I23" s="5" t="s">
        <v>24</v>
      </c>
      <c r="J23" s="5" t="s">
        <v>30</v>
      </c>
      <c r="K23" s="5" t="s">
        <v>29</v>
      </c>
      <c r="L23" s="5" t="s">
        <v>74</v>
      </c>
      <c r="M23" s="5" t="s">
        <v>78</v>
      </c>
    </row>
    <row r="24" spans="6:13" x14ac:dyDescent="0.25">
      <c r="F24" s="5" t="s">
        <v>5</v>
      </c>
      <c r="G24" s="5" t="s">
        <v>12</v>
      </c>
      <c r="H24" s="5"/>
      <c r="I24" s="5" t="s">
        <v>24</v>
      </c>
      <c r="J24" s="5" t="s">
        <v>30</v>
      </c>
      <c r="K24" s="5" t="s">
        <v>7</v>
      </c>
      <c r="L24" s="5" t="s">
        <v>74</v>
      </c>
      <c r="M24" s="5" t="s">
        <v>77</v>
      </c>
    </row>
    <row r="25" spans="6:13" x14ac:dyDescent="0.25">
      <c r="F25" s="5" t="s">
        <v>28</v>
      </c>
      <c r="G25" s="5" t="s">
        <v>11</v>
      </c>
      <c r="H25" s="17"/>
      <c r="I25" s="5" t="s">
        <v>23</v>
      </c>
      <c r="J25" s="5" t="s">
        <v>29</v>
      </c>
      <c r="L25" s="5" t="s">
        <v>74</v>
      </c>
      <c r="M25" s="5" t="s">
        <v>75</v>
      </c>
    </row>
    <row r="26" spans="6:13" x14ac:dyDescent="0.25">
      <c r="F26" s="5" t="s">
        <v>27</v>
      </c>
      <c r="G26" s="5" t="s">
        <v>11</v>
      </c>
      <c r="H26" s="5"/>
      <c r="I26" s="5" t="s">
        <v>23</v>
      </c>
      <c r="J26" s="5" t="s">
        <v>29</v>
      </c>
      <c r="L26" s="5" t="s">
        <v>74</v>
      </c>
      <c r="M26" s="5" t="s">
        <v>76</v>
      </c>
    </row>
    <row r="27" spans="6:13" x14ac:dyDescent="0.25">
      <c r="F27" s="5" t="s">
        <v>26</v>
      </c>
      <c r="G27" s="5" t="s">
        <v>11</v>
      </c>
      <c r="H27" s="5"/>
      <c r="I27" s="5" t="s">
        <v>23</v>
      </c>
      <c r="J27" s="5" t="s">
        <v>29</v>
      </c>
      <c r="L27" s="5" t="s">
        <v>74</v>
      </c>
      <c r="M27" s="5" t="s">
        <v>78</v>
      </c>
    </row>
    <row r="28" spans="6:13" x14ac:dyDescent="0.25">
      <c r="F28" s="5" t="s">
        <v>6</v>
      </c>
      <c r="G28" s="5" t="s">
        <v>11</v>
      </c>
      <c r="H28" s="5"/>
      <c r="I28" s="5" t="s">
        <v>23</v>
      </c>
      <c r="J28" s="5" t="s">
        <v>29</v>
      </c>
      <c r="L28" s="5" t="s">
        <v>74</v>
      </c>
      <c r="M28" s="5" t="s">
        <v>77</v>
      </c>
    </row>
    <row r="29" spans="6:13" x14ac:dyDescent="0.25">
      <c r="F29" s="5" t="s">
        <v>31</v>
      </c>
      <c r="G29" s="5" t="s">
        <v>1</v>
      </c>
      <c r="H29" s="5"/>
      <c r="I29" s="5" t="s">
        <v>5</v>
      </c>
      <c r="J29" s="5" t="s">
        <v>7</v>
      </c>
      <c r="L29" s="5" t="s">
        <v>74</v>
      </c>
      <c r="M29" s="5" t="s">
        <v>75</v>
      </c>
    </row>
    <row r="30" spans="6:13" x14ac:dyDescent="0.25">
      <c r="F30" s="5" t="s">
        <v>30</v>
      </c>
      <c r="G30" s="5" t="s">
        <v>1</v>
      </c>
      <c r="H30" s="5"/>
      <c r="I30" s="5" t="s">
        <v>5</v>
      </c>
      <c r="J30" s="5" t="s">
        <v>7</v>
      </c>
      <c r="L30" s="5" t="s">
        <v>74</v>
      </c>
      <c r="M30" s="5" t="s">
        <v>76</v>
      </c>
    </row>
    <row r="31" spans="6:13" x14ac:dyDescent="0.25">
      <c r="F31" s="5" t="s">
        <v>29</v>
      </c>
      <c r="G31" s="5" t="s">
        <v>1</v>
      </c>
      <c r="H31" s="17"/>
      <c r="I31" s="5" t="s">
        <v>5</v>
      </c>
      <c r="J31" s="5" t="s">
        <v>7</v>
      </c>
      <c r="L31" s="5" t="s">
        <v>74</v>
      </c>
      <c r="M31" s="5" t="s">
        <v>78</v>
      </c>
    </row>
    <row r="32" spans="6:13" x14ac:dyDescent="0.25">
      <c r="F32" s="5" t="s">
        <v>7</v>
      </c>
      <c r="G32" s="5" t="s">
        <v>1</v>
      </c>
      <c r="H32" s="5"/>
      <c r="I32" s="5" t="s">
        <v>5</v>
      </c>
      <c r="J32" s="5" t="s">
        <v>7</v>
      </c>
      <c r="L32" s="5" t="s">
        <v>74</v>
      </c>
      <c r="M32" s="5" t="s">
        <v>77</v>
      </c>
    </row>
    <row r="33" spans="7:13" x14ac:dyDescent="0.25">
      <c r="G33" s="5" t="s">
        <v>16</v>
      </c>
      <c r="H33" s="5"/>
      <c r="I33" s="5" t="s">
        <v>28</v>
      </c>
      <c r="L33" s="5" t="s">
        <v>74</v>
      </c>
      <c r="M33" s="5" t="s">
        <v>75</v>
      </c>
    </row>
    <row r="34" spans="7:13" x14ac:dyDescent="0.25">
      <c r="G34" s="5" t="s">
        <v>16</v>
      </c>
      <c r="H34" s="5"/>
      <c r="I34" s="5" t="s">
        <v>28</v>
      </c>
      <c r="L34" s="5" t="s">
        <v>74</v>
      </c>
      <c r="M34" s="5" t="s">
        <v>76</v>
      </c>
    </row>
    <row r="35" spans="7:13" x14ac:dyDescent="0.25">
      <c r="G35" s="5" t="s">
        <v>16</v>
      </c>
      <c r="H35" s="5"/>
      <c r="I35" s="5" t="s">
        <v>28</v>
      </c>
      <c r="L35" s="5" t="s">
        <v>74</v>
      </c>
      <c r="M35" s="5" t="s">
        <v>78</v>
      </c>
    </row>
    <row r="36" spans="7:13" x14ac:dyDescent="0.25">
      <c r="G36" s="5" t="s">
        <v>16</v>
      </c>
      <c r="H36" s="5"/>
      <c r="I36" s="5" t="s">
        <v>28</v>
      </c>
      <c r="L36" s="5" t="s">
        <v>74</v>
      </c>
      <c r="M36" s="5" t="s">
        <v>77</v>
      </c>
    </row>
    <row r="37" spans="7:13" x14ac:dyDescent="0.25">
      <c r="G37" s="5" t="s">
        <v>15</v>
      </c>
      <c r="H37" s="17"/>
      <c r="I37" s="5" t="s">
        <v>27</v>
      </c>
      <c r="L37" s="5" t="s">
        <v>74</v>
      </c>
      <c r="M37" s="5" t="s">
        <v>75</v>
      </c>
    </row>
    <row r="38" spans="7:13" x14ac:dyDescent="0.25">
      <c r="G38" s="5" t="s">
        <v>15</v>
      </c>
      <c r="H38" s="5"/>
      <c r="I38" s="5" t="s">
        <v>27</v>
      </c>
      <c r="L38" s="5" t="s">
        <v>74</v>
      </c>
      <c r="M38" s="5" t="s">
        <v>76</v>
      </c>
    </row>
    <row r="39" spans="7:13" x14ac:dyDescent="0.25">
      <c r="G39" s="5" t="s">
        <v>15</v>
      </c>
      <c r="H39" s="5"/>
      <c r="I39" s="5" t="s">
        <v>27</v>
      </c>
      <c r="L39" s="5" t="s">
        <v>74</v>
      </c>
      <c r="M39" s="5" t="s">
        <v>78</v>
      </c>
    </row>
    <row r="40" spans="7:13" x14ac:dyDescent="0.25">
      <c r="G40" s="5" t="s">
        <v>15</v>
      </c>
      <c r="H40" s="5"/>
      <c r="I40" s="5" t="s">
        <v>27</v>
      </c>
      <c r="L40" s="5" t="s">
        <v>74</v>
      </c>
      <c r="M40" s="5" t="s">
        <v>77</v>
      </c>
    </row>
    <row r="41" spans="7:13" x14ac:dyDescent="0.25">
      <c r="G41" s="5" t="s">
        <v>14</v>
      </c>
      <c r="H41" s="5"/>
      <c r="I41" s="5" t="s">
        <v>26</v>
      </c>
      <c r="L41" s="5" t="s">
        <v>74</v>
      </c>
      <c r="M41" s="5" t="s">
        <v>75</v>
      </c>
    </row>
    <row r="42" spans="7:13" x14ac:dyDescent="0.25">
      <c r="G42" s="5" t="s">
        <v>14</v>
      </c>
      <c r="H42" s="5"/>
      <c r="I42" s="5" t="s">
        <v>26</v>
      </c>
      <c r="L42" s="5" t="s">
        <v>74</v>
      </c>
      <c r="M42" s="5" t="s">
        <v>76</v>
      </c>
    </row>
    <row r="43" spans="7:13" x14ac:dyDescent="0.25">
      <c r="G43" s="5" t="s">
        <v>14</v>
      </c>
      <c r="H43" s="17"/>
      <c r="I43" s="5" t="s">
        <v>26</v>
      </c>
      <c r="L43" s="5" t="s">
        <v>74</v>
      </c>
      <c r="M43" s="5" t="s">
        <v>78</v>
      </c>
    </row>
    <row r="44" spans="7:13" x14ac:dyDescent="0.25">
      <c r="G44" s="5" t="s">
        <v>14</v>
      </c>
      <c r="H44" s="5"/>
      <c r="I44" s="5" t="s">
        <v>26</v>
      </c>
      <c r="L44" s="5" t="s">
        <v>74</v>
      </c>
      <c r="M44" s="5" t="s">
        <v>77</v>
      </c>
    </row>
    <row r="45" spans="7:13" x14ac:dyDescent="0.25">
      <c r="G45" s="5" t="s">
        <v>2</v>
      </c>
      <c r="H45" s="5"/>
      <c r="I45" s="5" t="s">
        <v>6</v>
      </c>
      <c r="L45" s="5" t="s">
        <v>74</v>
      </c>
      <c r="M45" s="5" t="s">
        <v>75</v>
      </c>
    </row>
    <row r="46" spans="7:13" x14ac:dyDescent="0.25">
      <c r="G46" s="5" t="s">
        <v>2</v>
      </c>
      <c r="H46" s="5"/>
      <c r="I46" s="5" t="s">
        <v>6</v>
      </c>
      <c r="L46" s="5" t="s">
        <v>74</v>
      </c>
      <c r="M46" s="5" t="s">
        <v>76</v>
      </c>
    </row>
    <row r="47" spans="7:13" x14ac:dyDescent="0.25">
      <c r="G47" s="5" t="s">
        <v>2</v>
      </c>
      <c r="H47" s="5"/>
      <c r="I47" s="5" t="s">
        <v>6</v>
      </c>
      <c r="L47" s="5" t="s">
        <v>74</v>
      </c>
      <c r="M47" s="5" t="s">
        <v>78</v>
      </c>
    </row>
    <row r="48" spans="7:13" x14ac:dyDescent="0.25">
      <c r="G48" s="5" t="s">
        <v>2</v>
      </c>
      <c r="H48" s="5"/>
      <c r="I48" s="5" t="s">
        <v>6</v>
      </c>
      <c r="L48" s="5" t="s">
        <v>74</v>
      </c>
      <c r="M48" s="5" t="s">
        <v>77</v>
      </c>
    </row>
    <row r="49" spans="7:13" x14ac:dyDescent="0.25">
      <c r="G49" s="5" t="s">
        <v>19</v>
      </c>
      <c r="H49" s="17"/>
      <c r="I49" s="5" t="s">
        <v>31</v>
      </c>
      <c r="L49" s="5" t="s">
        <v>74</v>
      </c>
      <c r="M49" s="5" t="s">
        <v>75</v>
      </c>
    </row>
    <row r="50" spans="7:13" x14ac:dyDescent="0.25">
      <c r="G50" s="5" t="s">
        <v>19</v>
      </c>
      <c r="H50" s="5"/>
      <c r="I50" s="5" t="s">
        <v>31</v>
      </c>
      <c r="L50" s="5" t="s">
        <v>74</v>
      </c>
      <c r="M50" s="5" t="s">
        <v>76</v>
      </c>
    </row>
    <row r="51" spans="7:13" x14ac:dyDescent="0.25">
      <c r="G51" s="5" t="s">
        <v>19</v>
      </c>
      <c r="H51" s="5"/>
      <c r="I51" s="5" t="s">
        <v>31</v>
      </c>
      <c r="L51" s="5" t="s">
        <v>74</v>
      </c>
      <c r="M51" s="5" t="s">
        <v>78</v>
      </c>
    </row>
    <row r="52" spans="7:13" x14ac:dyDescent="0.25">
      <c r="G52" s="5" t="s">
        <v>19</v>
      </c>
      <c r="H52" s="5"/>
      <c r="I52" s="5" t="s">
        <v>31</v>
      </c>
      <c r="L52" s="5" t="s">
        <v>74</v>
      </c>
      <c r="M52" s="5" t="s">
        <v>77</v>
      </c>
    </row>
    <row r="53" spans="7:13" x14ac:dyDescent="0.25">
      <c r="G53" s="5" t="s">
        <v>18</v>
      </c>
      <c r="H53" s="5"/>
      <c r="I53" s="5" t="s">
        <v>30</v>
      </c>
      <c r="L53" s="5" t="s">
        <v>74</v>
      </c>
      <c r="M53" s="5" t="s">
        <v>75</v>
      </c>
    </row>
    <row r="54" spans="7:13" x14ac:dyDescent="0.25">
      <c r="G54" s="5" t="s">
        <v>18</v>
      </c>
      <c r="H54" s="5"/>
      <c r="I54" s="5" t="s">
        <v>30</v>
      </c>
      <c r="L54" s="5" t="s">
        <v>74</v>
      </c>
      <c r="M54" s="5" t="s">
        <v>76</v>
      </c>
    </row>
    <row r="55" spans="7:13" x14ac:dyDescent="0.25">
      <c r="G55" s="5" t="s">
        <v>18</v>
      </c>
      <c r="H55" s="17"/>
      <c r="I55" s="5" t="s">
        <v>30</v>
      </c>
      <c r="L55" s="5" t="s">
        <v>74</v>
      </c>
      <c r="M55" s="5" t="s">
        <v>78</v>
      </c>
    </row>
    <row r="56" spans="7:13" x14ac:dyDescent="0.25">
      <c r="G56" s="5" t="s">
        <v>18</v>
      </c>
      <c r="H56" s="5"/>
      <c r="I56" s="5" t="s">
        <v>30</v>
      </c>
      <c r="L56" s="5" t="s">
        <v>74</v>
      </c>
      <c r="M56" s="5" t="s">
        <v>77</v>
      </c>
    </row>
    <row r="57" spans="7:13" x14ac:dyDescent="0.25">
      <c r="G57" s="5" t="s">
        <v>17</v>
      </c>
      <c r="H57" s="5"/>
      <c r="I57" s="5" t="s">
        <v>29</v>
      </c>
      <c r="L57" s="5" t="s">
        <v>74</v>
      </c>
      <c r="M57" s="5" t="s">
        <v>75</v>
      </c>
    </row>
    <row r="58" spans="7:13" x14ac:dyDescent="0.25">
      <c r="G58" s="5" t="s">
        <v>17</v>
      </c>
      <c r="H58" s="5"/>
      <c r="I58" s="5" t="s">
        <v>29</v>
      </c>
      <c r="L58" s="5" t="s">
        <v>74</v>
      </c>
      <c r="M58" s="5" t="s">
        <v>76</v>
      </c>
    </row>
    <row r="59" spans="7:13" x14ac:dyDescent="0.25">
      <c r="G59" s="5" t="s">
        <v>17</v>
      </c>
      <c r="H59" s="5"/>
      <c r="I59" s="5" t="s">
        <v>29</v>
      </c>
      <c r="L59" s="5" t="s">
        <v>74</v>
      </c>
      <c r="M59" s="5" t="s">
        <v>78</v>
      </c>
    </row>
    <row r="60" spans="7:13" x14ac:dyDescent="0.25">
      <c r="G60" s="5" t="s">
        <v>17</v>
      </c>
      <c r="H60" s="5"/>
      <c r="I60" s="5" t="s">
        <v>29</v>
      </c>
      <c r="L60" s="5" t="s">
        <v>74</v>
      </c>
      <c r="M60" s="5" t="s">
        <v>77</v>
      </c>
    </row>
    <row r="61" spans="7:13" x14ac:dyDescent="0.25">
      <c r="G61" s="5" t="s">
        <v>3</v>
      </c>
      <c r="H61" s="17"/>
      <c r="I61" s="5" t="s">
        <v>7</v>
      </c>
      <c r="L61" s="5" t="s">
        <v>74</v>
      </c>
      <c r="M61" s="5" t="s">
        <v>75</v>
      </c>
    </row>
    <row r="62" spans="7:13" x14ac:dyDescent="0.25">
      <c r="G62" s="5" t="s">
        <v>3</v>
      </c>
      <c r="H62" s="5"/>
      <c r="I62" s="5" t="s">
        <v>7</v>
      </c>
      <c r="L62" s="5" t="s">
        <v>74</v>
      </c>
      <c r="M62" s="5" t="s">
        <v>76</v>
      </c>
    </row>
    <row r="63" spans="7:13" x14ac:dyDescent="0.25">
      <c r="G63" s="5" t="s">
        <v>3</v>
      </c>
      <c r="H63" s="5"/>
      <c r="I63" s="5" t="s">
        <v>7</v>
      </c>
      <c r="L63" s="5" t="s">
        <v>74</v>
      </c>
      <c r="M63" s="5" t="s">
        <v>78</v>
      </c>
    </row>
    <row r="64" spans="7:13" x14ac:dyDescent="0.25">
      <c r="G64" s="5" t="s">
        <v>3</v>
      </c>
      <c r="H64" s="5"/>
      <c r="I64" s="5" t="s">
        <v>7</v>
      </c>
      <c r="L64" s="5" t="s">
        <v>74</v>
      </c>
      <c r="M64" s="5" t="s">
        <v>77</v>
      </c>
    </row>
    <row r="65" spans="8:8" x14ac:dyDescent="0.25">
      <c r="H65" s="5"/>
    </row>
    <row r="66" spans="8:8" x14ac:dyDescent="0.25">
      <c r="H66" s="5"/>
    </row>
    <row r="67" spans="8:8" x14ac:dyDescent="0.25">
      <c r="H67" s="17"/>
    </row>
    <row r="68" spans="8:8" x14ac:dyDescent="0.25">
      <c r="H68" s="5"/>
    </row>
    <row r="69" spans="8:8" x14ac:dyDescent="0.25">
      <c r="H69" s="5"/>
    </row>
    <row r="70" spans="8:8" x14ac:dyDescent="0.25">
      <c r="H70" s="5"/>
    </row>
    <row r="71" spans="8:8" x14ac:dyDescent="0.25">
      <c r="H71" s="5"/>
    </row>
    <row r="72" spans="8:8" x14ac:dyDescent="0.25">
      <c r="H72" s="5"/>
    </row>
    <row r="73" spans="8:8" x14ac:dyDescent="0.25">
      <c r="H73" s="17"/>
    </row>
    <row r="74" spans="8:8" x14ac:dyDescent="0.25">
      <c r="H74" s="5"/>
    </row>
    <row r="75" spans="8:8" x14ac:dyDescent="0.25">
      <c r="H75" s="5"/>
    </row>
    <row r="76" spans="8:8" x14ac:dyDescent="0.25">
      <c r="H76" s="5"/>
    </row>
    <row r="77" spans="8:8" x14ac:dyDescent="0.25">
      <c r="H77" s="5"/>
    </row>
    <row r="78" spans="8:8" x14ac:dyDescent="0.25">
      <c r="H78" s="5"/>
    </row>
    <row r="79" spans="8:8" x14ac:dyDescent="0.25">
      <c r="H79" s="17"/>
    </row>
    <row r="80" spans="8:8" x14ac:dyDescent="0.25">
      <c r="H80" s="5"/>
    </row>
    <row r="81" spans="8:8" x14ac:dyDescent="0.25">
      <c r="H81" s="5"/>
    </row>
    <row r="82" spans="8:8" x14ac:dyDescent="0.25">
      <c r="H82" s="5"/>
    </row>
    <row r="83" spans="8:8" x14ac:dyDescent="0.25">
      <c r="H83" s="5"/>
    </row>
    <row r="84" spans="8:8" x14ac:dyDescent="0.25">
      <c r="H84" s="5"/>
    </row>
    <row r="85" spans="8:8" x14ac:dyDescent="0.25">
      <c r="H85" s="17"/>
    </row>
    <row r="86" spans="8:8" x14ac:dyDescent="0.25">
      <c r="H86" s="5"/>
    </row>
    <row r="87" spans="8:8" x14ac:dyDescent="0.25">
      <c r="H87" s="5"/>
    </row>
    <row r="88" spans="8:8" x14ac:dyDescent="0.25">
      <c r="H88" s="5"/>
    </row>
    <row r="89" spans="8:8" x14ac:dyDescent="0.25">
      <c r="H89" s="5"/>
    </row>
    <row r="90" spans="8:8" x14ac:dyDescent="0.25">
      <c r="H90" s="5"/>
    </row>
    <row r="91" spans="8:8" x14ac:dyDescent="0.25">
      <c r="H91" s="17"/>
    </row>
    <row r="92" spans="8:8" x14ac:dyDescent="0.25">
      <c r="H92" s="5"/>
    </row>
    <row r="93" spans="8:8" x14ac:dyDescent="0.25">
      <c r="H93" s="5"/>
    </row>
    <row r="94" spans="8:8" x14ac:dyDescent="0.25">
      <c r="H94" s="5"/>
    </row>
    <row r="95" spans="8:8" x14ac:dyDescent="0.25">
      <c r="H95" s="5"/>
    </row>
    <row r="96" spans="8:8" x14ac:dyDescent="0.25">
      <c r="H96" s="5"/>
    </row>
    <row r="97" spans="8:8" x14ac:dyDescent="0.25">
      <c r="H97" s="5"/>
    </row>
    <row r="98" spans="8:8" x14ac:dyDescent="0.25">
      <c r="H98" s="5"/>
    </row>
    <row r="99" spans="8:8" x14ac:dyDescent="0.25">
      <c r="H99" s="5"/>
    </row>
    <row r="100" spans="8:8" x14ac:dyDescent="0.25">
      <c r="H100" s="5"/>
    </row>
    <row r="101" spans="8:8" x14ac:dyDescent="0.25">
      <c r="H101" s="5"/>
    </row>
    <row r="102" spans="8:8" x14ac:dyDescent="0.25">
      <c r="H102" s="5"/>
    </row>
    <row r="103" spans="8:8" x14ac:dyDescent="0.25">
      <c r="H103" s="5"/>
    </row>
    <row r="104" spans="8:8" x14ac:dyDescent="0.25">
      <c r="H104" s="5"/>
    </row>
    <row r="105" spans="8:8" x14ac:dyDescent="0.25">
      <c r="H105" s="5"/>
    </row>
    <row r="106" spans="8:8" x14ac:dyDescent="0.25">
      <c r="H106" s="5"/>
    </row>
    <row r="107" spans="8:8" x14ac:dyDescent="0.25">
      <c r="H107" s="5"/>
    </row>
    <row r="108" spans="8:8" x14ac:dyDescent="0.25">
      <c r="H108" s="5"/>
    </row>
    <row r="109" spans="8:8" x14ac:dyDescent="0.25">
      <c r="H109" s="5"/>
    </row>
    <row r="110" spans="8:8" x14ac:dyDescent="0.25">
      <c r="H110" s="5"/>
    </row>
    <row r="111" spans="8:8" x14ac:dyDescent="0.25">
      <c r="H111" s="5"/>
    </row>
    <row r="112" spans="8:8" x14ac:dyDescent="0.25">
      <c r="H112" s="5"/>
    </row>
    <row r="113" spans="8:8" x14ac:dyDescent="0.25">
      <c r="H113" s="5"/>
    </row>
    <row r="114" spans="8:8" x14ac:dyDescent="0.25">
      <c r="H114" s="5"/>
    </row>
    <row r="115" spans="8:8" x14ac:dyDescent="0.25">
      <c r="H115" s="5"/>
    </row>
    <row r="116" spans="8:8" x14ac:dyDescent="0.25">
      <c r="H116" s="5"/>
    </row>
    <row r="117" spans="8:8" x14ac:dyDescent="0.25">
      <c r="H117" s="5"/>
    </row>
    <row r="118" spans="8:8" x14ac:dyDescent="0.25">
      <c r="H118" s="5"/>
    </row>
    <row r="119" spans="8:8" x14ac:dyDescent="0.25">
      <c r="H119" s="5"/>
    </row>
    <row r="120" spans="8:8" x14ac:dyDescent="0.25">
      <c r="H120" s="5"/>
    </row>
    <row r="121" spans="8:8" x14ac:dyDescent="0.25">
      <c r="H121" s="5"/>
    </row>
    <row r="122" spans="8:8" x14ac:dyDescent="0.25">
      <c r="H122" s="5"/>
    </row>
    <row r="123" spans="8:8" x14ac:dyDescent="0.25">
      <c r="H123" s="5"/>
    </row>
    <row r="124" spans="8:8" x14ac:dyDescent="0.25">
      <c r="H124" s="5"/>
    </row>
    <row r="125" spans="8:8" x14ac:dyDescent="0.25">
      <c r="H125" s="5"/>
    </row>
    <row r="126" spans="8:8" x14ac:dyDescent="0.25">
      <c r="H126" s="5"/>
    </row>
    <row r="127" spans="8:8" x14ac:dyDescent="0.25">
      <c r="H127" s="5"/>
    </row>
    <row r="128" spans="8:8" x14ac:dyDescent="0.25">
      <c r="H128" s="5"/>
    </row>
  </sheetData>
  <sheetProtection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048576"/>
    </sheetView>
  </sheetViews>
  <sheetFormatPr defaultRowHeight="15" x14ac:dyDescent="0.25"/>
  <cols>
    <col min="1" max="2" width="9.140625" style="30"/>
  </cols>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Import</vt:lpstr>
      <vt:lpstr>Sheet1</vt:lpstr>
      <vt:lpstr>Log</vt:lpstr>
      <vt:lpstr>DestinationPlateTypes</vt:lpstr>
      <vt:lpstr>EnabledDisabledOption</vt:lpstr>
      <vt:lpstr>LidOption</vt:lpstr>
      <vt:lpstr>PlateCoverOptions</vt:lpstr>
      <vt:lpstr>PlateTypes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 H2</dc:creator>
  <cp:lastModifiedBy>localadmin</cp:lastModifiedBy>
  <dcterms:created xsi:type="dcterms:W3CDTF">2018-12-18T09:17:38Z</dcterms:created>
  <dcterms:modified xsi:type="dcterms:W3CDTF">2020-03-05T14:56:10Z</dcterms:modified>
</cp:coreProperties>
</file>