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ts\Documents\DESAFIO\PONTO DE FUNÇÃO\"/>
    </mc:Choice>
  </mc:AlternateContent>
  <bookViews>
    <workbookView xWindow="0" yWindow="0" windowWidth="15345" windowHeight="465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int_Area" localSheetId="1">Funções!$A$1:$T$117</definedName>
    <definedName name="Print_Area" localSheetId="2">Sumário!$A$1:$L$59</definedName>
    <definedName name="Print_Titles" localSheetId="1">Funções!$A$1:$IV$7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7" i="2"/>
  <c r="N117" i="2"/>
  <c r="L117" i="2"/>
  <c r="O116" i="2"/>
  <c r="N116" i="2"/>
  <c r="M116" i="2"/>
  <c r="L116" i="2"/>
  <c r="K116" i="2"/>
  <c r="O115" i="2"/>
  <c r="N115" i="2"/>
  <c r="L115" i="2"/>
  <c r="O114" i="2"/>
  <c r="N114" i="2"/>
  <c r="M114" i="2"/>
  <c r="L114" i="2"/>
  <c r="K114" i="2"/>
  <c r="O113" i="2"/>
  <c r="N113" i="2"/>
  <c r="L113" i="2"/>
  <c r="O112" i="2"/>
  <c r="N112" i="2"/>
  <c r="M112" i="2"/>
  <c r="L112" i="2"/>
  <c r="K112" i="2"/>
  <c r="O111" i="2"/>
  <c r="N111" i="2"/>
  <c r="L111" i="2"/>
  <c r="O110" i="2"/>
  <c r="N110" i="2"/>
  <c r="M110" i="2"/>
  <c r="L110" i="2"/>
  <c r="K110" i="2"/>
  <c r="O109" i="2"/>
  <c r="N109" i="2"/>
  <c r="L109" i="2"/>
  <c r="O108" i="2"/>
  <c r="N108" i="2"/>
  <c r="M108" i="2"/>
  <c r="L108" i="2"/>
  <c r="K108" i="2"/>
  <c r="O107" i="2"/>
  <c r="N107" i="2"/>
  <c r="L107" i="2"/>
  <c r="O106" i="2"/>
  <c r="N106" i="2"/>
  <c r="M106" i="2"/>
  <c r="L106" i="2"/>
  <c r="K106" i="2"/>
  <c r="O105" i="2"/>
  <c r="N105" i="2"/>
  <c r="L105" i="2"/>
  <c r="O104" i="2"/>
  <c r="N104" i="2"/>
  <c r="M104" i="2"/>
  <c r="L104" i="2"/>
  <c r="K104" i="2"/>
  <c r="O103" i="2"/>
  <c r="N103" i="2"/>
  <c r="L103" i="2"/>
  <c r="O102" i="2"/>
  <c r="N102" i="2"/>
  <c r="M102" i="2"/>
  <c r="L102" i="2"/>
  <c r="K102" i="2"/>
  <c r="O101" i="2"/>
  <c r="N101" i="2"/>
  <c r="L101" i="2"/>
  <c r="O100" i="2"/>
  <c r="N100" i="2"/>
  <c r="M100" i="2"/>
  <c r="L100" i="2"/>
  <c r="K100" i="2"/>
  <c r="O99" i="2"/>
  <c r="N99" i="2"/>
  <c r="L99" i="2"/>
  <c r="O98" i="2"/>
  <c r="N98" i="2"/>
  <c r="M98" i="2"/>
  <c r="L98" i="2"/>
  <c r="K98" i="2"/>
  <c r="O97" i="2"/>
  <c r="N97" i="2"/>
  <c r="L97" i="2"/>
  <c r="O96" i="2"/>
  <c r="N96" i="2"/>
  <c r="M96" i="2"/>
  <c r="L96" i="2"/>
  <c r="K96" i="2"/>
  <c r="O95" i="2"/>
  <c r="N95" i="2"/>
  <c r="L95" i="2"/>
  <c r="O94" i="2"/>
  <c r="N94" i="2"/>
  <c r="M94" i="2"/>
  <c r="L94" i="2"/>
  <c r="K94" i="2"/>
  <c r="O93" i="2"/>
  <c r="N93" i="2"/>
  <c r="L93" i="2"/>
  <c r="O92" i="2"/>
  <c r="N92" i="2"/>
  <c r="M92" i="2"/>
  <c r="L92" i="2"/>
  <c r="K92" i="2"/>
  <c r="O91" i="2"/>
  <c r="N91" i="2"/>
  <c r="L91" i="2"/>
  <c r="O90" i="2"/>
  <c r="N90" i="2"/>
  <c r="M90" i="2"/>
  <c r="L90" i="2"/>
  <c r="K90" i="2"/>
  <c r="O89" i="2"/>
  <c r="N89" i="2"/>
  <c r="L89" i="2"/>
  <c r="O88" i="2"/>
  <c r="N88" i="2"/>
  <c r="M88" i="2"/>
  <c r="L88" i="2"/>
  <c r="K88" i="2"/>
  <c r="O87" i="2"/>
  <c r="N87" i="2"/>
  <c r="L87" i="2"/>
  <c r="O86" i="2"/>
  <c r="N86" i="2"/>
  <c r="M86" i="2"/>
  <c r="L86" i="2"/>
  <c r="K86" i="2"/>
  <c r="O85" i="2"/>
  <c r="N85" i="2"/>
  <c r="L85" i="2"/>
  <c r="O84" i="2"/>
  <c r="N84" i="2"/>
  <c r="M84" i="2"/>
  <c r="L84" i="2"/>
  <c r="K84" i="2"/>
  <c r="O83" i="2"/>
  <c r="N83" i="2"/>
  <c r="L83" i="2"/>
  <c r="O82" i="2"/>
  <c r="N82" i="2"/>
  <c r="M82" i="2"/>
  <c r="L82" i="2"/>
  <c r="K82" i="2"/>
  <c r="O81" i="2"/>
  <c r="N81" i="2"/>
  <c r="L81" i="2"/>
  <c r="O80" i="2"/>
  <c r="N80" i="2"/>
  <c r="M80" i="2"/>
  <c r="L80" i="2"/>
  <c r="K80" i="2"/>
  <c r="O79" i="2"/>
  <c r="N79" i="2"/>
  <c r="L79" i="2"/>
  <c r="O78" i="2"/>
  <c r="N78" i="2"/>
  <c r="M78" i="2"/>
  <c r="L78" i="2"/>
  <c r="K78" i="2"/>
  <c r="O77" i="2"/>
  <c r="N77" i="2"/>
  <c r="L77" i="2"/>
  <c r="O76" i="2"/>
  <c r="N76" i="2"/>
  <c r="M76" i="2"/>
  <c r="L76" i="2"/>
  <c r="K76" i="2"/>
  <c r="O75" i="2"/>
  <c r="N75" i="2"/>
  <c r="L75" i="2"/>
  <c r="O74" i="2"/>
  <c r="N74" i="2"/>
  <c r="M74" i="2"/>
  <c r="L74" i="2"/>
  <c r="K74" i="2"/>
  <c r="O73" i="2"/>
  <c r="N73" i="2"/>
  <c r="L73" i="2"/>
  <c r="O72" i="2"/>
  <c r="N72" i="2"/>
  <c r="M72" i="2"/>
  <c r="L72" i="2"/>
  <c r="K72" i="2"/>
  <c r="O71" i="2"/>
  <c r="N71" i="2"/>
  <c r="L71" i="2"/>
  <c r="O70" i="2"/>
  <c r="N70" i="2"/>
  <c r="M70" i="2"/>
  <c r="L70" i="2"/>
  <c r="K70" i="2"/>
  <c r="O69" i="2"/>
  <c r="N69" i="2"/>
  <c r="L69" i="2"/>
  <c r="O68" i="2"/>
  <c r="N68" i="2"/>
  <c r="M68" i="2"/>
  <c r="L68" i="2"/>
  <c r="K68" i="2"/>
  <c r="O67" i="2"/>
  <c r="N67" i="2"/>
  <c r="L67" i="2"/>
  <c r="O66" i="2"/>
  <c r="N66" i="2"/>
  <c r="M66" i="2"/>
  <c r="L66" i="2"/>
  <c r="K66" i="2"/>
  <c r="O65" i="2"/>
  <c r="N65" i="2"/>
  <c r="L65" i="2"/>
  <c r="O64" i="2"/>
  <c r="N64" i="2"/>
  <c r="M64" i="2"/>
  <c r="L64" i="2"/>
  <c r="K64" i="2"/>
  <c r="O63" i="2"/>
  <c r="N63" i="2"/>
  <c r="L63" i="2"/>
  <c r="O62" i="2"/>
  <c r="N62" i="2"/>
  <c r="M62" i="2"/>
  <c r="L62" i="2"/>
  <c r="K62" i="2"/>
  <c r="O61" i="2"/>
  <c r="N61" i="2"/>
  <c r="L61" i="2"/>
  <c r="O60" i="2"/>
  <c r="N60" i="2"/>
  <c r="L60" i="2"/>
  <c r="M60" i="2" s="1"/>
  <c r="O59" i="2"/>
  <c r="N59" i="2"/>
  <c r="M59" i="2"/>
  <c r="L59" i="2"/>
  <c r="K59" i="2"/>
  <c r="O58" i="2"/>
  <c r="N58" i="2"/>
  <c r="L58" i="2"/>
  <c r="M58" i="2" s="1"/>
  <c r="O57" i="2"/>
  <c r="N57" i="2"/>
  <c r="M57" i="2"/>
  <c r="L57" i="2"/>
  <c r="K57" i="2"/>
  <c r="N56" i="2"/>
  <c r="O56" i="2" s="1"/>
  <c r="L56" i="2"/>
  <c r="M56" i="2" s="1"/>
  <c r="L55" i="2"/>
  <c r="N55" i="2" s="1"/>
  <c r="O55" i="2" s="1"/>
  <c r="L54" i="2"/>
  <c r="M54" i="2" s="1"/>
  <c r="N53" i="2"/>
  <c r="O53" i="2" s="1"/>
  <c r="L53" i="2"/>
  <c r="M53" i="2" s="1"/>
  <c r="N52" i="2"/>
  <c r="O52" i="2" s="1"/>
  <c r="L52" i="2"/>
  <c r="M51" i="2"/>
  <c r="L51" i="2"/>
  <c r="N51" i="2" s="1"/>
  <c r="O51" i="2" s="1"/>
  <c r="K51" i="2"/>
  <c r="N50" i="2"/>
  <c r="O50" i="2" s="1"/>
  <c r="L50" i="2"/>
  <c r="N49" i="2"/>
  <c r="O49" i="2" s="1"/>
  <c r="L49" i="2"/>
  <c r="M49" i="2" s="1"/>
  <c r="L48" i="2"/>
  <c r="L47" i="2"/>
  <c r="N47" i="2" s="1"/>
  <c r="O47" i="2" s="1"/>
  <c r="N46" i="2"/>
  <c r="O46" i="2" s="1"/>
  <c r="L46" i="2"/>
  <c r="O45" i="2"/>
  <c r="N45" i="2"/>
  <c r="M45" i="2"/>
  <c r="L45" i="2"/>
  <c r="K45" i="2"/>
  <c r="N44" i="2"/>
  <c r="O44" i="2" s="1"/>
  <c r="L44" i="2"/>
  <c r="L43" i="2"/>
  <c r="N43" i="2" s="1"/>
  <c r="O43" i="2" s="1"/>
  <c r="N42" i="2"/>
  <c r="O42" i="2" s="1"/>
  <c r="L42" i="2"/>
  <c r="O41" i="2"/>
  <c r="N41" i="2"/>
  <c r="M41" i="2"/>
  <c r="L41" i="2"/>
  <c r="K41" i="2"/>
  <c r="L40" i="2"/>
  <c r="M39" i="2"/>
  <c r="L39" i="2"/>
  <c r="N39" i="2" s="1"/>
  <c r="O39" i="2" s="1"/>
  <c r="K39" i="2"/>
  <c r="N38" i="2"/>
  <c r="O38" i="2" s="1"/>
  <c r="L38" i="2"/>
  <c r="L37" i="2"/>
  <c r="N37" i="2" s="1"/>
  <c r="O37" i="2" s="1"/>
  <c r="N36" i="2"/>
  <c r="O36" i="2" s="1"/>
  <c r="L36" i="2"/>
  <c r="O35" i="2"/>
  <c r="N35" i="2"/>
  <c r="M35" i="2"/>
  <c r="L35" i="2"/>
  <c r="K35" i="2"/>
  <c r="N34" i="2"/>
  <c r="O34" i="2" s="1"/>
  <c r="L34" i="2"/>
  <c r="L33" i="2"/>
  <c r="N33" i="2" s="1"/>
  <c r="O33" i="2" s="1"/>
  <c r="N32" i="2"/>
  <c r="O32" i="2" s="1"/>
  <c r="L32" i="2"/>
  <c r="O31" i="2"/>
  <c r="N31" i="2"/>
  <c r="M31" i="2"/>
  <c r="L31" i="2"/>
  <c r="K31" i="2"/>
  <c r="L30" i="2"/>
  <c r="O29" i="2"/>
  <c r="N29" i="2"/>
  <c r="M29" i="2"/>
  <c r="L29" i="2"/>
  <c r="K29" i="2"/>
  <c r="N28" i="2"/>
  <c r="O28" i="2" s="1"/>
  <c r="L28" i="2"/>
  <c r="L27" i="2"/>
  <c r="N27" i="2" s="1"/>
  <c r="O27" i="2" s="1"/>
  <c r="L26" i="2"/>
  <c r="N26" i="2" s="1"/>
  <c r="O26" i="2" s="1"/>
  <c r="L25" i="2"/>
  <c r="N25" i="2" s="1"/>
  <c r="O25" i="2" s="1"/>
  <c r="L24" i="2"/>
  <c r="N24" i="2" s="1"/>
  <c r="O24" i="2" s="1"/>
  <c r="L23" i="2"/>
  <c r="N23" i="2" s="1"/>
  <c r="O23" i="2" s="1"/>
  <c r="L22" i="2"/>
  <c r="N22" i="2" s="1"/>
  <c r="O22" i="2" s="1"/>
  <c r="M21" i="2"/>
  <c r="L21" i="2"/>
  <c r="N21" i="2" s="1"/>
  <c r="O21" i="2" s="1"/>
  <c r="K21" i="2"/>
  <c r="L20" i="2"/>
  <c r="N20" i="2" s="1"/>
  <c r="O20" i="2" s="1"/>
  <c r="L19" i="2"/>
  <c r="M19" i="2" s="1"/>
  <c r="L18" i="2"/>
  <c r="N18" i="2" s="1"/>
  <c r="O18" i="2" s="1"/>
  <c r="L17" i="2"/>
  <c r="N17" i="2" s="1"/>
  <c r="O17" i="2" s="1"/>
  <c r="L16" i="2"/>
  <c r="N16" i="2" s="1"/>
  <c r="O16" i="2" s="1"/>
  <c r="L15" i="2"/>
  <c r="M15" i="2" s="1"/>
  <c r="L14" i="2"/>
  <c r="L13" i="2"/>
  <c r="N13" i="2" s="1"/>
  <c r="O13" i="2" s="1"/>
  <c r="L12" i="2"/>
  <c r="N12" i="2" s="1"/>
  <c r="O12" i="2" s="1"/>
  <c r="L11" i="2"/>
  <c r="M11" i="2" s="1"/>
  <c r="L10" i="2"/>
  <c r="N10" i="2" s="1"/>
  <c r="O10" i="2" s="1"/>
  <c r="L9" i="2"/>
  <c r="M9" i="2" s="1"/>
  <c r="L8" i="2"/>
  <c r="M8" i="2" s="1"/>
  <c r="F6" i="2"/>
  <c r="A6" i="2"/>
  <c r="G5" i="2"/>
  <c r="A5" i="2"/>
  <c r="G4" i="2"/>
  <c r="A4" i="2"/>
  <c r="K10" i="2" l="1"/>
  <c r="M10" i="2"/>
  <c r="N15" i="2"/>
  <c r="O15" i="2" s="1"/>
  <c r="N11" i="2"/>
  <c r="O11" i="2" s="1"/>
  <c r="K25" i="2"/>
  <c r="M25" i="2"/>
  <c r="N19" i="2"/>
  <c r="O19" i="2" s="1"/>
  <c r="K17" i="2"/>
  <c r="M17" i="2"/>
  <c r="N9" i="2"/>
  <c r="O9" i="2" s="1"/>
  <c r="K13" i="2"/>
  <c r="M13" i="2"/>
  <c r="K15" i="2"/>
  <c r="K19" i="2"/>
  <c r="K23" i="2"/>
  <c r="M23" i="2"/>
  <c r="K27" i="2"/>
  <c r="M27" i="2"/>
  <c r="K33" i="2"/>
  <c r="M33" i="2"/>
  <c r="K37" i="2"/>
  <c r="M37" i="2"/>
  <c r="K43" i="2"/>
  <c r="M43" i="2"/>
  <c r="K47" i="2"/>
  <c r="M47" i="2"/>
  <c r="K49" i="2"/>
  <c r="K53" i="2"/>
  <c r="K55" i="2"/>
  <c r="M55" i="2"/>
  <c r="N8" i="2"/>
  <c r="O8" i="2" s="1"/>
  <c r="K8" i="2"/>
  <c r="G56" i="3"/>
  <c r="G57" i="3"/>
  <c r="G58" i="3"/>
  <c r="M14" i="2"/>
  <c r="K14" i="2"/>
  <c r="M30" i="2"/>
  <c r="K30" i="2"/>
  <c r="M12" i="2"/>
  <c r="K12" i="2"/>
  <c r="M20" i="2"/>
  <c r="K20" i="2"/>
  <c r="M36" i="2"/>
  <c r="K36" i="2"/>
  <c r="M38" i="2"/>
  <c r="K38" i="2"/>
  <c r="M40" i="2"/>
  <c r="K40" i="2"/>
  <c r="M46" i="2"/>
  <c r="K46" i="2"/>
  <c r="M48" i="2"/>
  <c r="K48" i="2"/>
  <c r="K9" i="2"/>
  <c r="K11" i="2"/>
  <c r="N14" i="2"/>
  <c r="O14" i="2" s="1"/>
  <c r="M16" i="2"/>
  <c r="K16" i="2"/>
  <c r="M18" i="2"/>
  <c r="K18" i="2"/>
  <c r="M22" i="2"/>
  <c r="K22" i="2"/>
  <c r="M24" i="2"/>
  <c r="K24" i="2"/>
  <c r="M26" i="2"/>
  <c r="K26" i="2"/>
  <c r="M28" i="2"/>
  <c r="K28" i="2"/>
  <c r="N30" i="2"/>
  <c r="O30" i="2" s="1"/>
  <c r="M32" i="2"/>
  <c r="K32" i="2"/>
  <c r="M34" i="2"/>
  <c r="K34" i="2"/>
  <c r="N40" i="2"/>
  <c r="O40" i="2" s="1"/>
  <c r="M42" i="2"/>
  <c r="K42" i="2"/>
  <c r="M44" i="2"/>
  <c r="K44" i="2"/>
  <c r="N48" i="2"/>
  <c r="O48" i="2" s="1"/>
  <c r="M50" i="2"/>
  <c r="K50" i="2"/>
  <c r="M52" i="2"/>
  <c r="K52" i="2"/>
  <c r="N54" i="2"/>
  <c r="O54" i="2" s="1"/>
  <c r="M61" i="2"/>
  <c r="K61" i="2"/>
  <c r="M63" i="2"/>
  <c r="K63" i="2"/>
  <c r="M65" i="2"/>
  <c r="K65" i="2"/>
  <c r="M67" i="2"/>
  <c r="K67" i="2"/>
  <c r="M69" i="2"/>
  <c r="K69" i="2"/>
  <c r="M71" i="2"/>
  <c r="K71" i="2"/>
  <c r="M73" i="2"/>
  <c r="K73" i="2"/>
  <c r="M75" i="2"/>
  <c r="K75" i="2"/>
  <c r="M77" i="2"/>
  <c r="K77" i="2"/>
  <c r="M79" i="2"/>
  <c r="K79" i="2"/>
  <c r="M81" i="2"/>
  <c r="K81" i="2"/>
  <c r="M83" i="2"/>
  <c r="K83" i="2"/>
  <c r="M85" i="2"/>
  <c r="K85" i="2"/>
  <c r="M87" i="2"/>
  <c r="K87" i="2"/>
  <c r="M89" i="2"/>
  <c r="K89" i="2"/>
  <c r="M91" i="2"/>
  <c r="K91" i="2"/>
  <c r="M93" i="2"/>
  <c r="K93" i="2"/>
  <c r="M95" i="2"/>
  <c r="K95" i="2"/>
  <c r="M97" i="2"/>
  <c r="K97" i="2"/>
  <c r="M99" i="2"/>
  <c r="K99" i="2"/>
  <c r="M101" i="2"/>
  <c r="K101" i="2"/>
  <c r="M103" i="2"/>
  <c r="K103" i="2"/>
  <c r="M105" i="2"/>
  <c r="K105" i="2"/>
  <c r="M107" i="2"/>
  <c r="K107" i="2"/>
  <c r="M109" i="2"/>
  <c r="K109" i="2"/>
  <c r="M111" i="2"/>
  <c r="K111" i="2"/>
  <c r="M113" i="2"/>
  <c r="K113" i="2"/>
  <c r="M115" i="2"/>
  <c r="K115" i="2"/>
  <c r="M117" i="2"/>
  <c r="K117" i="2"/>
  <c r="K54" i="2"/>
  <c r="K56" i="2"/>
  <c r="K58" i="2"/>
  <c r="K60" i="2"/>
  <c r="C40" i="3" l="1"/>
  <c r="G40" i="3" s="1"/>
  <c r="E55" i="3"/>
  <c r="G55" i="3" s="1"/>
  <c r="C18" i="3"/>
  <c r="G18" i="3" s="1"/>
  <c r="C31" i="3"/>
  <c r="C33" i="3"/>
  <c r="G33" i="3" s="1"/>
  <c r="C11" i="3"/>
  <c r="G11" i="3" s="1"/>
  <c r="C24" i="3"/>
  <c r="C26" i="3"/>
  <c r="G26" i="3" s="1"/>
  <c r="C39" i="3"/>
  <c r="G39" i="3" s="1"/>
  <c r="C17" i="3"/>
  <c r="C19" i="3"/>
  <c r="G19" i="3" s="1"/>
  <c r="C32" i="3"/>
  <c r="G32" i="3" s="1"/>
  <c r="C10" i="3"/>
  <c r="C12" i="3"/>
  <c r="G12" i="3" s="1"/>
  <c r="C25" i="3"/>
  <c r="G25" i="3" s="1"/>
  <c r="C38" i="3"/>
  <c r="S11" i="1" l="1"/>
  <c r="Y11" i="1" s="1"/>
  <c r="W5" i="1" s="1"/>
  <c r="K6" i="3" s="1"/>
  <c r="C42" i="3"/>
  <c r="G38" i="3"/>
  <c r="G42" i="3" s="1"/>
  <c r="G17" i="3"/>
  <c r="G21" i="3" s="1"/>
  <c r="C21" i="3"/>
  <c r="G31" i="3"/>
  <c r="G35" i="3" s="1"/>
  <c r="G47" i="3"/>
  <c r="C35" i="3"/>
  <c r="K56" i="3"/>
  <c r="G46" i="3"/>
  <c r="C14" i="3"/>
  <c r="G10" i="3"/>
  <c r="G14" i="3" s="1"/>
  <c r="C28" i="3"/>
  <c r="G24" i="3"/>
  <c r="G28" i="3" s="1"/>
  <c r="N6" i="2" l="1"/>
  <c r="W4" i="1"/>
  <c r="H6" i="2" s="1"/>
  <c r="G45" i="3"/>
  <c r="H6" i="3"/>
  <c r="I42" i="3" l="1"/>
  <c r="I28" i="3"/>
  <c r="I14" i="3"/>
  <c r="I35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  T- Teste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<sst xmlns="http://schemas.openxmlformats.org/spreadsheetml/2006/main" count="209" uniqueCount="110">
  <si>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</si>
  <si>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</si>
  <si>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</si>
  <si>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</si>
  <si>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</si>
  <si>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</si>
  <si>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</si>
  <si>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</si>
  <si>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</si>
  <si>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</si>
  <si>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</si>
  <si>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</si>
  <si>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</si>
  <si>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</si>
  <si>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PF não Ajustado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</si>
  <si>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</si>
  <si>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</si>
  <si>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</si>
  <si>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</si>
  <si>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</si>
  <si>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</si>
  <si>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</si>
  <si>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</si>
  <si>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TST</t>
  </si>
  <si>
    <t>Propósito da Contagem</t>
  </si>
  <si>
    <t>Escopo da Contagem</t>
  </si>
  <si>
    <t>Sumário da Contagem</t>
  </si>
  <si>
    <t>Tipo de Função</t>
  </si>
  <si>
    <t>Processo Elementar ou Grupo de Dados</t>
  </si>
  <si>
    <t>Complexidade Funcional</t>
  </si>
  <si>
    <t>Tipo</t>
  </si>
  <si>
    <t>Total por Complexidade</t>
  </si>
  <si>
    <t>(I/A/E/T)</t>
  </si>
  <si>
    <t xml:space="preserve">% </t>
  </si>
  <si>
    <t>TD</t>
  </si>
  <si>
    <t>AR/TR</t>
  </si>
  <si>
    <t>ctl</t>
  </si>
  <si>
    <t>C</t>
  </si>
  <si>
    <t>Complex.</t>
  </si>
  <si>
    <t>Observações</t>
  </si>
  <si>
    <t>EE</t>
  </si>
  <si>
    <t>I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</si>
  <si>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</si>
  <si>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</si>
  <si>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</si>
  <si>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</si>
  <si>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</si>
  <si>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</si>
  <si>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</si>
  <si>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</si>
  <si>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</si>
  <si>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</si>
  <si>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</si>
  <si>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</si>
  <si>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</si>
  <si>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</si>
  <si>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</si>
  <si>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não ajustados (contagem detalhada)</t>
  </si>
  <si>
    <t>Total PF não ajustados (contagem estimativa)</t>
  </si>
  <si>
    <t>Total PF não ajustados (contagem indicativa)</t>
  </si>
  <si>
    <t>Total de PF Local</t>
  </si>
  <si>
    <t>NÃO AJS</t>
  </si>
  <si>
    <t>DFL</t>
  </si>
  <si>
    <t>LOCAL</t>
  </si>
  <si>
    <t>INCLUSÃO (ADD)</t>
  </si>
  <si>
    <t>TOTAL</t>
  </si>
  <si>
    <t>ALTERAÇÃO (CHG)</t>
  </si>
  <si>
    <t>EXCLUSÃO (DEL)</t>
  </si>
  <si>
    <t>TESTE (TST)</t>
  </si>
  <si>
    <t>Usuário - Cadastrar</t>
  </si>
  <si>
    <t>Usuário - Alterar</t>
  </si>
  <si>
    <t>Usuário - Consultar</t>
  </si>
  <si>
    <t>Usuário - Visualizar</t>
  </si>
  <si>
    <t>Usuário - Enviar e-mail</t>
  </si>
  <si>
    <t>1A_01</t>
  </si>
  <si>
    <t>1A_02</t>
  </si>
  <si>
    <t>1A_03</t>
  </si>
  <si>
    <t>1A_04</t>
  </si>
  <si>
    <t>1A_05</t>
  </si>
  <si>
    <t>1B_01</t>
  </si>
  <si>
    <t>Categoria - Cadastrar</t>
  </si>
  <si>
    <t>1B_02</t>
  </si>
  <si>
    <t>Categoria - Alterar</t>
  </si>
  <si>
    <t>1B_03</t>
  </si>
  <si>
    <t>Categoria - Consultar</t>
  </si>
  <si>
    <t>1B_04</t>
  </si>
  <si>
    <t>Categoria - Visualizar</t>
  </si>
  <si>
    <t>1B_05</t>
  </si>
  <si>
    <t>Categoria - Excluir</t>
  </si>
  <si>
    <t>1C_01</t>
  </si>
  <si>
    <t>Produto - Cadastrar</t>
  </si>
  <si>
    <t>1C_02</t>
  </si>
  <si>
    <t>Produto - Alterar</t>
  </si>
  <si>
    <t>1C_03</t>
  </si>
  <si>
    <t>Produto - Consultar</t>
  </si>
  <si>
    <t>1C_04</t>
  </si>
  <si>
    <t>Produto - Visualizar</t>
  </si>
  <si>
    <t>1C_05</t>
  </si>
  <si>
    <t>Produto - Excluir</t>
  </si>
  <si>
    <t>1D_01</t>
  </si>
  <si>
    <t>Usuário</t>
  </si>
  <si>
    <t>1D_02</t>
  </si>
  <si>
    <t>Categoria</t>
  </si>
  <si>
    <t>1D_03</t>
  </si>
  <si>
    <t>Produto</t>
  </si>
  <si>
    <t>1E_01</t>
  </si>
  <si>
    <t>Login</t>
  </si>
  <si>
    <t>1E_02</t>
  </si>
  <si>
    <t>Logout</t>
  </si>
  <si>
    <t xml:space="preserve"> Planilha de contagem de ponto de função - Desafio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</si>
</sst>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6" x14ac:knownFonts="1">
    <font>
      <sz val="10"/>
      <color rgb="FF000000"/>
      <name val="Arial"/>
    </font>
    <font>
      <b/>
      <sz val="10"/>
      <name val="Franklin Gothic Medium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D4"/>
      <name val="Franklin Gothic Medium"/>
      <family val="2"/>
    </font>
    <font>
      <sz val="9"/>
      <name val="Franklin Gothic Medium"/>
      <family val="2"/>
    </font>
    <font>
      <b/>
      <sz val="9"/>
      <color rgb="FF0000D4"/>
      <name val="Franklin Gothic Medium"/>
      <family val="2"/>
    </font>
    <font>
      <b/>
      <sz val="9"/>
      <name val="Franklin Gothic Medium"/>
      <family val="2"/>
    </font>
    <font>
      <sz val="10"/>
      <color rgb="FF0000D4"/>
      <name val="Franklin Gothic Medium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rgb="FFFFFFFF"/>
      <name val="Franklin Gothic Medium"/>
      <family val="2"/>
    </font>
    <font>
      <sz val="8"/>
      <color rgb="FFFFFFFF"/>
      <name val="Franklin Gothic Medium"/>
      <family val="2"/>
    </font>
    <font>
      <sz val="8"/>
      <name val="Franklin Gothic Medium"/>
      <family val="2"/>
    </font>
    <font>
      <sz val="8"/>
      <name val="Franklin Gothic Medium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0" xfId="0" applyFont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25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22" xfId="0" applyFont="1" applyBorder="1"/>
    <xf numFmtId="0" fontId="5" fillId="0" borderId="2" xfId="0" applyFont="1" applyBorder="1"/>
    <xf numFmtId="0" fontId="13" fillId="0" borderId="26" xfId="0" applyFont="1" applyBorder="1" applyAlignment="1">
      <alignment vertical="center"/>
    </xf>
    <xf numFmtId="0" fontId="5" fillId="0" borderId="24" xfId="0" applyFont="1" applyBorder="1"/>
    <xf numFmtId="0" fontId="13" fillId="0" borderId="27" xfId="0" applyFont="1" applyBorder="1" applyAlignment="1">
      <alignment vertical="center"/>
    </xf>
    <xf numFmtId="0" fontId="5" fillId="0" borderId="14" xfId="0" applyFont="1" applyBorder="1"/>
    <xf numFmtId="0" fontId="13" fillId="0" borderId="28" xfId="0" applyFont="1" applyBorder="1" applyAlignment="1">
      <alignment vertical="center"/>
    </xf>
    <xf numFmtId="0" fontId="5" fillId="0" borderId="7" xfId="0" applyFont="1" applyBorder="1"/>
    <xf numFmtId="0" fontId="5" fillId="0" borderId="7" xfId="0" applyFont="1" applyBorder="1"/>
    <xf numFmtId="166" fontId="5" fillId="0" borderId="0" xfId="0" applyNumberFormat="1" applyFont="1"/>
    <xf numFmtId="0" fontId="5" fillId="0" borderId="17" xfId="0" applyFont="1" applyBorder="1"/>
    <xf numFmtId="0" fontId="13" fillId="0" borderId="29" xfId="0" applyFont="1" applyBorder="1" applyAlignment="1">
      <alignment vertical="center"/>
    </xf>
    <xf numFmtId="0" fontId="13" fillId="2" borderId="28" xfId="0" applyFont="1" applyFill="1" applyBorder="1" applyAlignment="1">
      <alignment vertical="center"/>
    </xf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4" fontId="13" fillId="2" borderId="28" xfId="0" applyNumberFormat="1" applyFont="1" applyFill="1" applyBorder="1" applyAlignment="1">
      <alignment vertical="center"/>
    </xf>
    <xf numFmtId="9" fontId="5" fillId="0" borderId="0" xfId="0" applyNumberFormat="1" applyFont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0" fontId="13" fillId="0" borderId="28" xfId="0" applyFont="1" applyBorder="1" applyAlignment="1">
      <alignment vertical="center"/>
    </xf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3" borderId="12" xfId="0" applyNumberFormat="1" applyFont="1" applyFill="1" applyBorder="1"/>
    <xf numFmtId="0" fontId="5" fillId="0" borderId="30" xfId="0" applyFont="1" applyBorder="1"/>
    <xf numFmtId="0" fontId="7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2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/>
    <xf numFmtId="2" fontId="7" fillId="0" borderId="31" xfId="0" applyNumberFormat="1" applyFont="1" applyBorder="1"/>
    <xf numFmtId="0" fontId="5" fillId="0" borderId="32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/>
    <xf numFmtId="0" fontId="13" fillId="0" borderId="33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Border="1"/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right"/>
    </xf>
    <xf numFmtId="164" fontId="5" fillId="2" borderId="9" xfId="0" applyNumberFormat="1" applyFont="1" applyFill="1" applyBorder="1" applyAlignment="1">
      <alignment horizontal="right"/>
    </xf>
    <xf numFmtId="0" fontId="5" fillId="2" borderId="20" xfId="0" applyFont="1" applyFill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4" xfId="0" applyFont="1" applyBorder="1"/>
    <xf numFmtId="0" fontId="5" fillId="2" borderId="9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23" xfId="0" applyFont="1" applyBorder="1"/>
    <xf numFmtId="0" fontId="12" fillId="4" borderId="4" xfId="0" applyFont="1" applyFill="1" applyBorder="1" applyAlignment="1">
      <alignment vertical="center"/>
    </xf>
    <xf numFmtId="0" fontId="2" fillId="0" borderId="0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5" fillId="2" borderId="2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0" borderId="21" xfId="0" applyFont="1" applyBorder="1"/>
    <xf numFmtId="0" fontId="5" fillId="0" borderId="9" xfId="0" applyFont="1" applyBorder="1" applyAlignment="1">
      <alignment horizontal="left"/>
    </xf>
    <xf numFmtId="0" fontId="11" fillId="4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24" xfId="0" applyFont="1" applyBorder="1"/>
    <xf numFmtId="0" fontId="11" fillId="4" borderId="2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666750</xdr:colOff>
      <xdr:row>61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3078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161925</xdr:colOff>
      <xdr:row>62</xdr:row>
      <xdr:rowOff>38100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495300</xdr:colOff>
      <xdr:row>65</xdr:row>
      <xdr:rowOff>123825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40"/>
  <sheetViews>
    <sheetView showGridLines="0" workbookViewId="0">
      <selection sqref="A1:AB3"/>
    </sheetView>
  </sheetViews>
  <sheetFormatPr defaultColWidth="17.28515625" defaultRowHeight="15" customHeight="1" x14ac:dyDescent="0.2"/>
  <cols>
    <col min="1" max="15" width="2.7109375" customWidth="1"/>
    <col min="16" max="16" width="0.7109375" customWidth="1"/>
    <col min="17" max="17" width="2.7109375" customWidth="1"/>
    <col min="18" max="18" width="4.28515625" customWidth="1"/>
    <col min="19" max="19" width="3.5703125" customWidth="1"/>
    <col min="20" max="20" width="5.5703125" customWidth="1"/>
    <col min="21" max="35" width="2.7109375" customWidth="1"/>
  </cols>
  <sheetData>
    <row r="1" spans="1:35" ht="12" customHeight="1" x14ac:dyDescent="0.2">
      <c r="A1" s="8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1"/>
      <c r="AD1" s="1"/>
      <c r="AE1" s="1"/>
      <c r="AF1" s="1"/>
      <c r="AG1" s="1"/>
      <c r="AH1" s="1"/>
      <c r="AI1" s="1"/>
    </row>
    <row r="2" spans="1:35" ht="12" customHeight="1" x14ac:dyDescent="0.2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  <c r="AC2" s="1"/>
      <c r="AD2" s="1"/>
      <c r="AE2" s="1"/>
      <c r="AF2" s="1"/>
      <c r="AG2" s="1"/>
      <c r="AH2" s="1"/>
      <c r="AI2" s="1"/>
    </row>
    <row r="3" spans="1:35" ht="12" customHeight="1" x14ac:dyDescent="0.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  <c r="AC3" s="1"/>
      <c r="AD3" s="1"/>
      <c r="AE3" s="1"/>
      <c r="AF3" s="1"/>
      <c r="AG3" s="1"/>
      <c r="AH3" s="1"/>
      <c r="AI3" s="1"/>
    </row>
    <row r="4" spans="1:35" ht="13.5" customHeight="1" x14ac:dyDescent="0.25">
      <c r="A4" s="81" t="s">
        <v>1</v>
      </c>
      <c r="B4" s="75"/>
      <c r="C4" s="75"/>
      <c r="D4" s="75"/>
      <c r="E4" s="75"/>
      <c r="F4" s="84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77" t="s">
        <v>2</v>
      </c>
      <c r="S4" s="76"/>
      <c r="T4" s="2">
        <v>0</v>
      </c>
      <c r="U4" s="77" t="s">
        <v>3</v>
      </c>
      <c r="V4" s="76"/>
      <c r="W4" s="87">
        <f>W5*T4</f>
        <v>0</v>
      </c>
      <c r="X4" s="75"/>
      <c r="Y4" s="75"/>
      <c r="Z4" s="75"/>
      <c r="AA4" s="75"/>
      <c r="AB4" s="76"/>
      <c r="AC4" s="1"/>
      <c r="AD4" s="1"/>
      <c r="AE4" s="1"/>
      <c r="AF4" s="1"/>
      <c r="AG4" s="1"/>
      <c r="AH4" s="1"/>
      <c r="AI4" s="1"/>
    </row>
    <row r="5" spans="1:35" ht="13.5" customHeight="1" x14ac:dyDescent="0.25">
      <c r="A5" s="81" t="s">
        <v>4</v>
      </c>
      <c r="B5" s="75"/>
      <c r="C5" s="75"/>
      <c r="D5" s="75"/>
      <c r="E5" s="75"/>
      <c r="F5" s="82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77" t="s">
        <v>5</v>
      </c>
      <c r="V5" s="76"/>
      <c r="W5" s="74">
        <f>SUM(Y11:Y14)</f>
        <v>76</v>
      </c>
      <c r="X5" s="75"/>
      <c r="Y5" s="75"/>
      <c r="Z5" s="75"/>
      <c r="AA5" s="75"/>
      <c r="AB5" s="76"/>
      <c r="AC5" s="1"/>
      <c r="AD5" s="1"/>
      <c r="AE5" s="1"/>
      <c r="AF5" s="1"/>
      <c r="AG5" s="1"/>
      <c r="AH5" s="1"/>
      <c r="AI5" s="1"/>
    </row>
    <row r="6" spans="1:35" ht="13.5" customHeight="1" x14ac:dyDescent="0.25">
      <c r="A6" s="81" t="s">
        <v>6</v>
      </c>
      <c r="B6" s="75"/>
      <c r="C6" s="75"/>
      <c r="D6" s="75"/>
      <c r="E6" s="75"/>
      <c r="F6" s="82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6"/>
      <c r="AC6" s="1"/>
      <c r="AD6" s="1"/>
      <c r="AE6" s="1"/>
      <c r="AF6" s="1"/>
      <c r="AG6" s="1"/>
      <c r="AH6" s="1"/>
      <c r="AI6" s="1"/>
    </row>
    <row r="7" spans="1:35" ht="13.5" customHeight="1" x14ac:dyDescent="0.25">
      <c r="A7" s="81" t="s">
        <v>7</v>
      </c>
      <c r="B7" s="75"/>
      <c r="C7" s="75"/>
      <c r="D7" s="75"/>
      <c r="E7" s="75"/>
      <c r="F7" s="82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U7" s="79" t="s">
        <v>8</v>
      </c>
      <c r="V7" s="75"/>
      <c r="W7" s="76"/>
      <c r="X7" s="86"/>
      <c r="Y7" s="75"/>
      <c r="Z7" s="75"/>
      <c r="AA7" s="75"/>
      <c r="AB7" s="76"/>
      <c r="AC7" s="1"/>
      <c r="AD7" s="1"/>
      <c r="AE7" s="1"/>
      <c r="AF7" s="1"/>
      <c r="AG7" s="1"/>
      <c r="AH7" s="1"/>
      <c r="AI7" s="1"/>
    </row>
    <row r="8" spans="1:35" ht="13.5" customHeight="1" x14ac:dyDescent="0.25">
      <c r="A8" s="81" t="s">
        <v>9</v>
      </c>
      <c r="B8" s="75"/>
      <c r="C8" s="75"/>
      <c r="D8" s="75"/>
      <c r="E8" s="75"/>
      <c r="F8" s="82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6"/>
      <c r="U8" s="79" t="s">
        <v>10</v>
      </c>
      <c r="V8" s="75"/>
      <c r="W8" s="76"/>
      <c r="X8" s="86"/>
      <c r="Y8" s="75"/>
      <c r="Z8" s="75"/>
      <c r="AA8" s="75"/>
      <c r="AB8" s="76"/>
      <c r="AC8" s="1"/>
      <c r="AD8" s="1"/>
      <c r="AE8" s="1"/>
      <c r="AF8" s="1"/>
      <c r="AG8" s="1"/>
      <c r="AH8" s="1"/>
      <c r="AI8" s="1"/>
    </row>
    <row r="9" spans="1:35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 x14ac:dyDescent="0.25">
      <c r="A10" s="73" t="s">
        <v>11</v>
      </c>
      <c r="B10" s="66"/>
      <c r="C10" s="83" t="s">
        <v>12</v>
      </c>
      <c r="D10" s="75"/>
      <c r="E10" s="75"/>
      <c r="F10" s="75"/>
      <c r="G10" s="75"/>
      <c r="H10" s="75"/>
      <c r="I10" s="75"/>
      <c r="J10" s="75"/>
      <c r="K10" s="76"/>
      <c r="L10" s="3"/>
      <c r="M10" s="4"/>
      <c r="N10" s="4"/>
      <c r="O10" s="73" t="s">
        <v>13</v>
      </c>
      <c r="P10" s="65"/>
      <c r="Q10" s="77" t="s">
        <v>14</v>
      </c>
      <c r="R10" s="75"/>
      <c r="S10" s="75"/>
      <c r="T10" s="76"/>
      <c r="U10" s="77" t="s">
        <v>15</v>
      </c>
      <c r="V10" s="75"/>
      <c r="W10" s="75"/>
      <c r="X10" s="76"/>
      <c r="Y10" s="77" t="s">
        <v>16</v>
      </c>
      <c r="Z10" s="75"/>
      <c r="AA10" s="75"/>
      <c r="AB10" s="76"/>
      <c r="AC10" s="5"/>
      <c r="AD10" s="1"/>
      <c r="AE10" s="1"/>
      <c r="AF10" s="1"/>
      <c r="AG10" s="1"/>
      <c r="AH10" s="1"/>
      <c r="AI10" s="1"/>
    </row>
    <row r="11" spans="1:35" ht="13.5" customHeight="1" x14ac:dyDescent="0.25">
      <c r="A11" s="67"/>
      <c r="B11" s="69"/>
      <c r="C11" s="83" t="s">
        <v>17</v>
      </c>
      <c r="D11" s="75"/>
      <c r="E11" s="75"/>
      <c r="F11" s="75"/>
      <c r="G11" s="75"/>
      <c r="H11" s="75"/>
      <c r="I11" s="75"/>
      <c r="J11" s="75"/>
      <c r="K11" s="76"/>
      <c r="L11" s="3"/>
      <c r="M11" s="4"/>
      <c r="N11" s="4"/>
      <c r="O11" s="67"/>
      <c r="P11" s="68"/>
      <c r="Q11" s="79" t="s">
        <v>18</v>
      </c>
      <c r="R11" s="76"/>
      <c r="S11" s="74">
        <f>Sumário!E55</f>
        <v>76</v>
      </c>
      <c r="T11" s="76"/>
      <c r="U11" s="78">
        <v>1</v>
      </c>
      <c r="V11" s="75"/>
      <c r="W11" s="75"/>
      <c r="X11" s="76"/>
      <c r="Y11" s="74">
        <f t="shared" ref="Y11:Y14" si="0">S11*U11</f>
        <v>76</v>
      </c>
      <c r="Z11" s="75"/>
      <c r="AA11" s="75"/>
      <c r="AB11" s="76"/>
      <c r="AC11" s="1"/>
      <c r="AD11" s="1"/>
      <c r="AE11" s="1"/>
      <c r="AF11" s="1"/>
      <c r="AG11" s="1"/>
      <c r="AH11" s="1"/>
      <c r="AI11" s="1"/>
    </row>
    <row r="12" spans="1:35" ht="13.5" customHeight="1" x14ac:dyDescent="0.25">
      <c r="A12" s="67"/>
      <c r="B12" s="69"/>
      <c r="C12" s="83" t="s">
        <v>19</v>
      </c>
      <c r="D12" s="75"/>
      <c r="E12" s="75"/>
      <c r="F12" s="75"/>
      <c r="G12" s="75"/>
      <c r="H12" s="75"/>
      <c r="I12" s="75"/>
      <c r="J12" s="75"/>
      <c r="K12" s="76"/>
      <c r="L12" s="3"/>
      <c r="M12" s="4"/>
      <c r="N12" s="4"/>
      <c r="O12" s="67"/>
      <c r="P12" s="68"/>
      <c r="Q12" s="79" t="s">
        <v>20</v>
      </c>
      <c r="R12" s="75"/>
      <c r="S12" s="74">
        <f>Sumário!E56</f>
        <v>0</v>
      </c>
      <c r="T12" s="76"/>
      <c r="U12" s="78">
        <v>1</v>
      </c>
      <c r="V12" s="75"/>
      <c r="W12" s="75"/>
      <c r="X12" s="76"/>
      <c r="Y12" s="74">
        <f t="shared" si="0"/>
        <v>0</v>
      </c>
      <c r="Z12" s="75"/>
      <c r="AA12" s="75"/>
      <c r="AB12" s="76"/>
      <c r="AC12" s="1"/>
      <c r="AD12" s="1"/>
      <c r="AE12" s="1"/>
      <c r="AF12" s="1"/>
      <c r="AG12" s="1"/>
      <c r="AH12" s="1"/>
      <c r="AI12" s="1"/>
    </row>
    <row r="13" spans="1:35" ht="13.5" customHeight="1" x14ac:dyDescent="0.25">
      <c r="A13" s="67"/>
      <c r="B13" s="69"/>
      <c r="C13" s="83" t="s">
        <v>21</v>
      </c>
      <c r="D13" s="75"/>
      <c r="E13" s="75"/>
      <c r="F13" s="75"/>
      <c r="G13" s="75"/>
      <c r="H13" s="75"/>
      <c r="I13" s="75"/>
      <c r="J13" s="75"/>
      <c r="K13" s="76"/>
      <c r="L13" s="3"/>
      <c r="M13" s="4"/>
      <c r="N13" s="4"/>
      <c r="O13" s="67"/>
      <c r="P13" s="68"/>
      <c r="Q13" s="79" t="s">
        <v>22</v>
      </c>
      <c r="R13" s="75"/>
      <c r="S13" s="74">
        <f>Sumário!E57</f>
        <v>0</v>
      </c>
      <c r="T13" s="76"/>
      <c r="U13" s="78">
        <v>1</v>
      </c>
      <c r="V13" s="75"/>
      <c r="W13" s="75"/>
      <c r="X13" s="76"/>
      <c r="Y13" s="74">
        <f t="shared" si="0"/>
        <v>0</v>
      </c>
      <c r="Z13" s="75"/>
      <c r="AA13" s="75"/>
      <c r="AB13" s="76"/>
      <c r="AC13" s="1"/>
      <c r="AD13" s="1"/>
      <c r="AE13" s="1"/>
      <c r="AF13" s="1"/>
      <c r="AG13" s="1"/>
      <c r="AH13" s="1"/>
      <c r="AI13" s="1"/>
    </row>
    <row r="14" spans="1:35" ht="13.5" customHeight="1" x14ac:dyDescent="0.25">
      <c r="A14" s="70"/>
      <c r="B14" s="7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70"/>
      <c r="P14" s="71"/>
      <c r="Q14" s="79" t="s">
        <v>23</v>
      </c>
      <c r="R14" s="75"/>
      <c r="S14" s="74">
        <f>Sumário!E58</f>
        <v>0</v>
      </c>
      <c r="T14" s="76"/>
      <c r="U14" s="78">
        <v>1</v>
      </c>
      <c r="V14" s="75"/>
      <c r="W14" s="75"/>
      <c r="X14" s="76"/>
      <c r="Y14" s="74">
        <f t="shared" si="0"/>
        <v>0</v>
      </c>
      <c r="Z14" s="75"/>
      <c r="AA14" s="75"/>
      <c r="AB14" s="76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1"/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3">
      <c r="A16" s="1"/>
      <c r="B16" s="8"/>
      <c r="C16" s="8"/>
      <c r="D16" s="1"/>
      <c r="E16" s="1"/>
      <c r="F16" s="8"/>
      <c r="G16" s="8"/>
      <c r="H16" s="8"/>
      <c r="I16" s="8"/>
      <c r="J16" s="6"/>
      <c r="K16" s="80" t="s">
        <v>24</v>
      </c>
      <c r="L16" s="71"/>
      <c r="M16" s="71"/>
      <c r="N16" s="71"/>
      <c r="O16" s="71"/>
      <c r="P16" s="71"/>
      <c r="Q16" s="71"/>
      <c r="R16" s="71"/>
      <c r="S16" s="7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6"/>
      <c r="AC17" s="1"/>
      <c r="AD17" s="1"/>
      <c r="AE17" s="1"/>
      <c r="AF17" s="1"/>
      <c r="AG17" s="1"/>
      <c r="AH17" s="1"/>
      <c r="AI17" s="1"/>
    </row>
    <row r="18" spans="1:35" ht="12" customHeight="1" x14ac:dyDescent="0.2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9"/>
      <c r="AC18" s="1"/>
      <c r="AD18" s="1"/>
      <c r="AE18" s="1"/>
      <c r="AF18" s="1"/>
      <c r="AG18" s="1"/>
      <c r="AH18" s="1"/>
      <c r="AI18" s="1"/>
    </row>
    <row r="19" spans="1:35" ht="12" customHeight="1" x14ac:dyDescent="0.2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9"/>
      <c r="AC19" s="1"/>
      <c r="AD19" s="1"/>
      <c r="AE19" s="1"/>
      <c r="AF19" s="1"/>
      <c r="AG19" s="1"/>
      <c r="AH19" s="1"/>
      <c r="AI19" s="1"/>
    </row>
    <row r="20" spans="1:35" ht="12" customHeight="1" x14ac:dyDescent="0.2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9"/>
      <c r="AC20" s="1"/>
      <c r="AD20" s="1"/>
      <c r="AE20" s="1"/>
      <c r="AF20" s="1"/>
      <c r="AG20" s="1"/>
      <c r="AH20" s="1"/>
      <c r="AI20" s="1"/>
    </row>
    <row r="21" spans="1:35" ht="12" customHeight="1" x14ac:dyDescent="0.2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C21" s="1"/>
      <c r="AD21" s="1"/>
      <c r="AE21" s="1"/>
      <c r="AF21" s="1"/>
      <c r="AG21" s="1"/>
      <c r="AH21" s="1"/>
      <c r="AI21" s="1"/>
    </row>
    <row r="22" spans="1:35" ht="12" customHeight="1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9"/>
      <c r="AC22" s="1"/>
      <c r="AD22" s="1"/>
      <c r="AE22" s="1"/>
      <c r="AF22" s="1"/>
      <c r="AG22" s="1"/>
      <c r="AH22" s="1"/>
      <c r="AI22" s="1"/>
    </row>
    <row r="23" spans="1:35" ht="12" customHeight="1" x14ac:dyDescent="0.2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9"/>
      <c r="AC23" s="1"/>
      <c r="AD23" s="1"/>
      <c r="AE23" s="1"/>
      <c r="AF23" s="1"/>
      <c r="AG23" s="1"/>
      <c r="AH23" s="1"/>
      <c r="AI23" s="1"/>
    </row>
    <row r="24" spans="1:35" ht="12" customHeight="1" x14ac:dyDescent="0.2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9"/>
      <c r="AC24" s="1"/>
      <c r="AD24" s="1"/>
      <c r="AE24" s="1"/>
      <c r="AF24" s="1"/>
      <c r="AG24" s="1"/>
      <c r="AH24" s="1"/>
      <c r="AI24" s="1"/>
    </row>
    <row r="25" spans="1:35" ht="12" customHeight="1" x14ac:dyDescent="0.2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1"/>
      <c r="AD25" s="1"/>
      <c r="AE25" s="1"/>
      <c r="AF25" s="1"/>
      <c r="AG25" s="1"/>
      <c r="AH25" s="1"/>
      <c r="AI25" s="1"/>
    </row>
    <row r="26" spans="1:35" ht="12" customHeight="1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1"/>
      <c r="AD26" s="1"/>
      <c r="AE26" s="1"/>
      <c r="AF26" s="1"/>
      <c r="AG26" s="1"/>
      <c r="AH26" s="1"/>
      <c r="AI26" s="1"/>
    </row>
    <row r="27" spans="1:35" ht="12" customHeight="1" x14ac:dyDescent="0.2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9"/>
      <c r="AC27" s="1"/>
      <c r="AD27" s="1"/>
      <c r="AE27" s="1"/>
      <c r="AF27" s="1"/>
      <c r="AG27" s="1"/>
      <c r="AH27" s="1"/>
      <c r="AI27" s="1"/>
    </row>
    <row r="28" spans="1:35" ht="12" customHeight="1" x14ac:dyDescent="0.2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1"/>
      <c r="AD28" s="1"/>
      <c r="AE28" s="1"/>
      <c r="AF28" s="1"/>
      <c r="AG28" s="1"/>
      <c r="AH28" s="1"/>
      <c r="AI28" s="1"/>
    </row>
    <row r="29" spans="1:35" ht="12" customHeight="1" x14ac:dyDescent="0.2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9"/>
      <c r="AC29" s="1"/>
      <c r="AD29" s="1"/>
      <c r="AE29" s="1"/>
      <c r="AF29" s="1"/>
      <c r="AG29" s="1"/>
      <c r="AH29" s="1"/>
      <c r="AI29" s="1"/>
    </row>
    <row r="30" spans="1:35" ht="12" customHeight="1" x14ac:dyDescent="0.2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9"/>
      <c r="AC30" s="1"/>
      <c r="AD30" s="1"/>
      <c r="AE30" s="1"/>
      <c r="AF30" s="1"/>
      <c r="AG30" s="1"/>
      <c r="AH30" s="1"/>
      <c r="AI30" s="1"/>
    </row>
    <row r="31" spans="1:35" ht="12" customHeight="1" x14ac:dyDescent="0.2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9"/>
      <c r="AC31" s="1"/>
      <c r="AD31" s="1"/>
      <c r="AE31" s="1"/>
      <c r="AF31" s="1"/>
      <c r="AG31" s="1"/>
      <c r="AH31" s="1"/>
      <c r="AI31" s="1"/>
    </row>
    <row r="32" spans="1:35" ht="12" customHeight="1" x14ac:dyDescent="0.2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/>
      <c r="AC32" s="1"/>
      <c r="AD32" s="1"/>
      <c r="AE32" s="1"/>
      <c r="AF32" s="1"/>
      <c r="AG32" s="1"/>
      <c r="AH32" s="1"/>
      <c r="AI32" s="1"/>
    </row>
    <row r="33" spans="1:35" ht="12" customHeight="1" x14ac:dyDescent="0.2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9"/>
      <c r="AC33" s="1"/>
      <c r="AD33" s="1"/>
      <c r="AE33" s="1"/>
      <c r="AF33" s="1"/>
      <c r="AG33" s="1"/>
      <c r="AH33" s="1"/>
      <c r="AI33" s="1"/>
    </row>
    <row r="34" spans="1:35" ht="12" customHeight="1" x14ac:dyDescent="0.2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9"/>
      <c r="AC34" s="1"/>
      <c r="AD34" s="1"/>
      <c r="AE34" s="1"/>
      <c r="AF34" s="1"/>
      <c r="AG34" s="1"/>
      <c r="AH34" s="1"/>
      <c r="AI34" s="1"/>
    </row>
    <row r="35" spans="1:35" ht="12" customHeight="1" x14ac:dyDescent="0.2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1"/>
      <c r="AD35" s="1"/>
      <c r="AE35" s="1"/>
      <c r="AF35" s="1"/>
      <c r="AG35" s="1"/>
      <c r="AH35" s="1"/>
      <c r="AI35" s="1"/>
    </row>
    <row r="36" spans="1:35" ht="12" customHeight="1" x14ac:dyDescent="0.2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9"/>
      <c r="AC36" s="1"/>
      <c r="AD36" s="1"/>
      <c r="AE36" s="1"/>
      <c r="AF36" s="1"/>
      <c r="AG36" s="1"/>
      <c r="AH36" s="1"/>
      <c r="AI36" s="1"/>
    </row>
    <row r="37" spans="1:35" ht="12" customHeight="1" x14ac:dyDescent="0.2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9"/>
      <c r="AC37" s="1"/>
      <c r="AD37" s="1"/>
      <c r="AE37" s="1"/>
      <c r="AF37" s="1"/>
      <c r="AG37" s="1"/>
      <c r="AH37" s="1"/>
      <c r="AI37" s="1"/>
    </row>
    <row r="38" spans="1:35" ht="12" customHeight="1" x14ac:dyDescent="0.2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2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80" t="s">
        <v>25</v>
      </c>
      <c r="L40" s="71"/>
      <c r="M40" s="71"/>
      <c r="N40" s="71"/>
      <c r="O40" s="71"/>
      <c r="P40" s="71"/>
      <c r="Q40" s="71"/>
      <c r="R40" s="71"/>
      <c r="S40" s="7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1"/>
      <c r="AD41" s="1"/>
      <c r="AE41" s="1"/>
      <c r="AF41" s="1"/>
      <c r="AG41" s="1"/>
      <c r="AH41" s="1"/>
      <c r="AI41" s="1"/>
    </row>
    <row r="42" spans="1:35" ht="12" customHeight="1" x14ac:dyDescent="0.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9"/>
      <c r="AC42" s="1"/>
      <c r="AD42" s="1"/>
      <c r="AE42" s="1"/>
      <c r="AF42" s="1"/>
      <c r="AG42" s="1"/>
      <c r="AH42" s="1"/>
      <c r="AI42" s="1"/>
    </row>
    <row r="43" spans="1:35" ht="12" customHeight="1" x14ac:dyDescent="0.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9"/>
      <c r="AC43" s="1"/>
      <c r="AD43" s="1"/>
      <c r="AE43" s="1"/>
      <c r="AF43" s="1"/>
      <c r="AG43" s="1"/>
      <c r="AH43" s="1"/>
      <c r="AI43" s="1"/>
    </row>
    <row r="44" spans="1:35" ht="12" customHeight="1" x14ac:dyDescent="0.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9"/>
      <c r="AC44" s="1"/>
      <c r="AD44" s="1"/>
      <c r="AE44" s="1"/>
      <c r="AF44" s="1"/>
      <c r="AG44" s="1"/>
      <c r="AH44" s="1"/>
      <c r="AI44" s="1"/>
    </row>
    <row r="45" spans="1:35" ht="12" customHeight="1" x14ac:dyDescent="0.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9"/>
      <c r="AC45" s="1"/>
      <c r="AD45" s="1"/>
      <c r="AE45" s="1"/>
      <c r="AF45" s="1"/>
      <c r="AG45" s="1"/>
      <c r="AH45" s="1"/>
      <c r="AI45" s="1"/>
    </row>
    <row r="46" spans="1:35" ht="12" customHeight="1" x14ac:dyDescent="0.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9"/>
      <c r="AC46" s="1"/>
      <c r="AD46" s="1"/>
      <c r="AE46" s="1"/>
      <c r="AF46" s="1"/>
      <c r="AG46" s="1"/>
      <c r="AH46" s="1"/>
      <c r="AI46" s="1"/>
    </row>
    <row r="47" spans="1:35" ht="12" customHeight="1" x14ac:dyDescent="0.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9"/>
      <c r="AC47" s="1"/>
      <c r="AD47" s="1"/>
      <c r="AE47" s="1"/>
      <c r="AF47" s="1"/>
      <c r="AG47" s="1"/>
      <c r="AH47" s="1"/>
      <c r="AI47" s="1"/>
    </row>
    <row r="48" spans="1:35" ht="12" customHeight="1" x14ac:dyDescent="0.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9"/>
      <c r="AC48" s="1"/>
      <c r="AD48" s="1"/>
      <c r="AE48" s="1"/>
      <c r="AF48" s="1"/>
      <c r="AG48" s="1"/>
      <c r="AH48" s="1"/>
      <c r="AI48" s="1"/>
    </row>
    <row r="49" spans="1:35" ht="12" customHeight="1" x14ac:dyDescent="0.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9"/>
      <c r="AC49" s="1"/>
      <c r="AD49" s="1"/>
      <c r="AE49" s="1"/>
      <c r="AF49" s="1"/>
      <c r="AG49" s="1"/>
      <c r="AH49" s="1"/>
      <c r="AI49" s="1"/>
    </row>
    <row r="50" spans="1:35" ht="12" customHeight="1" x14ac:dyDescent="0.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9"/>
      <c r="AC50" s="1"/>
      <c r="AD50" s="1"/>
      <c r="AE50" s="1"/>
      <c r="AF50" s="1"/>
      <c r="AG50" s="1"/>
      <c r="AH50" s="1"/>
      <c r="AI50" s="1"/>
    </row>
    <row r="51" spans="1:35" ht="12" customHeight="1" x14ac:dyDescent="0.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9"/>
      <c r="AC51" s="1"/>
      <c r="AD51" s="1"/>
      <c r="AE51" s="1"/>
      <c r="AF51" s="1"/>
      <c r="AG51" s="1"/>
      <c r="AH51" s="1"/>
      <c r="AI51" s="1"/>
    </row>
    <row r="52" spans="1:35" ht="12" customHeight="1" x14ac:dyDescent="0.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9"/>
      <c r="AC52" s="1"/>
      <c r="AD52" s="1"/>
      <c r="AE52" s="1"/>
      <c r="AF52" s="1"/>
      <c r="AG52" s="1"/>
      <c r="AH52" s="1"/>
      <c r="AI52" s="1"/>
    </row>
    <row r="53" spans="1:35" ht="12" customHeight="1" x14ac:dyDescent="0.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9"/>
      <c r="AC53" s="1"/>
      <c r="AD53" s="1"/>
      <c r="AE53" s="1"/>
      <c r="AF53" s="1"/>
      <c r="AG53" s="1"/>
      <c r="AH53" s="1"/>
      <c r="AI53" s="1"/>
    </row>
    <row r="54" spans="1:35" ht="12" customHeight="1" x14ac:dyDescent="0.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9"/>
      <c r="AC54" s="1"/>
      <c r="AD54" s="1"/>
      <c r="AE54" s="1"/>
      <c r="AF54" s="1"/>
      <c r="AG54" s="1"/>
      <c r="AH54" s="1"/>
      <c r="AI54" s="1"/>
    </row>
    <row r="55" spans="1:35" ht="12" customHeight="1" x14ac:dyDescent="0.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  <c r="AC55" s="1"/>
      <c r="AD55" s="1"/>
      <c r="AE55" s="1"/>
      <c r="AF55" s="1"/>
      <c r="AG55" s="1"/>
      <c r="AH55" s="1"/>
      <c r="AI55" s="1"/>
    </row>
    <row r="56" spans="1:35" ht="12" customHeight="1" x14ac:dyDescent="0.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9"/>
      <c r="AC56" s="1"/>
      <c r="AD56" s="1"/>
      <c r="AE56" s="1"/>
      <c r="AF56" s="1"/>
      <c r="AG56" s="1"/>
      <c r="AH56" s="1"/>
      <c r="AI56" s="1"/>
    </row>
    <row r="57" spans="1:35" ht="12" customHeight="1" x14ac:dyDescent="0.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9"/>
      <c r="AC57" s="1"/>
      <c r="AD57" s="1"/>
      <c r="AE57" s="1"/>
      <c r="AF57" s="1"/>
      <c r="AG57" s="1"/>
      <c r="AH57" s="1"/>
      <c r="AI57" s="1"/>
    </row>
    <row r="58" spans="1:35" ht="12" customHeight="1" x14ac:dyDescent="0.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9"/>
      <c r="AC58" s="1"/>
      <c r="AD58" s="1"/>
      <c r="AE58" s="1"/>
      <c r="AF58" s="1"/>
      <c r="AG58" s="1"/>
      <c r="AH58" s="1"/>
      <c r="AI58" s="1"/>
    </row>
    <row r="59" spans="1:35" ht="12" customHeight="1" x14ac:dyDescent="0.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9"/>
      <c r="AC59" s="1"/>
      <c r="AD59" s="1"/>
      <c r="AE59" s="1"/>
      <c r="AF59" s="1"/>
      <c r="AG59" s="1"/>
      <c r="AH59" s="1"/>
      <c r="AI59" s="1"/>
    </row>
    <row r="60" spans="1:35" ht="12" customHeight="1" x14ac:dyDescent="0.2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2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6"/>
      <c r="C61" s="6"/>
      <c r="D61" s="6"/>
      <c r="E61" s="6"/>
      <c r="F61" s="6"/>
      <c r="G61" s="6"/>
      <c r="H61" s="6"/>
      <c r="I61" s="6"/>
      <c r="J61" s="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" customHeight="1" x14ac:dyDescent="0.25">
      <c r="A62" s="1"/>
      <c r="B62" s="6"/>
      <c r="C62" s="6"/>
      <c r="D62" s="6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" customHeight="1" x14ac:dyDescent="0.25">
      <c r="A63" s="1"/>
      <c r="B63" s="6"/>
      <c r="C63" s="6"/>
      <c r="D63" s="6"/>
      <c r="E63" s="6"/>
      <c r="F63" s="6"/>
      <c r="G63" s="6"/>
      <c r="H63" s="6"/>
      <c r="I63" s="6"/>
      <c r="J63" s="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" customHeight="1" x14ac:dyDescent="0.25">
      <c r="A64" s="1"/>
      <c r="B64" s="6"/>
      <c r="C64" s="6"/>
      <c r="D64" s="6"/>
      <c r="E64" s="6"/>
      <c r="F64" s="6"/>
      <c r="G64" s="6"/>
      <c r="H64" s="6"/>
      <c r="I64" s="6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" customHeight="1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" customHeight="1" x14ac:dyDescent="0.25">
      <c r="A66" s="1"/>
      <c r="B66" s="6"/>
      <c r="C66" s="6"/>
      <c r="D66" s="6"/>
      <c r="E66" s="6"/>
      <c r="F66" s="6"/>
      <c r="G66" s="6"/>
      <c r="H66" s="6"/>
      <c r="I66" s="6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" customHeight="1" x14ac:dyDescent="0.25">
      <c r="A67" s="1"/>
      <c r="B67" s="6"/>
      <c r="C67" s="6"/>
      <c r="D67" s="6"/>
      <c r="E67" s="6"/>
      <c r="F67" s="6"/>
      <c r="G67" s="6"/>
      <c r="H67" s="6"/>
      <c r="I67" s="6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" customHeight="1" x14ac:dyDescent="0.25">
      <c r="A68" s="1"/>
      <c r="B68" s="6"/>
      <c r="C68" s="6"/>
      <c r="D68" s="6"/>
      <c r="E68" s="6"/>
      <c r="F68" s="6"/>
      <c r="G68" s="6"/>
      <c r="H68" s="6"/>
      <c r="I68" s="6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" customHeight="1" x14ac:dyDescent="0.25">
      <c r="A69" s="1"/>
      <c r="B69" s="6"/>
      <c r="C69" s="6"/>
      <c r="D69" s="6"/>
      <c r="E69" s="6"/>
      <c r="F69" s="6"/>
      <c r="G69" s="6"/>
      <c r="H69" s="6"/>
      <c r="I69" s="6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" customHeight="1" x14ac:dyDescent="0.25">
      <c r="A70" s="1"/>
      <c r="B70" s="6"/>
      <c r="C70" s="6"/>
      <c r="D70" s="6"/>
      <c r="E70" s="6"/>
      <c r="F70" s="6"/>
      <c r="G70" s="6"/>
      <c r="H70" s="6"/>
      <c r="I70" s="6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" customHeight="1" x14ac:dyDescent="0.25">
      <c r="A71" s="1"/>
      <c r="B71" s="6"/>
      <c r="C71" s="6"/>
      <c r="D71" s="6"/>
      <c r="E71" s="6"/>
      <c r="F71" s="6"/>
      <c r="G71" s="6"/>
      <c r="H71" s="6"/>
      <c r="I71" s="6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" customHeight="1" x14ac:dyDescent="0.25">
      <c r="A72" s="1"/>
      <c r="B72" s="6"/>
      <c r="C72" s="6"/>
      <c r="D72" s="6"/>
      <c r="E72" s="6"/>
      <c r="F72" s="6"/>
      <c r="G72" s="6"/>
      <c r="H72" s="6"/>
      <c r="I72" s="6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" customHeight="1" x14ac:dyDescent="0.25">
      <c r="A73" s="1"/>
      <c r="B73" s="6"/>
      <c r="C73" s="6"/>
      <c r="D73" s="6"/>
      <c r="E73" s="6"/>
      <c r="F73" s="6"/>
      <c r="G73" s="6"/>
      <c r="H73" s="6"/>
      <c r="I73" s="6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" customHeight="1" x14ac:dyDescent="0.25">
      <c r="A74" s="1"/>
      <c r="B74" s="6"/>
      <c r="C74" s="6"/>
      <c r="D74" s="6"/>
      <c r="E74" s="6"/>
      <c r="F74" s="6"/>
      <c r="G74" s="6"/>
      <c r="H74" s="6"/>
      <c r="I74" s="6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" customHeight="1" x14ac:dyDescent="0.25">
      <c r="A75" s="1"/>
      <c r="B75" s="6"/>
      <c r="C75" s="6"/>
      <c r="D75" s="6"/>
      <c r="E75" s="6"/>
      <c r="F75" s="6"/>
      <c r="G75" s="6"/>
      <c r="H75" s="6"/>
      <c r="I75" s="6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" customHeight="1" x14ac:dyDescent="0.25">
      <c r="A76" s="1"/>
      <c r="B76" s="6"/>
      <c r="C76" s="6"/>
      <c r="D76" s="6"/>
      <c r="E76" s="6"/>
      <c r="F76" s="6"/>
      <c r="G76" s="6"/>
      <c r="H76" s="6"/>
      <c r="I76" s="6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" customHeight="1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" customHeight="1" x14ac:dyDescent="0.25">
      <c r="A78" s="1"/>
      <c r="B78" s="6"/>
      <c r="C78" s="6"/>
      <c r="D78" s="6"/>
      <c r="E78" s="6"/>
      <c r="F78" s="6"/>
      <c r="G78" s="6"/>
      <c r="H78" s="6"/>
      <c r="I78" s="6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" customHeight="1" x14ac:dyDescent="0.25">
      <c r="A79" s="1"/>
      <c r="B79" s="6"/>
      <c r="C79" s="6"/>
      <c r="D79" s="6"/>
      <c r="E79" s="6"/>
      <c r="F79" s="6"/>
      <c r="G79" s="6"/>
      <c r="H79" s="6"/>
      <c r="I79" s="6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" customHeight="1" x14ac:dyDescent="0.25">
      <c r="A80" s="1"/>
      <c r="B80" s="6"/>
      <c r="C80" s="6"/>
      <c r="D80" s="6"/>
      <c r="E80" s="6"/>
      <c r="F80" s="6"/>
      <c r="G80" s="6"/>
      <c r="H80" s="6"/>
      <c r="I80" s="6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" customHeight="1" x14ac:dyDescent="0.25">
      <c r="A81" s="1"/>
      <c r="B81" s="6"/>
      <c r="C81" s="6"/>
      <c r="D81" s="6"/>
      <c r="E81" s="6"/>
      <c r="F81" s="6"/>
      <c r="G81" s="6"/>
      <c r="H81" s="6"/>
      <c r="I81" s="6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" customHeight="1" x14ac:dyDescent="0.25">
      <c r="A82" s="1"/>
      <c r="B82" s="6"/>
      <c r="C82" s="6"/>
      <c r="D82" s="6"/>
      <c r="E82" s="6"/>
      <c r="F82" s="6"/>
      <c r="G82" s="6"/>
      <c r="H82" s="6"/>
      <c r="I82" s="6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" customHeight="1" x14ac:dyDescent="0.25">
      <c r="A83" s="1"/>
      <c r="B83" s="6"/>
      <c r="C83" s="6"/>
      <c r="D83" s="6"/>
      <c r="E83" s="6"/>
      <c r="F83" s="6"/>
      <c r="G83" s="6"/>
      <c r="H83" s="6"/>
      <c r="I83" s="6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" customHeight="1" x14ac:dyDescent="0.25">
      <c r="A84" s="1"/>
      <c r="B84" s="6"/>
      <c r="C84" s="6"/>
      <c r="D84" s="6"/>
      <c r="E84" s="6"/>
      <c r="F84" s="6"/>
      <c r="G84" s="6"/>
      <c r="H84" s="6"/>
      <c r="I84" s="6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" customHeight="1" x14ac:dyDescent="0.25">
      <c r="A85" s="1"/>
      <c r="B85" s="6"/>
      <c r="C85" s="6"/>
      <c r="D85" s="6"/>
      <c r="E85" s="6"/>
      <c r="F85" s="6"/>
      <c r="G85" s="6"/>
      <c r="H85" s="6"/>
      <c r="I85" s="6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" customHeight="1" x14ac:dyDescent="0.25">
      <c r="A86" s="1"/>
      <c r="B86" s="6"/>
      <c r="C86" s="6"/>
      <c r="D86" s="6"/>
      <c r="E86" s="6"/>
      <c r="F86" s="6"/>
      <c r="G86" s="6"/>
      <c r="H86" s="6"/>
      <c r="I86" s="6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" customHeight="1" x14ac:dyDescent="0.25">
      <c r="A87" s="1"/>
      <c r="B87" s="6"/>
      <c r="C87" s="6"/>
      <c r="D87" s="6"/>
      <c r="E87" s="6"/>
      <c r="F87" s="6"/>
      <c r="G87" s="6"/>
      <c r="H87" s="6"/>
      <c r="I87" s="6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" customHeight="1" x14ac:dyDescent="0.25">
      <c r="A88" s="1"/>
      <c r="B88" s="6"/>
      <c r="C88" s="6"/>
      <c r="D88" s="6"/>
      <c r="E88" s="6"/>
      <c r="F88" s="6"/>
      <c r="G88" s="6"/>
      <c r="H88" s="6"/>
      <c r="I88" s="6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" customHeight="1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" customHeight="1" x14ac:dyDescent="0.25">
      <c r="A90" s="1"/>
      <c r="B90" s="6"/>
      <c r="C90" s="6"/>
      <c r="D90" s="6"/>
      <c r="E90" s="6"/>
      <c r="F90" s="6"/>
      <c r="G90" s="6"/>
      <c r="H90" s="6"/>
      <c r="I90" s="6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" customHeight="1" x14ac:dyDescent="0.25">
      <c r="A91" s="1"/>
      <c r="B91" s="6"/>
      <c r="C91" s="6"/>
      <c r="D91" s="6"/>
      <c r="E91" s="6"/>
      <c r="F91" s="6"/>
      <c r="G91" s="6"/>
      <c r="H91" s="6"/>
      <c r="I91" s="6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" customHeight="1" x14ac:dyDescent="0.25">
      <c r="A92" s="1"/>
      <c r="B92" s="6"/>
      <c r="C92" s="6"/>
      <c r="D92" s="6"/>
      <c r="E92" s="6"/>
      <c r="F92" s="6"/>
      <c r="G92" s="6"/>
      <c r="H92" s="6"/>
      <c r="I92" s="6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" customHeight="1" x14ac:dyDescent="0.25">
      <c r="A93" s="1"/>
      <c r="B93" s="6"/>
      <c r="C93" s="6"/>
      <c r="D93" s="6"/>
      <c r="E93" s="6"/>
      <c r="F93" s="6"/>
      <c r="G93" s="6"/>
      <c r="H93" s="6"/>
      <c r="I93" s="6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" customHeight="1" x14ac:dyDescent="0.25">
      <c r="A94" s="1"/>
      <c r="B94" s="6"/>
      <c r="C94" s="6"/>
      <c r="D94" s="6"/>
      <c r="E94" s="6"/>
      <c r="F94" s="6"/>
      <c r="G94" s="6"/>
      <c r="H94" s="6"/>
      <c r="I94" s="6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" customHeight="1" x14ac:dyDescent="0.25">
      <c r="A95" s="1"/>
      <c r="B95" s="6"/>
      <c r="C95" s="6"/>
      <c r="D95" s="6"/>
      <c r="E95" s="6"/>
      <c r="F95" s="6"/>
      <c r="G95" s="6"/>
      <c r="H95" s="6"/>
      <c r="I95" s="6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" customHeight="1" x14ac:dyDescent="0.25">
      <c r="A96" s="1"/>
      <c r="B96" s="6"/>
      <c r="C96" s="6"/>
      <c r="D96" s="6"/>
      <c r="E96" s="6"/>
      <c r="F96" s="6"/>
      <c r="G96" s="6"/>
      <c r="H96" s="6"/>
      <c r="I96" s="6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" customHeight="1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" customHeight="1" x14ac:dyDescent="0.25">
      <c r="A98" s="1"/>
      <c r="B98" s="6"/>
      <c r="C98" s="6"/>
      <c r="D98" s="6"/>
      <c r="E98" s="6"/>
      <c r="F98" s="6"/>
      <c r="G98" s="6"/>
      <c r="H98" s="6"/>
      <c r="I98" s="6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" customHeight="1" x14ac:dyDescent="0.25">
      <c r="A99" s="1"/>
      <c r="B99" s="6"/>
      <c r="C99" s="6"/>
      <c r="D99" s="6"/>
      <c r="E99" s="6"/>
      <c r="F99" s="6"/>
      <c r="G99" s="6"/>
      <c r="H99" s="6"/>
      <c r="I99" s="6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" customHeight="1" x14ac:dyDescent="0.25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" customHeight="1" x14ac:dyDescent="0.25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" customHeight="1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" customHeight="1" x14ac:dyDescent="0.25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" customHeight="1" x14ac:dyDescent="0.25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" customHeight="1" x14ac:dyDescent="0.2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" customHeight="1" x14ac:dyDescent="0.25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" customHeight="1" x14ac:dyDescent="0.25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" customHeight="1" x14ac:dyDescent="0.25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" customHeight="1" x14ac:dyDescent="0.25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" customHeight="1" x14ac:dyDescent="0.25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" customHeight="1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" customHeight="1" x14ac:dyDescent="0.25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" customHeight="1" x14ac:dyDescent="0.25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" customHeight="1" x14ac:dyDescent="0.2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" customHeight="1" x14ac:dyDescent="0.25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" customHeight="1" x14ac:dyDescent="0.25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" customHeight="1" x14ac:dyDescent="0.25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" customHeight="1" x14ac:dyDescent="0.25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" customHeight="1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" customHeight="1" x14ac:dyDescent="0.25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" customHeight="1" x14ac:dyDescent="0.25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" customHeight="1" x14ac:dyDescent="0.25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" customHeight="1" x14ac:dyDescent="0.25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" customHeight="1" x14ac:dyDescent="0.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" customHeight="1" x14ac:dyDescent="0.25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" customHeight="1" x14ac:dyDescent="0.25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" customHeight="1" x14ac:dyDescent="0.25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" customHeight="1" x14ac:dyDescent="0.25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" customHeight="1" x14ac:dyDescent="0.25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" customHeight="1" x14ac:dyDescent="0.25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" customHeight="1" x14ac:dyDescent="0.25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" customHeight="1" x14ac:dyDescent="0.25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" customHeight="1" x14ac:dyDescent="0.25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" customHeight="1" x14ac:dyDescent="0.2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" customHeight="1" x14ac:dyDescent="0.25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" customHeight="1" x14ac:dyDescent="0.25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" customHeight="1" x14ac:dyDescent="0.25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" customHeight="1" x14ac:dyDescent="0.25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" customHeight="1" x14ac:dyDescent="0.25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</sheetData>
  <mergeCells count="49">
    <mergeCell ref="A1:AB3"/>
    <mergeCell ref="X8:AB8"/>
    <mergeCell ref="O10:P14"/>
    <mergeCell ref="Q14:R14"/>
    <mergeCell ref="Q13:R13"/>
    <mergeCell ref="S14:T14"/>
    <mergeCell ref="U14:X14"/>
    <mergeCell ref="X7:AB7"/>
    <mergeCell ref="W4:AB4"/>
    <mergeCell ref="U4:V4"/>
    <mergeCell ref="W5:AB5"/>
    <mergeCell ref="U5:V5"/>
    <mergeCell ref="U7:W7"/>
    <mergeCell ref="F6:AB6"/>
    <mergeCell ref="R4:S4"/>
    <mergeCell ref="Q10:T10"/>
    <mergeCell ref="Q11:R11"/>
    <mergeCell ref="S11:T11"/>
    <mergeCell ref="C13:K13"/>
    <mergeCell ref="C11:K11"/>
    <mergeCell ref="C12:K12"/>
    <mergeCell ref="S13:T13"/>
    <mergeCell ref="A4:E4"/>
    <mergeCell ref="F4:Q4"/>
    <mergeCell ref="A5:E5"/>
    <mergeCell ref="F5:T5"/>
    <mergeCell ref="A6:E6"/>
    <mergeCell ref="A8:E8"/>
    <mergeCell ref="F8:T8"/>
    <mergeCell ref="F7:T7"/>
    <mergeCell ref="U8:W8"/>
    <mergeCell ref="C10:K10"/>
    <mergeCell ref="A7:E7"/>
    <mergeCell ref="A41:AB60"/>
    <mergeCell ref="A10:B14"/>
    <mergeCell ref="Y14:AB14"/>
    <mergeCell ref="U10:X10"/>
    <mergeCell ref="U11:X11"/>
    <mergeCell ref="S12:T12"/>
    <mergeCell ref="Q12:R12"/>
    <mergeCell ref="U13:X13"/>
    <mergeCell ref="Y10:AB10"/>
    <mergeCell ref="Y13:AB13"/>
    <mergeCell ref="Y11:AB11"/>
    <mergeCell ref="U12:X12"/>
    <mergeCell ref="Y12:AB12"/>
    <mergeCell ref="K16:S16"/>
    <mergeCell ref="A17:AB38"/>
    <mergeCell ref="K40:S4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showGridLines="0" tabSelected="1" workbookViewId="0">
      <pane ySplit="5" topLeftCell="A6" activePane="bottomLeft" state="frozen"/>
      <selection pane="bottomLeft" activeCell="J26" sqref="J26"/>
    </sheetView>
  </sheetViews>
  <sheetFormatPr defaultColWidth="17.28515625" defaultRowHeight="15" customHeight="1" x14ac:dyDescent="0.2"/>
  <cols>
    <col min="1" max="5" width="7.7109375" customWidth="1"/>
    <col min="6" max="6" width="38.28515625" customWidth="1"/>
    <col min="7" max="7" width="5.5703125" customWidth="1"/>
    <col min="8" max="8" width="7" customWidth="1"/>
    <col min="9" max="9" width="3.7109375" customWidth="1"/>
    <col min="10" max="10" width="5.5703125" customWidth="1"/>
    <col min="11" max="12" width="0" hidden="1" customWidth="1"/>
    <col min="13" max="13" width="9.7109375" customWidth="1"/>
    <col min="14" max="14" width="5.7109375" customWidth="1"/>
    <col min="15" max="15" width="9.5703125" customWidth="1"/>
    <col min="16" max="17" width="16.7109375" customWidth="1"/>
    <col min="18" max="18" width="1.7109375" customWidth="1"/>
    <col min="19" max="19" width="16.7109375" customWidth="1"/>
    <col min="20" max="20" width="0" hidden="1" customWidth="1"/>
    <col min="21" max="21" width="12.7109375" customWidth="1"/>
    <col min="22" max="25" width="9.140625" customWidth="1"/>
    <col min="26" max="26" width="17.140625" customWidth="1"/>
  </cols>
  <sheetData>
    <row r="1" spans="1:26" ht="12" customHeight="1" x14ac:dyDescent="0.25">
      <c r="A1" s="90" t="s">
        <v>109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9"/>
      <c r="Q1" s="9"/>
      <c r="R1" s="9"/>
      <c r="S1" s="9"/>
      <c r="T1" s="9"/>
      <c r="U1" s="6"/>
      <c r="V1" s="6"/>
      <c r="W1" s="6"/>
      <c r="X1" s="6"/>
      <c r="Y1" s="6"/>
      <c r="Z1" s="6"/>
    </row>
    <row r="2" spans="1:26" ht="12" customHeight="1" x14ac:dyDescent="0.25">
      <c r="A2" s="9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9"/>
      <c r="Q2" s="9"/>
      <c r="R2" s="9"/>
      <c r="S2" s="9"/>
      <c r="T2" s="9"/>
      <c r="U2" s="6"/>
      <c r="V2" s="6"/>
      <c r="W2" s="6"/>
      <c r="X2" s="6"/>
      <c r="Y2" s="6"/>
      <c r="Z2" s="6"/>
    </row>
    <row r="3" spans="1:26" ht="12" customHeight="1" x14ac:dyDescent="0.25">
      <c r="A3" s="91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9"/>
      <c r="Q3" s="9"/>
      <c r="R3" s="9"/>
      <c r="S3" s="9"/>
      <c r="T3" s="9"/>
      <c r="U3" s="6"/>
      <c r="V3" s="6"/>
      <c r="W3" s="6"/>
      <c r="X3" s="6"/>
      <c r="Y3" s="6"/>
      <c r="Z3" s="6"/>
    </row>
    <row r="4" spans="1:26" ht="12" customHeight="1" x14ac:dyDescent="0.25">
      <c r="A4" s="88" t="str">
        <f>Contagem!A5&amp;" : "&amp;Contagem!F5</f>
        <v xml:space="preserve">Aplicação : </v>
      </c>
      <c r="B4" s="75"/>
      <c r="C4" s="75"/>
      <c r="D4" s="75"/>
      <c r="E4" s="75"/>
      <c r="F4" s="75"/>
      <c r="G4" s="92" t="str">
        <f>Contagem!A6&amp;" : "&amp;Contagem!F6</f>
        <v xml:space="preserve">Projeto : 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6"/>
      <c r="U4" s="6"/>
      <c r="V4" s="6"/>
      <c r="W4" s="6"/>
      <c r="X4" s="6"/>
      <c r="Y4" s="6"/>
      <c r="Z4" s="6"/>
    </row>
    <row r="5" spans="1:26" ht="12" customHeight="1" x14ac:dyDescent="0.2">
      <c r="A5" s="88" t="str">
        <f>Contagem!A7&amp;" : "&amp;Contagem!F7</f>
        <v xml:space="preserve">Responsável : </v>
      </c>
      <c r="B5" s="75"/>
      <c r="C5" s="75"/>
      <c r="D5" s="75"/>
      <c r="E5" s="75"/>
      <c r="F5" s="75"/>
      <c r="G5" s="92" t="str">
        <f>Contagem!A8&amp;" : "&amp;Contagem!F8</f>
        <v xml:space="preserve">Revisor : 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10"/>
      <c r="V5" s="10"/>
      <c r="W5" s="10"/>
      <c r="X5" s="10"/>
      <c r="Y5" s="10"/>
      <c r="Z5" s="10"/>
    </row>
    <row r="6" spans="1:26" ht="12" customHeight="1" x14ac:dyDescent="0.2">
      <c r="A6" s="88" t="str">
        <f>Contagem!A4&amp;" : "&amp;Contagem!F4</f>
        <v xml:space="preserve">Empresa : </v>
      </c>
      <c r="B6" s="75"/>
      <c r="C6" s="75"/>
      <c r="D6" s="75"/>
      <c r="E6" s="76"/>
      <c r="F6" s="92" t="str">
        <f>Contagem!R4&amp;" = "&amp;VALUE(Contagem!T4)</f>
        <v>R$/PF = 0</v>
      </c>
      <c r="G6" s="76"/>
      <c r="H6" s="93" t="str">
        <f>" Custo= "&amp;DOLLAR(Contagem!W4)</f>
        <v xml:space="preserve"> Custo= R$ 0,00</v>
      </c>
      <c r="I6" s="71"/>
      <c r="J6" s="71"/>
      <c r="K6" s="71"/>
      <c r="L6" s="71"/>
      <c r="M6" s="72"/>
      <c r="N6" s="93" t="str">
        <f>"PF  = "&amp;VALUE(Contagem!W5)</f>
        <v>PF  = 76</v>
      </c>
      <c r="O6" s="94"/>
      <c r="P6" s="14"/>
      <c r="Q6" s="14"/>
      <c r="R6" s="14"/>
      <c r="S6" s="14"/>
      <c r="T6" s="14"/>
      <c r="U6" s="10"/>
      <c r="V6" s="10"/>
      <c r="W6" s="10"/>
      <c r="X6" s="10"/>
      <c r="Y6" s="10"/>
      <c r="Z6" s="10"/>
    </row>
    <row r="7" spans="1:26" ht="12" customHeight="1" x14ac:dyDescent="0.2">
      <c r="A7" s="89" t="s">
        <v>28</v>
      </c>
      <c r="B7" s="75"/>
      <c r="C7" s="75"/>
      <c r="D7" s="75"/>
      <c r="E7" s="75"/>
      <c r="F7" s="76"/>
      <c r="G7" s="15" t="s">
        <v>30</v>
      </c>
      <c r="H7" s="16" t="s">
        <v>32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5</v>
      </c>
      <c r="O7" s="17" t="s">
        <v>16</v>
      </c>
      <c r="P7" s="95" t="s">
        <v>39</v>
      </c>
      <c r="Q7" s="96"/>
      <c r="R7" s="96"/>
      <c r="S7" s="96"/>
      <c r="T7" s="96"/>
      <c r="U7" s="18"/>
      <c r="V7" s="18"/>
      <c r="W7" s="18"/>
      <c r="X7" s="18"/>
      <c r="Y7" s="18"/>
      <c r="Z7" s="18"/>
    </row>
    <row r="8" spans="1:26" ht="13.5" customHeight="1" x14ac:dyDescent="0.2">
      <c r="A8" s="62" t="s">
        <v>74</v>
      </c>
      <c r="B8" s="21" t="s">
        <v>69</v>
      </c>
      <c r="C8" s="21"/>
      <c r="D8" s="21"/>
      <c r="E8" s="21"/>
      <c r="F8" s="23"/>
      <c r="G8" s="25" t="s">
        <v>40</v>
      </c>
      <c r="H8" s="63" t="s">
        <v>41</v>
      </c>
      <c r="I8" s="25">
        <v>8</v>
      </c>
      <c r="J8" s="25">
        <v>1</v>
      </c>
      <c r="K8" s="25" t="str">
        <f t="shared" ref="K8:K117" si="0">CONCATENATE(G8,L8)</f>
        <v>EEL</v>
      </c>
      <c r="L8" s="30" t="str">
        <f t="shared" ref="L8:L1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1" t="str">
        <f t="shared" ref="M8:M117" si="2">IF(L8="L","Baixa",IF(L8="A","Média",IF(L8="","","Alta")))</f>
        <v>Baixa</v>
      </c>
      <c r="N8" s="31">
        <f t="shared" ref="N8:N117" si="3">IF(ISBLANK(G8),"",IF(G8="ALI",IF(L8="L",7,IF(L8="A",10,15)),IF(G8="AIE",IF(L8="L",5,IF(L8="A",7,10)),IF(G8="SE",IF(L8="L",4,IF(L8="A",5,7)),IF(OR(G8="EE",G8="CE"),IF(L8="L",3,IF(L8="A",4,6)))))))</f>
        <v>3</v>
      </c>
      <c r="O8" s="35">
        <f>IF(H8="I",N8*Contagem!$U$11,IF(H8="E",N8*Contagem!$U$13,IF(H8="A",N8*Contagem!$U$12,IF(H8="T",N8*Contagem!$U$14,""))))</f>
        <v>3</v>
      </c>
      <c r="P8" s="21"/>
      <c r="Q8" s="21"/>
      <c r="R8" s="21"/>
      <c r="S8" s="21"/>
      <c r="T8" s="21"/>
      <c r="U8" s="1"/>
      <c r="V8" s="1"/>
      <c r="W8" s="1"/>
      <c r="X8" s="1"/>
      <c r="Y8" s="1"/>
      <c r="Z8" s="1"/>
    </row>
    <row r="9" spans="1:26" ht="13.5" customHeight="1" x14ac:dyDescent="0.2">
      <c r="A9" s="62" t="s">
        <v>75</v>
      </c>
      <c r="B9" s="21" t="s">
        <v>70</v>
      </c>
      <c r="C9" s="21"/>
      <c r="D9" s="21"/>
      <c r="E9" s="21"/>
      <c r="F9" s="23"/>
      <c r="G9" s="25" t="s">
        <v>40</v>
      </c>
      <c r="H9" s="25" t="s">
        <v>41</v>
      </c>
      <c r="I9" s="25">
        <v>8</v>
      </c>
      <c r="J9" s="25">
        <v>1</v>
      </c>
      <c r="K9" s="25" t="str">
        <f t="shared" si="0"/>
        <v>EEL</v>
      </c>
      <c r="L9" s="30" t="str">
        <f t="shared" si="1"/>
        <v>L</v>
      </c>
      <c r="M9" s="31" t="str">
        <f t="shared" si="2"/>
        <v>Baixa</v>
      </c>
      <c r="N9" s="31">
        <f t="shared" si="3"/>
        <v>3</v>
      </c>
      <c r="O9" s="35">
        <f>IF(H9="I",N9*Contagem!$U$11,IF(H9="E",N9*Contagem!$U$13,IF(H9="A",N9*Contagem!$U$12,IF(H9="T",N9*Contagem!$U$14,""))))</f>
        <v>3</v>
      </c>
      <c r="P9" s="21"/>
      <c r="Q9" s="21"/>
      <c r="R9" s="21"/>
      <c r="S9" s="21"/>
      <c r="T9" s="21"/>
      <c r="U9" s="1"/>
      <c r="V9" s="1"/>
      <c r="W9" s="1"/>
      <c r="X9" s="1"/>
      <c r="Y9" s="1"/>
      <c r="Z9" s="1"/>
    </row>
    <row r="10" spans="1:26" ht="12" customHeight="1" x14ac:dyDescent="0.2">
      <c r="A10" s="62" t="s">
        <v>76</v>
      </c>
      <c r="B10" s="21" t="s">
        <v>71</v>
      </c>
      <c r="C10" s="21"/>
      <c r="D10" s="21"/>
      <c r="E10" s="21"/>
      <c r="F10" s="23"/>
      <c r="G10" s="25" t="s">
        <v>52</v>
      </c>
      <c r="H10" s="25" t="s">
        <v>41</v>
      </c>
      <c r="I10" s="25">
        <v>6</v>
      </c>
      <c r="J10" s="25">
        <v>1</v>
      </c>
      <c r="K10" s="25" t="str">
        <f t="shared" si="0"/>
        <v>CEL</v>
      </c>
      <c r="L10" s="30" t="str">
        <f t="shared" si="1"/>
        <v>L</v>
      </c>
      <c r="M10" s="31" t="str">
        <f t="shared" si="2"/>
        <v>Baixa</v>
      </c>
      <c r="N10" s="31">
        <f t="shared" si="3"/>
        <v>3</v>
      </c>
      <c r="O10" s="35">
        <f>IF(H10="I",N10*Contagem!$U$11,IF(H10="E",N10*Contagem!$U$13,IF(H10="A",N10*Contagem!$U$12,IF(H10="T",N10*Contagem!$U$14,""))))</f>
        <v>3</v>
      </c>
      <c r="P10" s="21"/>
      <c r="Q10" s="21"/>
      <c r="R10" s="21"/>
      <c r="S10" s="21"/>
      <c r="T10" s="21"/>
      <c r="U10" s="1"/>
      <c r="V10" s="1"/>
      <c r="W10" s="1"/>
      <c r="X10" s="1"/>
      <c r="Y10" s="1"/>
      <c r="Z10" s="1"/>
    </row>
    <row r="11" spans="1:26" ht="12" customHeight="1" x14ac:dyDescent="0.2">
      <c r="A11" s="62" t="s">
        <v>77</v>
      </c>
      <c r="B11" s="21" t="s">
        <v>72</v>
      </c>
      <c r="C11" s="21"/>
      <c r="D11" s="21"/>
      <c r="E11" s="21"/>
      <c r="F11" s="23"/>
      <c r="G11" s="25" t="s">
        <v>52</v>
      </c>
      <c r="H11" s="25" t="s">
        <v>41</v>
      </c>
      <c r="I11" s="25">
        <v>9</v>
      </c>
      <c r="J11" s="25">
        <v>1</v>
      </c>
      <c r="K11" s="25" t="str">
        <f t="shared" si="0"/>
        <v>CEL</v>
      </c>
      <c r="L11" s="30" t="str">
        <f t="shared" si="1"/>
        <v>L</v>
      </c>
      <c r="M11" s="31" t="str">
        <f t="shared" si="2"/>
        <v>Baixa</v>
      </c>
      <c r="N11" s="31">
        <f t="shared" si="3"/>
        <v>3</v>
      </c>
      <c r="O11" s="35">
        <f>IF(H11="I",N11*Contagem!$U$11,IF(H11="E",N11*Contagem!$U$13,IF(H11="A",N11*Contagem!$U$12,IF(H11="T",N11*Contagem!$U$14,""))))</f>
        <v>3</v>
      </c>
      <c r="P11" s="21"/>
      <c r="Q11" s="21"/>
      <c r="R11" s="21"/>
      <c r="S11" s="21"/>
      <c r="T11" s="21"/>
      <c r="U11" s="1"/>
      <c r="V11" s="1"/>
      <c r="W11" s="1"/>
      <c r="X11" s="1"/>
      <c r="Y11" s="1"/>
      <c r="Z11" s="1"/>
    </row>
    <row r="12" spans="1:26" ht="12" customHeight="1" x14ac:dyDescent="0.2">
      <c r="A12" s="62" t="s">
        <v>78</v>
      </c>
      <c r="B12" s="21" t="s">
        <v>73</v>
      </c>
      <c r="C12" s="21"/>
      <c r="D12" s="21"/>
      <c r="E12" s="21"/>
      <c r="F12" s="23"/>
      <c r="G12" s="41" t="s">
        <v>52</v>
      </c>
      <c r="H12" s="25" t="s">
        <v>41</v>
      </c>
      <c r="I12" s="25">
        <v>3</v>
      </c>
      <c r="J12" s="25">
        <v>1</v>
      </c>
      <c r="K12" s="25" t="str">
        <f t="shared" si="0"/>
        <v>CEL</v>
      </c>
      <c r="L12" s="30" t="str">
        <f t="shared" si="1"/>
        <v>L</v>
      </c>
      <c r="M12" s="31" t="str">
        <f t="shared" si="2"/>
        <v>Baixa</v>
      </c>
      <c r="N12" s="31">
        <f t="shared" si="3"/>
        <v>3</v>
      </c>
      <c r="O12" s="35">
        <f>IF(H12="I",N12*Contagem!$U$11,IF(H12="E",N12*Contagem!$U$13,IF(H12="A",N12*Contagem!$U$12,IF(H12="T",N12*Contagem!$U$14,""))))</f>
        <v>3</v>
      </c>
      <c r="P12" s="21"/>
      <c r="Q12" s="21"/>
      <c r="R12" s="21"/>
      <c r="S12" s="21"/>
      <c r="T12" s="21"/>
      <c r="U12" s="1"/>
      <c r="V12" s="1"/>
      <c r="W12" s="1"/>
      <c r="X12" s="1"/>
      <c r="Y12" s="1"/>
      <c r="Z12" s="1"/>
    </row>
    <row r="13" spans="1:26" ht="12" customHeight="1" x14ac:dyDescent="0.2">
      <c r="A13" s="62" t="s">
        <v>79</v>
      </c>
      <c r="B13" s="62" t="s">
        <v>80</v>
      </c>
      <c r="C13" s="21"/>
      <c r="D13" s="21"/>
      <c r="E13" s="21"/>
      <c r="F13" s="23"/>
      <c r="G13" s="63" t="s">
        <v>40</v>
      </c>
      <c r="H13" s="25" t="s">
        <v>41</v>
      </c>
      <c r="I13" s="25">
        <v>3</v>
      </c>
      <c r="J13" s="25">
        <v>1</v>
      </c>
      <c r="K13" s="25" t="str">
        <f t="shared" si="0"/>
        <v>EEL</v>
      </c>
      <c r="L13" s="30" t="str">
        <f t="shared" si="1"/>
        <v>L</v>
      </c>
      <c r="M13" s="31" t="str">
        <f t="shared" si="2"/>
        <v>Baixa</v>
      </c>
      <c r="N13" s="31">
        <f t="shared" si="3"/>
        <v>3</v>
      </c>
      <c r="O13" s="35">
        <f>IF(H13="I",N13*Contagem!$U$11,IF(H13="E",N13*Contagem!$U$13,IF(H13="A",N13*Contagem!$U$12,IF(H13="T",N13*Contagem!$U$14,""))))</f>
        <v>3</v>
      </c>
      <c r="P13" s="21"/>
      <c r="Q13" s="21"/>
      <c r="R13" s="21"/>
      <c r="S13" s="21"/>
      <c r="T13" s="21"/>
      <c r="U13" s="1"/>
      <c r="V13" s="1"/>
      <c r="W13" s="1"/>
      <c r="X13" s="1"/>
      <c r="Y13" s="1"/>
      <c r="Z13" s="1"/>
    </row>
    <row r="14" spans="1:26" ht="12" customHeight="1" x14ac:dyDescent="0.2">
      <c r="A14" s="62" t="s">
        <v>81</v>
      </c>
      <c r="B14" s="62" t="s">
        <v>82</v>
      </c>
      <c r="C14" s="21"/>
      <c r="D14" s="21"/>
      <c r="E14" s="21"/>
      <c r="F14" s="23"/>
      <c r="G14" s="63" t="s">
        <v>40</v>
      </c>
      <c r="H14" s="25" t="s">
        <v>41</v>
      </c>
      <c r="I14" s="41">
        <v>3</v>
      </c>
      <c r="J14" s="41">
        <v>1</v>
      </c>
      <c r="K14" s="25" t="str">
        <f t="shared" si="0"/>
        <v>EEL</v>
      </c>
      <c r="L14" s="30" t="str">
        <f t="shared" si="1"/>
        <v>L</v>
      </c>
      <c r="M14" s="31" t="str">
        <f t="shared" si="2"/>
        <v>Baixa</v>
      </c>
      <c r="N14" s="31">
        <f t="shared" si="3"/>
        <v>3</v>
      </c>
      <c r="O14" s="35">
        <f>IF(H14="I",N14*Contagem!$U$11,IF(H14="E",N14*Contagem!$U$13,IF(H14="A",N14*Contagem!$U$12,IF(H14="T",N14*Contagem!$U$14,""))))</f>
        <v>3</v>
      </c>
      <c r="P14" s="21"/>
      <c r="Q14" s="21"/>
      <c r="R14" s="21"/>
      <c r="S14" s="21"/>
      <c r="T14" s="21"/>
      <c r="U14" s="1"/>
      <c r="V14" s="1"/>
      <c r="W14" s="1"/>
      <c r="X14" s="1"/>
      <c r="Y14" s="1"/>
      <c r="Z14" s="1"/>
    </row>
    <row r="15" spans="1:26" ht="12" customHeight="1" x14ac:dyDescent="0.2">
      <c r="A15" s="62" t="s">
        <v>83</v>
      </c>
      <c r="B15" s="62" t="s">
        <v>84</v>
      </c>
      <c r="C15" s="21"/>
      <c r="D15" s="21"/>
      <c r="E15" s="21"/>
      <c r="F15" s="23"/>
      <c r="G15" s="63" t="s">
        <v>52</v>
      </c>
      <c r="H15" s="25" t="s">
        <v>41</v>
      </c>
      <c r="I15" s="41">
        <v>2</v>
      </c>
      <c r="J15" s="25">
        <v>1</v>
      </c>
      <c r="K15" s="25" t="str">
        <f t="shared" si="0"/>
        <v>CEL</v>
      </c>
      <c r="L15" s="30" t="str">
        <f t="shared" si="1"/>
        <v>L</v>
      </c>
      <c r="M15" s="31" t="str">
        <f t="shared" si="2"/>
        <v>Baixa</v>
      </c>
      <c r="N15" s="31">
        <f t="shared" si="3"/>
        <v>3</v>
      </c>
      <c r="O15" s="35">
        <f>IF(H15="I",N15*Contagem!$U$11,IF(H15="E",N15*Contagem!$U$13,IF(H15="A",N15*Contagem!$U$12,IF(H15="T",N15*Contagem!$U$14,""))))</f>
        <v>3</v>
      </c>
      <c r="P15" s="21"/>
      <c r="Q15" s="21"/>
      <c r="R15" s="21"/>
      <c r="S15" s="21"/>
      <c r="T15" s="21"/>
      <c r="U15" s="1"/>
      <c r="V15" s="1"/>
      <c r="W15" s="1"/>
      <c r="X15" s="1"/>
      <c r="Y15" s="1"/>
      <c r="Z15" s="1"/>
    </row>
    <row r="16" spans="1:26" ht="12" customHeight="1" x14ac:dyDescent="0.2">
      <c r="A16" s="62" t="s">
        <v>85</v>
      </c>
      <c r="B16" s="62" t="s">
        <v>86</v>
      </c>
      <c r="C16" s="21"/>
      <c r="D16" s="21"/>
      <c r="E16" s="21"/>
      <c r="F16" s="23"/>
      <c r="G16" s="63" t="s">
        <v>52</v>
      </c>
      <c r="H16" s="25" t="s">
        <v>41</v>
      </c>
      <c r="I16" s="25">
        <v>2</v>
      </c>
      <c r="J16" s="25">
        <v>1</v>
      </c>
      <c r="K16" s="25" t="str">
        <f t="shared" si="0"/>
        <v>CEL</v>
      </c>
      <c r="L16" s="30" t="str">
        <f t="shared" si="1"/>
        <v>L</v>
      </c>
      <c r="M16" s="31" t="str">
        <f t="shared" si="2"/>
        <v>Baixa</v>
      </c>
      <c r="N16" s="31">
        <f t="shared" si="3"/>
        <v>3</v>
      </c>
      <c r="O16" s="35">
        <f>IF(H16="I",N16*Contagem!$U$11,IF(H16="E",N16*Contagem!$U$13,IF(H16="A",N16*Contagem!$U$12,IF(H16="T",N16*Contagem!$U$14,""))))</f>
        <v>3</v>
      </c>
      <c r="P16" s="21"/>
      <c r="Q16" s="21"/>
      <c r="R16" s="21"/>
      <c r="S16" s="21"/>
      <c r="T16" s="21"/>
      <c r="U16" s="1"/>
      <c r="V16" s="1"/>
      <c r="W16" s="1"/>
      <c r="X16" s="1"/>
      <c r="Y16" s="1"/>
      <c r="Z16" s="1"/>
    </row>
    <row r="17" spans="1:26" ht="12" customHeight="1" x14ac:dyDescent="0.2">
      <c r="A17" s="62" t="s">
        <v>87</v>
      </c>
      <c r="B17" s="62" t="s">
        <v>88</v>
      </c>
      <c r="C17" s="21"/>
      <c r="D17" s="21"/>
      <c r="E17" s="21"/>
      <c r="F17" s="23"/>
      <c r="G17" s="63" t="s">
        <v>40</v>
      </c>
      <c r="H17" s="25" t="s">
        <v>41</v>
      </c>
      <c r="I17" s="25">
        <v>3</v>
      </c>
      <c r="J17" s="25">
        <v>1</v>
      </c>
      <c r="K17" s="25" t="str">
        <f t="shared" si="0"/>
        <v>EEL</v>
      </c>
      <c r="L17" s="30" t="str">
        <f t="shared" si="1"/>
        <v>L</v>
      </c>
      <c r="M17" s="31" t="str">
        <f t="shared" si="2"/>
        <v>Baixa</v>
      </c>
      <c r="N17" s="31">
        <f t="shared" si="3"/>
        <v>3</v>
      </c>
      <c r="O17" s="35">
        <f>IF(H17="I",N17*Contagem!$U$11,IF(H17="E",N17*Contagem!$U$13,IF(H17="A",N17*Contagem!$U$12,IF(H17="T",N17*Contagem!$U$14,""))))</f>
        <v>3</v>
      </c>
      <c r="P17" s="21"/>
      <c r="Q17" s="21"/>
      <c r="R17" s="21"/>
      <c r="S17" s="21"/>
      <c r="T17" s="21"/>
      <c r="U17" s="1"/>
      <c r="V17" s="1"/>
      <c r="W17" s="1"/>
      <c r="X17" s="1"/>
      <c r="Y17" s="1"/>
      <c r="Z17" s="1"/>
    </row>
    <row r="18" spans="1:26" ht="12" customHeight="1" x14ac:dyDescent="0.2">
      <c r="A18" s="62" t="s">
        <v>89</v>
      </c>
      <c r="B18" s="62" t="s">
        <v>90</v>
      </c>
      <c r="C18" s="21"/>
      <c r="D18" s="21"/>
      <c r="E18" s="21"/>
      <c r="F18" s="23"/>
      <c r="G18" s="63" t="s">
        <v>40</v>
      </c>
      <c r="H18" s="25" t="s">
        <v>41</v>
      </c>
      <c r="I18" s="25">
        <v>6</v>
      </c>
      <c r="J18" s="25">
        <v>2</v>
      </c>
      <c r="K18" s="25" t="str">
        <f t="shared" si="0"/>
        <v>EEA</v>
      </c>
      <c r="L18" s="30" t="str">
        <f t="shared" si="1"/>
        <v>A</v>
      </c>
      <c r="M18" s="31" t="str">
        <f t="shared" si="2"/>
        <v>Média</v>
      </c>
      <c r="N18" s="31">
        <f t="shared" si="3"/>
        <v>4</v>
      </c>
      <c r="O18" s="35">
        <f>IF(H18="I",N18*Contagem!$U$11,IF(H18="E",N18*Contagem!$U$13,IF(H18="A",N18*Contagem!$U$12,IF(H18="T",N18*Contagem!$U$14,""))))</f>
        <v>4</v>
      </c>
      <c r="P18" s="21"/>
      <c r="Q18" s="21"/>
      <c r="R18" s="21"/>
      <c r="S18" s="21"/>
      <c r="T18" s="21"/>
      <c r="U18" s="1"/>
      <c r="V18" s="1"/>
      <c r="W18" s="1"/>
      <c r="X18" s="1"/>
      <c r="Y18" s="1"/>
      <c r="Z18" s="1"/>
    </row>
    <row r="19" spans="1:26" ht="12" customHeight="1" x14ac:dyDescent="0.2">
      <c r="A19" s="62" t="s">
        <v>91</v>
      </c>
      <c r="B19" s="62" t="s">
        <v>92</v>
      </c>
      <c r="C19" s="21"/>
      <c r="D19" s="21"/>
      <c r="E19" s="21"/>
      <c r="F19" s="23"/>
      <c r="G19" s="63" t="s">
        <v>40</v>
      </c>
      <c r="H19" s="25" t="s">
        <v>41</v>
      </c>
      <c r="I19" s="25">
        <v>6</v>
      </c>
      <c r="J19" s="25">
        <v>2</v>
      </c>
      <c r="K19" s="25" t="str">
        <f t="shared" si="0"/>
        <v>EEA</v>
      </c>
      <c r="L19" s="30" t="str">
        <f t="shared" si="1"/>
        <v>A</v>
      </c>
      <c r="M19" s="31" t="str">
        <f t="shared" si="2"/>
        <v>Média</v>
      </c>
      <c r="N19" s="31">
        <f t="shared" si="3"/>
        <v>4</v>
      </c>
      <c r="O19" s="35">
        <f>IF(H19="I",N19*Contagem!$U$11,IF(H19="E",N19*Contagem!$U$13,IF(H19="A",N19*Contagem!$U$12,IF(H19="T",N19*Contagem!$U$14,""))))</f>
        <v>4</v>
      </c>
      <c r="P19" s="21"/>
      <c r="Q19" s="21"/>
      <c r="R19" s="21"/>
      <c r="S19" s="21"/>
      <c r="T19" s="21"/>
      <c r="U19" s="1"/>
      <c r="V19" s="1"/>
      <c r="W19" s="1"/>
      <c r="X19" s="1"/>
      <c r="Y19" s="1"/>
      <c r="Z19" s="1"/>
    </row>
    <row r="20" spans="1:26" ht="12" customHeight="1" x14ac:dyDescent="0.2">
      <c r="A20" s="62" t="s">
        <v>93</v>
      </c>
      <c r="B20" s="62" t="s">
        <v>94</v>
      </c>
      <c r="C20" s="21"/>
      <c r="D20" s="21"/>
      <c r="E20" s="21"/>
      <c r="F20" s="23"/>
      <c r="G20" s="63" t="s">
        <v>52</v>
      </c>
      <c r="H20" s="25" t="s">
        <v>41</v>
      </c>
      <c r="I20" s="25">
        <v>6</v>
      </c>
      <c r="J20" s="25">
        <v>2</v>
      </c>
      <c r="K20" s="25" t="str">
        <f t="shared" si="0"/>
        <v>CEA</v>
      </c>
      <c r="L20" s="30" t="str">
        <f t="shared" si="1"/>
        <v>A</v>
      </c>
      <c r="M20" s="31" t="str">
        <f t="shared" si="2"/>
        <v>Média</v>
      </c>
      <c r="N20" s="31">
        <f t="shared" si="3"/>
        <v>4</v>
      </c>
      <c r="O20" s="35">
        <f>IF(H20="I",N20*Contagem!$U$11,IF(H20="E",N20*Contagem!$U$13,IF(H20="A",N20*Contagem!$U$12,IF(H20="T",N20*Contagem!$U$14,""))))</f>
        <v>4</v>
      </c>
      <c r="P20" s="21"/>
      <c r="Q20" s="21"/>
      <c r="R20" s="21"/>
      <c r="S20" s="21"/>
      <c r="T20" s="21"/>
      <c r="U20" s="1"/>
      <c r="V20" s="1"/>
      <c r="W20" s="1"/>
      <c r="X20" s="1"/>
      <c r="Y20" s="1"/>
      <c r="Z20" s="1"/>
    </row>
    <row r="21" spans="1:26" ht="12" customHeight="1" x14ac:dyDescent="0.2">
      <c r="A21" s="62" t="s">
        <v>95</v>
      </c>
      <c r="B21" s="62" t="s">
        <v>96</v>
      </c>
      <c r="C21" s="21"/>
      <c r="D21" s="21"/>
      <c r="E21" s="21"/>
      <c r="F21" s="23"/>
      <c r="G21" s="63" t="s">
        <v>52</v>
      </c>
      <c r="H21" s="25" t="s">
        <v>41</v>
      </c>
      <c r="I21" s="25">
        <v>5</v>
      </c>
      <c r="J21" s="25">
        <v>2</v>
      </c>
      <c r="K21" s="25" t="str">
        <f t="shared" si="0"/>
        <v>CEL</v>
      </c>
      <c r="L21" s="30" t="str">
        <f t="shared" si="1"/>
        <v>L</v>
      </c>
      <c r="M21" s="31" t="str">
        <f t="shared" si="2"/>
        <v>Baixa</v>
      </c>
      <c r="N21" s="31">
        <f t="shared" si="3"/>
        <v>3</v>
      </c>
      <c r="O21" s="35">
        <f>IF(H21="I",N21*Contagem!$U$11,IF(H21="E",N21*Contagem!$U$13,IF(H21="A",N21*Contagem!$U$12,IF(H21="T",N21*Contagem!$U$14,""))))</f>
        <v>3</v>
      </c>
      <c r="P21" s="21"/>
      <c r="Q21" s="21"/>
      <c r="R21" s="21"/>
      <c r="S21" s="21"/>
      <c r="T21" s="21"/>
      <c r="U21" s="1"/>
      <c r="V21" s="1"/>
      <c r="W21" s="1"/>
      <c r="X21" s="1"/>
      <c r="Y21" s="1"/>
      <c r="Z21" s="1"/>
    </row>
    <row r="22" spans="1:26" ht="12" customHeight="1" x14ac:dyDescent="0.2">
      <c r="A22" s="62" t="s">
        <v>97</v>
      </c>
      <c r="B22" s="62" t="s">
        <v>98</v>
      </c>
      <c r="C22" s="21"/>
      <c r="D22" s="21"/>
      <c r="E22" s="21"/>
      <c r="F22" s="23"/>
      <c r="G22" s="63" t="s">
        <v>40</v>
      </c>
      <c r="H22" s="25" t="s">
        <v>41</v>
      </c>
      <c r="I22" s="25">
        <v>3</v>
      </c>
      <c r="J22" s="25">
        <v>1</v>
      </c>
      <c r="K22" s="25" t="str">
        <f t="shared" si="0"/>
        <v>EEL</v>
      </c>
      <c r="L22" s="30" t="str">
        <f t="shared" si="1"/>
        <v>L</v>
      </c>
      <c r="M22" s="31" t="str">
        <f t="shared" si="2"/>
        <v>Baixa</v>
      </c>
      <c r="N22" s="31">
        <f t="shared" si="3"/>
        <v>3</v>
      </c>
      <c r="O22" s="35">
        <f>IF(H22="I",N22*Contagem!$U$11,IF(H22="E",N22*Contagem!$U$13,IF(H22="A",N22*Contagem!$U$12,IF(H22="T",N22*Contagem!$U$14,""))))</f>
        <v>3</v>
      </c>
      <c r="P22" s="21"/>
      <c r="Q22" s="21"/>
      <c r="R22" s="21"/>
      <c r="S22" s="21"/>
      <c r="T22" s="21"/>
      <c r="U22" s="1"/>
      <c r="V22" s="1"/>
      <c r="W22" s="1"/>
      <c r="X22" s="1"/>
      <c r="Y22" s="1"/>
      <c r="Z22" s="1"/>
    </row>
    <row r="23" spans="1:26" ht="12" customHeight="1" x14ac:dyDescent="0.2">
      <c r="A23" s="21" t="s">
        <v>99</v>
      </c>
      <c r="B23" s="21" t="s">
        <v>100</v>
      </c>
      <c r="C23" s="21"/>
      <c r="D23" s="21"/>
      <c r="E23" s="21"/>
      <c r="F23" s="23"/>
      <c r="G23" s="41" t="s">
        <v>53</v>
      </c>
      <c r="H23" s="25" t="s">
        <v>41</v>
      </c>
      <c r="I23" s="25">
        <v>7</v>
      </c>
      <c r="J23" s="25">
        <v>1</v>
      </c>
      <c r="K23" s="25" t="str">
        <f t="shared" si="0"/>
        <v>ALIL</v>
      </c>
      <c r="L23" s="30" t="str">
        <f t="shared" si="1"/>
        <v>L</v>
      </c>
      <c r="M23" s="31" t="str">
        <f t="shared" si="2"/>
        <v>Baixa</v>
      </c>
      <c r="N23" s="31">
        <f t="shared" si="3"/>
        <v>7</v>
      </c>
      <c r="O23" s="35">
        <f>IF(H23="I",N23*Contagem!$U$11,IF(H23="E",N23*Contagem!$U$13,IF(H23="A",N23*Contagem!$U$12,IF(H23="T",N23*Contagem!$U$14,""))))</f>
        <v>7</v>
      </c>
      <c r="P23" s="21"/>
      <c r="Q23" s="21"/>
      <c r="R23" s="21"/>
      <c r="S23" s="21"/>
      <c r="T23" s="21"/>
      <c r="U23" s="1"/>
      <c r="V23" s="1"/>
      <c r="W23" s="1"/>
      <c r="X23" s="1"/>
      <c r="Y23" s="1"/>
      <c r="Z23" s="1"/>
    </row>
    <row r="24" spans="1:26" ht="12" customHeight="1" x14ac:dyDescent="0.2">
      <c r="A24" s="21" t="s">
        <v>101</v>
      </c>
      <c r="B24" s="21" t="s">
        <v>102</v>
      </c>
      <c r="C24" s="21"/>
      <c r="D24" s="21"/>
      <c r="E24" s="21"/>
      <c r="F24" s="23"/>
      <c r="G24" s="25" t="s">
        <v>53</v>
      </c>
      <c r="H24" s="25" t="s">
        <v>41</v>
      </c>
      <c r="I24" s="25">
        <v>2</v>
      </c>
      <c r="J24" s="25">
        <v>1</v>
      </c>
      <c r="K24" s="25" t="str">
        <f t="shared" si="0"/>
        <v>ALIL</v>
      </c>
      <c r="L24" s="30" t="str">
        <f t="shared" si="1"/>
        <v>L</v>
      </c>
      <c r="M24" s="31" t="str">
        <f t="shared" si="2"/>
        <v>Baixa</v>
      </c>
      <c r="N24" s="31">
        <f t="shared" si="3"/>
        <v>7</v>
      </c>
      <c r="O24" s="35">
        <f>IF(H24="I",N24*Contagem!$U$11,IF(H24="E",N24*Contagem!$U$13,IF(H24="A",N24*Contagem!$U$12,IF(H24="T",N24*Contagem!$U$14,""))))</f>
        <v>7</v>
      </c>
      <c r="P24" s="21"/>
      <c r="Q24" s="21"/>
      <c r="R24" s="21"/>
      <c r="S24" s="21"/>
      <c r="T24" s="21"/>
      <c r="U24" s="1"/>
      <c r="V24" s="1"/>
      <c r="W24" s="1"/>
      <c r="X24" s="1"/>
      <c r="Y24" s="1"/>
      <c r="Z24" s="1"/>
    </row>
    <row r="25" spans="1:26" ht="12" customHeight="1" x14ac:dyDescent="0.2">
      <c r="A25" s="21" t="s">
        <v>103</v>
      </c>
      <c r="B25" s="21" t="s">
        <v>104</v>
      </c>
      <c r="C25" s="21"/>
      <c r="D25" s="21"/>
      <c r="E25" s="21"/>
      <c r="F25" s="23"/>
      <c r="G25" s="25" t="s">
        <v>53</v>
      </c>
      <c r="H25" s="25" t="s">
        <v>41</v>
      </c>
      <c r="I25" s="25">
        <v>4</v>
      </c>
      <c r="J25" s="25">
        <v>1</v>
      </c>
      <c r="K25" s="25" t="str">
        <f t="shared" si="0"/>
        <v>ALIL</v>
      </c>
      <c r="L25" s="30" t="str">
        <f t="shared" si="1"/>
        <v>L</v>
      </c>
      <c r="M25" s="31" t="str">
        <f t="shared" si="2"/>
        <v>Baixa</v>
      </c>
      <c r="N25" s="31">
        <f t="shared" si="3"/>
        <v>7</v>
      </c>
      <c r="O25" s="35">
        <f>IF(H25="I",N25*Contagem!$U$11,IF(H25="E",N25*Contagem!$U$13,IF(H25="A",N25*Contagem!$U$12,IF(H25="T",N25*Contagem!$U$14,""))))</f>
        <v>7</v>
      </c>
      <c r="P25" s="21"/>
      <c r="Q25" s="21"/>
      <c r="R25" s="21"/>
      <c r="S25" s="21"/>
      <c r="T25" s="21"/>
      <c r="U25" s="1"/>
      <c r="V25" s="1"/>
      <c r="W25" s="1"/>
      <c r="X25" s="1"/>
      <c r="Y25" s="1"/>
      <c r="Z25" s="1"/>
    </row>
    <row r="26" spans="1:26" ht="12" customHeight="1" x14ac:dyDescent="0.2">
      <c r="A26" s="21" t="s">
        <v>105</v>
      </c>
      <c r="B26" s="21" t="s">
        <v>106</v>
      </c>
      <c r="C26" s="21"/>
      <c r="D26" s="21"/>
      <c r="E26" s="21"/>
      <c r="F26" s="23"/>
      <c r="G26" s="25" t="s">
        <v>52</v>
      </c>
      <c r="H26" s="25" t="s">
        <v>41</v>
      </c>
      <c r="I26" s="25">
        <v>3</v>
      </c>
      <c r="J26" s="25">
        <v>1</v>
      </c>
      <c r="K26" s="25" t="str">
        <f t="shared" si="0"/>
        <v>CEL</v>
      </c>
      <c r="L26" s="30" t="str">
        <f t="shared" si="1"/>
        <v>L</v>
      </c>
      <c r="M26" s="31" t="str">
        <f t="shared" si="2"/>
        <v>Baixa</v>
      </c>
      <c r="N26" s="31">
        <f t="shared" si="3"/>
        <v>3</v>
      </c>
      <c r="O26" s="35">
        <f>IF(H26="I",N26*Contagem!$U$11,IF(H26="E",N26*Contagem!$U$13,IF(H26="A",N26*Contagem!$U$12,IF(H26="T",N26*Contagem!$U$14,""))))</f>
        <v>3</v>
      </c>
      <c r="P26" s="21"/>
      <c r="Q26" s="21"/>
      <c r="R26" s="21"/>
      <c r="S26" s="21"/>
      <c r="T26" s="21"/>
      <c r="U26" s="1"/>
      <c r="V26" s="1"/>
      <c r="W26" s="1"/>
      <c r="X26" s="1"/>
      <c r="Y26" s="1"/>
      <c r="Z26" s="1"/>
    </row>
    <row r="27" spans="1:26" ht="12" customHeight="1" x14ac:dyDescent="0.2">
      <c r="A27" s="21" t="s">
        <v>107</v>
      </c>
      <c r="B27" s="21" t="s">
        <v>108</v>
      </c>
      <c r="C27" s="21"/>
      <c r="D27" s="21"/>
      <c r="E27" s="21"/>
      <c r="F27" s="23"/>
      <c r="G27" s="25" t="s">
        <v>40</v>
      </c>
      <c r="H27" s="25" t="s">
        <v>41</v>
      </c>
      <c r="I27" s="25"/>
      <c r="J27" s="25"/>
      <c r="K27" s="25" t="str">
        <f t="shared" si="0"/>
        <v>EEA</v>
      </c>
      <c r="L27" s="30" t="str">
        <f t="shared" si="1"/>
        <v>A</v>
      </c>
      <c r="M27" s="31" t="str">
        <f t="shared" si="2"/>
        <v>Média</v>
      </c>
      <c r="N27" s="31">
        <f t="shared" si="3"/>
        <v>4</v>
      </c>
      <c r="O27" s="35">
        <f>IF(H27="I",N27*Contagem!$U$11,IF(H27="E",N27*Contagem!$U$13,IF(H27="A",N27*Contagem!$U$12,IF(H27="T",N27*Contagem!$U$14,""))))</f>
        <v>4</v>
      </c>
      <c r="P27" s="21"/>
      <c r="Q27" s="21"/>
      <c r="R27" s="21"/>
      <c r="S27" s="21"/>
      <c r="T27" s="21"/>
      <c r="U27" s="1"/>
      <c r="V27" s="1"/>
      <c r="W27" s="1"/>
      <c r="X27" s="1"/>
      <c r="Y27" s="1"/>
      <c r="Z27" s="1"/>
    </row>
    <row r="28" spans="1:26" ht="12" customHeight="1" x14ac:dyDescent="0.2">
      <c r="A28" s="21"/>
      <c r="B28" s="21"/>
      <c r="C28" s="21"/>
      <c r="D28" s="21"/>
      <c r="E28" s="21"/>
      <c r="F28" s="23"/>
      <c r="G28" s="25"/>
      <c r="H28" s="25" t="s">
        <v>41</v>
      </c>
      <c r="I28" s="25"/>
      <c r="J28" s="25"/>
      <c r="K28" s="25" t="str">
        <f t="shared" si="0"/>
        <v/>
      </c>
      <c r="L28" s="30" t="str">
        <f t="shared" si="1"/>
        <v/>
      </c>
      <c r="M28" s="31" t="str">
        <f t="shared" si="2"/>
        <v/>
      </c>
      <c r="N28" s="31" t="str">
        <f t="shared" si="3"/>
        <v/>
      </c>
      <c r="O28" s="35" t="e">
        <f>IF(H28="I",N28*Contagem!$U$11,IF(H28="E",N28*Contagem!$U$13,IF(H28="A",N28*Contagem!$U$12,IF(H28="T",N28*Contagem!$U$14,""))))</f>
        <v>#VALUE!</v>
      </c>
      <c r="P28" s="21"/>
      <c r="Q28" s="21"/>
      <c r="R28" s="21"/>
      <c r="S28" s="21"/>
      <c r="T28" s="21"/>
      <c r="U28" s="1"/>
      <c r="V28" s="1"/>
      <c r="W28" s="1"/>
      <c r="X28" s="1"/>
      <c r="Y28" s="1"/>
      <c r="Z28" s="1"/>
    </row>
    <row r="29" spans="1:26" ht="12" customHeight="1" x14ac:dyDescent="0.2">
      <c r="A29" s="21"/>
      <c r="B29" s="21"/>
      <c r="C29" s="21"/>
      <c r="D29" s="21"/>
      <c r="E29" s="21"/>
      <c r="F29" s="23"/>
      <c r="G29" s="25"/>
      <c r="H29" s="25" t="s">
        <v>41</v>
      </c>
      <c r="I29" s="25"/>
      <c r="J29" s="25"/>
      <c r="K29" s="25" t="str">
        <f t="shared" si="0"/>
        <v/>
      </c>
      <c r="L29" s="30" t="str">
        <f t="shared" si="1"/>
        <v/>
      </c>
      <c r="M29" s="31" t="str">
        <f t="shared" si="2"/>
        <v/>
      </c>
      <c r="N29" s="31" t="str">
        <f t="shared" si="3"/>
        <v/>
      </c>
      <c r="O29" s="35" t="e">
        <f>IF(H29="I",N29*Contagem!$U$11,IF(H29="E",N29*Contagem!$U$13,IF(H29="A",N29*Contagem!$U$12,IF(H29="T",N29*Contagem!$U$14,""))))</f>
        <v>#VALUE!</v>
      </c>
      <c r="P29" s="21"/>
      <c r="Q29" s="21"/>
      <c r="R29" s="21"/>
      <c r="S29" s="21"/>
      <c r="T29" s="21"/>
      <c r="U29" s="1"/>
      <c r="V29" s="1"/>
      <c r="W29" s="1"/>
      <c r="X29" s="1"/>
      <c r="Y29" s="1"/>
      <c r="Z29" s="1"/>
    </row>
    <row r="30" spans="1:26" ht="12" customHeight="1" x14ac:dyDescent="0.2">
      <c r="A30" s="21"/>
      <c r="B30" s="21"/>
      <c r="C30" s="21"/>
      <c r="D30" s="21"/>
      <c r="E30" s="21"/>
      <c r="F30" s="23"/>
      <c r="G30" s="25"/>
      <c r="H30" s="25" t="s">
        <v>41</v>
      </c>
      <c r="I30" s="25"/>
      <c r="J30" s="25"/>
      <c r="K30" s="25" t="str">
        <f t="shared" si="0"/>
        <v/>
      </c>
      <c r="L30" s="30" t="str">
        <f t="shared" si="1"/>
        <v/>
      </c>
      <c r="M30" s="31" t="str">
        <f t="shared" si="2"/>
        <v/>
      </c>
      <c r="N30" s="31" t="str">
        <f t="shared" si="3"/>
        <v/>
      </c>
      <c r="O30" s="35" t="e">
        <f>IF(H30="I",N30*Contagem!$U$11,IF(H30="E",N30*Contagem!$U$13,IF(H30="A",N30*Contagem!$U$12,IF(H30="T",N30*Contagem!$U$14,""))))</f>
        <v>#VALUE!</v>
      </c>
      <c r="P30" s="21"/>
      <c r="Q30" s="21"/>
      <c r="R30" s="21"/>
      <c r="S30" s="21"/>
      <c r="T30" s="21"/>
      <c r="U30" s="1"/>
      <c r="V30" s="1"/>
      <c r="W30" s="1"/>
      <c r="X30" s="1"/>
      <c r="Y30" s="1"/>
      <c r="Z30" s="1"/>
    </row>
    <row r="31" spans="1:26" ht="12" customHeight="1" x14ac:dyDescent="0.2">
      <c r="A31" s="21"/>
      <c r="B31" s="21"/>
      <c r="C31" s="21"/>
      <c r="D31" s="21"/>
      <c r="E31" s="21"/>
      <c r="F31" s="23"/>
      <c r="G31" s="25"/>
      <c r="H31" s="25" t="s">
        <v>41</v>
      </c>
      <c r="I31" s="25"/>
      <c r="J31" s="25"/>
      <c r="K31" s="25" t="str">
        <f t="shared" si="0"/>
        <v/>
      </c>
      <c r="L31" s="30" t="str">
        <f t="shared" si="1"/>
        <v/>
      </c>
      <c r="M31" s="31" t="str">
        <f t="shared" si="2"/>
        <v/>
      </c>
      <c r="N31" s="31" t="str">
        <f t="shared" si="3"/>
        <v/>
      </c>
      <c r="O31" s="35" t="e">
        <f>IF(H31="I",N31*Contagem!$U$11,IF(H31="E",N31*Contagem!$U$13,IF(H31="A",N31*Contagem!$U$12,IF(H31="T",N31*Contagem!$U$14,""))))</f>
        <v>#VALUE!</v>
      </c>
      <c r="P31" s="21"/>
      <c r="Q31" s="21"/>
      <c r="R31" s="21"/>
      <c r="S31" s="21"/>
      <c r="T31" s="21"/>
      <c r="U31" s="1"/>
      <c r="V31" s="1"/>
      <c r="W31" s="1"/>
      <c r="X31" s="1"/>
      <c r="Y31" s="1"/>
      <c r="Z31" s="1"/>
    </row>
    <row r="32" spans="1:26" ht="12" customHeight="1" x14ac:dyDescent="0.2">
      <c r="A32" s="21"/>
      <c r="B32" s="21"/>
      <c r="C32" s="21"/>
      <c r="D32" s="21"/>
      <c r="E32" s="21"/>
      <c r="F32" s="23"/>
      <c r="G32" s="25"/>
      <c r="H32" s="25" t="s">
        <v>41</v>
      </c>
      <c r="I32" s="25"/>
      <c r="J32" s="25"/>
      <c r="K32" s="25" t="str">
        <f t="shared" si="0"/>
        <v/>
      </c>
      <c r="L32" s="30" t="str">
        <f t="shared" si="1"/>
        <v/>
      </c>
      <c r="M32" s="31" t="str">
        <f t="shared" si="2"/>
        <v/>
      </c>
      <c r="N32" s="31" t="str">
        <f t="shared" si="3"/>
        <v/>
      </c>
      <c r="O32" s="35" t="e">
        <f>IF(H32="I",N32*Contagem!$U$11,IF(H32="E",N32*Contagem!$U$13,IF(H32="A",N32*Contagem!$U$12,IF(H32="T",N32*Contagem!$U$14,""))))</f>
        <v>#VALUE!</v>
      </c>
      <c r="P32" s="21"/>
      <c r="Q32" s="21"/>
      <c r="R32" s="21"/>
      <c r="S32" s="21"/>
      <c r="T32" s="21"/>
      <c r="U32" s="1"/>
      <c r="V32" s="1"/>
      <c r="W32" s="1"/>
      <c r="X32" s="1"/>
      <c r="Y32" s="1"/>
      <c r="Z32" s="1"/>
    </row>
    <row r="33" spans="1:26" ht="12" customHeight="1" x14ac:dyDescent="0.2">
      <c r="A33" s="21"/>
      <c r="B33" s="21"/>
      <c r="C33" s="21"/>
      <c r="D33" s="21"/>
      <c r="E33" s="21"/>
      <c r="F33" s="23"/>
      <c r="G33" s="25"/>
      <c r="H33" s="25" t="s">
        <v>41</v>
      </c>
      <c r="I33" s="25"/>
      <c r="J33" s="25"/>
      <c r="K33" s="25" t="str">
        <f t="shared" si="0"/>
        <v/>
      </c>
      <c r="L33" s="30" t="str">
        <f t="shared" si="1"/>
        <v/>
      </c>
      <c r="M33" s="31" t="str">
        <f t="shared" si="2"/>
        <v/>
      </c>
      <c r="N33" s="31" t="str">
        <f t="shared" si="3"/>
        <v/>
      </c>
      <c r="O33" s="35" t="e">
        <f>IF(H33="I",N33*Contagem!$U$11,IF(H33="E",N33*Contagem!$U$13,IF(H33="A",N33*Contagem!$U$12,IF(H33="T",N33*Contagem!$U$14,""))))</f>
        <v>#VALUE!</v>
      </c>
      <c r="P33" s="21"/>
      <c r="Q33" s="21"/>
      <c r="R33" s="21"/>
      <c r="S33" s="21"/>
      <c r="T33" s="21"/>
      <c r="U33" s="1"/>
      <c r="V33" s="1"/>
      <c r="W33" s="1"/>
      <c r="X33" s="1"/>
      <c r="Y33" s="1"/>
      <c r="Z33" s="1"/>
    </row>
    <row r="34" spans="1:26" ht="12" customHeight="1" x14ac:dyDescent="0.2">
      <c r="A34" s="21"/>
      <c r="B34" s="21"/>
      <c r="C34" s="21"/>
      <c r="D34" s="21"/>
      <c r="E34" s="21"/>
      <c r="F34" s="23"/>
      <c r="G34" s="25"/>
      <c r="H34" s="25" t="s">
        <v>41</v>
      </c>
      <c r="I34" s="25"/>
      <c r="J34" s="25"/>
      <c r="K34" s="25" t="str">
        <f t="shared" si="0"/>
        <v/>
      </c>
      <c r="L34" s="30" t="str">
        <f t="shared" si="1"/>
        <v/>
      </c>
      <c r="M34" s="31" t="str">
        <f t="shared" si="2"/>
        <v/>
      </c>
      <c r="N34" s="31" t="str">
        <f t="shared" si="3"/>
        <v/>
      </c>
      <c r="O34" s="35" t="e">
        <f>IF(H34="I",N34*Contagem!$U$11,IF(H34="E",N34*Contagem!$U$13,IF(H34="A",N34*Contagem!$U$12,IF(H34="T",N34*Contagem!$U$14,""))))</f>
        <v>#VALUE!</v>
      </c>
      <c r="P34" s="21"/>
      <c r="Q34" s="21"/>
      <c r="R34" s="21"/>
      <c r="S34" s="21"/>
      <c r="T34" s="21"/>
      <c r="U34" s="1"/>
      <c r="V34" s="1"/>
      <c r="W34" s="1"/>
      <c r="X34" s="1"/>
      <c r="Y34" s="1"/>
      <c r="Z34" s="1"/>
    </row>
    <row r="35" spans="1:26" ht="12" customHeight="1" x14ac:dyDescent="0.2">
      <c r="A35" s="21"/>
      <c r="B35" s="21"/>
      <c r="C35" s="21"/>
      <c r="D35" s="21"/>
      <c r="E35" s="21"/>
      <c r="F35" s="23"/>
      <c r="G35" s="25"/>
      <c r="H35" s="25" t="s">
        <v>41</v>
      </c>
      <c r="I35" s="25"/>
      <c r="J35" s="25"/>
      <c r="K35" s="25" t="str">
        <f t="shared" si="0"/>
        <v/>
      </c>
      <c r="L35" s="30" t="str">
        <f t="shared" si="1"/>
        <v/>
      </c>
      <c r="M35" s="31" t="str">
        <f t="shared" si="2"/>
        <v/>
      </c>
      <c r="N35" s="31" t="str">
        <f t="shared" si="3"/>
        <v/>
      </c>
      <c r="O35" s="35" t="e">
        <f>IF(H35="I",N35*Contagem!$U$11,IF(H35="E",N35*Contagem!$U$13,IF(H35="A",N35*Contagem!$U$12,IF(H35="T",N35*Contagem!$U$14,""))))</f>
        <v>#VALUE!</v>
      </c>
      <c r="P35" s="21"/>
      <c r="Q35" s="21"/>
      <c r="R35" s="21"/>
      <c r="S35" s="21"/>
      <c r="T35" s="21"/>
      <c r="U35" s="1"/>
      <c r="V35" s="1"/>
      <c r="W35" s="1"/>
      <c r="X35" s="1"/>
      <c r="Y35" s="1"/>
      <c r="Z35" s="1"/>
    </row>
    <row r="36" spans="1:26" ht="12" customHeight="1" x14ac:dyDescent="0.2">
      <c r="A36" s="21"/>
      <c r="B36" s="21"/>
      <c r="C36" s="21"/>
      <c r="D36" s="21"/>
      <c r="E36" s="21"/>
      <c r="F36" s="23"/>
      <c r="G36" s="25"/>
      <c r="H36" s="25" t="s">
        <v>41</v>
      </c>
      <c r="I36" s="25"/>
      <c r="J36" s="25"/>
      <c r="K36" s="25" t="str">
        <f t="shared" si="0"/>
        <v/>
      </c>
      <c r="L36" s="30" t="str">
        <f t="shared" si="1"/>
        <v/>
      </c>
      <c r="M36" s="31" t="str">
        <f t="shared" si="2"/>
        <v/>
      </c>
      <c r="N36" s="31" t="str">
        <f t="shared" si="3"/>
        <v/>
      </c>
      <c r="O36" s="35" t="e">
        <f>IF(H36="I",N36*Contagem!$U$11,IF(H36="E",N36*Contagem!$U$13,IF(H36="A",N36*Contagem!$U$12,IF(H36="T",N36*Contagem!$U$14,""))))</f>
        <v>#VALUE!</v>
      </c>
      <c r="P36" s="21"/>
      <c r="Q36" s="21"/>
      <c r="R36" s="21"/>
      <c r="S36" s="21"/>
      <c r="T36" s="21"/>
      <c r="U36" s="1"/>
      <c r="V36" s="1"/>
      <c r="W36" s="1"/>
      <c r="X36" s="1"/>
      <c r="Y36" s="1"/>
      <c r="Z36" s="1"/>
    </row>
    <row r="37" spans="1:26" ht="12" customHeight="1" x14ac:dyDescent="0.2">
      <c r="A37" s="21"/>
      <c r="B37" s="21"/>
      <c r="C37" s="21"/>
      <c r="D37" s="21"/>
      <c r="E37" s="21"/>
      <c r="F37" s="23"/>
      <c r="G37" s="25"/>
      <c r="H37" s="25" t="s">
        <v>41</v>
      </c>
      <c r="I37" s="25"/>
      <c r="J37" s="25"/>
      <c r="K37" s="25" t="str">
        <f t="shared" si="0"/>
        <v/>
      </c>
      <c r="L37" s="30" t="str">
        <f t="shared" si="1"/>
        <v/>
      </c>
      <c r="M37" s="31" t="str">
        <f t="shared" si="2"/>
        <v/>
      </c>
      <c r="N37" s="31" t="str">
        <f t="shared" si="3"/>
        <v/>
      </c>
      <c r="O37" s="35" t="e">
        <f>IF(H37="I",N37*Contagem!$U$11,IF(H37="E",N37*Contagem!$U$13,IF(H37="A",N37*Contagem!$U$12,IF(H37="T",N37*Contagem!$U$14,""))))</f>
        <v>#VALUE!</v>
      </c>
      <c r="P37" s="21"/>
      <c r="Q37" s="21"/>
      <c r="R37" s="21"/>
      <c r="S37" s="21"/>
      <c r="T37" s="21"/>
      <c r="U37" s="1"/>
      <c r="V37" s="1"/>
      <c r="W37" s="1"/>
      <c r="X37" s="1"/>
      <c r="Y37" s="1"/>
      <c r="Z37" s="1"/>
    </row>
    <row r="38" spans="1:26" ht="12" customHeight="1" x14ac:dyDescent="0.2">
      <c r="A38" s="21"/>
      <c r="B38" s="21"/>
      <c r="C38" s="21"/>
      <c r="D38" s="21"/>
      <c r="E38" s="21"/>
      <c r="F38" s="23"/>
      <c r="G38" s="25"/>
      <c r="H38" s="25" t="s">
        <v>41</v>
      </c>
      <c r="I38" s="25"/>
      <c r="J38" s="25"/>
      <c r="K38" s="25" t="str">
        <f t="shared" si="0"/>
        <v/>
      </c>
      <c r="L38" s="30" t="str">
        <f t="shared" si="1"/>
        <v/>
      </c>
      <c r="M38" s="31" t="str">
        <f t="shared" si="2"/>
        <v/>
      </c>
      <c r="N38" s="31" t="str">
        <f t="shared" si="3"/>
        <v/>
      </c>
      <c r="O38" s="35" t="e">
        <f>IF(H38="I",N38*Contagem!$U$11,IF(H38="E",N38*Contagem!$U$13,IF(H38="A",N38*Contagem!$U$12,IF(H38="T",N38*Contagem!$U$14,""))))</f>
        <v>#VALUE!</v>
      </c>
      <c r="P38" s="21"/>
      <c r="Q38" s="21"/>
      <c r="R38" s="21"/>
      <c r="S38" s="21"/>
      <c r="T38" s="21"/>
      <c r="U38" s="1"/>
      <c r="V38" s="1"/>
      <c r="W38" s="1"/>
      <c r="X38" s="1"/>
      <c r="Y38" s="1"/>
      <c r="Z38" s="1"/>
    </row>
    <row r="39" spans="1:26" ht="12" customHeight="1" x14ac:dyDescent="0.2">
      <c r="A39" s="21"/>
      <c r="B39" s="21"/>
      <c r="C39" s="21"/>
      <c r="D39" s="21"/>
      <c r="E39" s="21"/>
      <c r="F39" s="23"/>
      <c r="G39" s="25"/>
      <c r="H39" s="25" t="s">
        <v>41</v>
      </c>
      <c r="I39" s="25"/>
      <c r="J39" s="25"/>
      <c r="K39" s="25" t="str">
        <f t="shared" si="0"/>
        <v/>
      </c>
      <c r="L39" s="30" t="str">
        <f t="shared" si="1"/>
        <v/>
      </c>
      <c r="M39" s="31" t="str">
        <f t="shared" si="2"/>
        <v/>
      </c>
      <c r="N39" s="31" t="str">
        <f t="shared" si="3"/>
        <v/>
      </c>
      <c r="O39" s="35" t="e">
        <f>IF(H39="I",N39*Contagem!$U$11,IF(H39="E",N39*Contagem!$U$13,IF(H39="A",N39*Contagem!$U$12,IF(H39="T",N39*Contagem!$U$14,""))))</f>
        <v>#VALUE!</v>
      </c>
      <c r="P39" s="21"/>
      <c r="Q39" s="21"/>
      <c r="R39" s="21"/>
      <c r="S39" s="21"/>
      <c r="T39" s="21"/>
      <c r="U39" s="1"/>
      <c r="V39" s="1"/>
      <c r="W39" s="1"/>
      <c r="X39" s="1"/>
      <c r="Y39" s="1"/>
      <c r="Z39" s="1"/>
    </row>
    <row r="40" spans="1:26" ht="12" customHeight="1" x14ac:dyDescent="0.2">
      <c r="A40" s="21"/>
      <c r="B40" s="21"/>
      <c r="C40" s="21"/>
      <c r="D40" s="21"/>
      <c r="E40" s="21"/>
      <c r="F40" s="23"/>
      <c r="G40" s="25"/>
      <c r="H40" s="25" t="s">
        <v>41</v>
      </c>
      <c r="I40" s="25"/>
      <c r="J40" s="25"/>
      <c r="K40" s="25" t="str">
        <f t="shared" si="0"/>
        <v/>
      </c>
      <c r="L40" s="30" t="str">
        <f t="shared" si="1"/>
        <v/>
      </c>
      <c r="M40" s="31" t="str">
        <f t="shared" si="2"/>
        <v/>
      </c>
      <c r="N40" s="31" t="str">
        <f t="shared" si="3"/>
        <v/>
      </c>
      <c r="O40" s="35" t="e">
        <f>IF(H40="I",N40*Contagem!$U$11,IF(H40="E",N40*Contagem!$U$13,IF(H40="A",N40*Contagem!$U$12,IF(H40="T",N40*Contagem!$U$14,""))))</f>
        <v>#VALUE!</v>
      </c>
      <c r="P40" s="21"/>
      <c r="Q40" s="21"/>
      <c r="R40" s="21"/>
      <c r="S40" s="21"/>
      <c r="T40" s="21"/>
      <c r="U40" s="1"/>
      <c r="V40" s="1"/>
      <c r="W40" s="1"/>
      <c r="X40" s="1"/>
      <c r="Y40" s="1"/>
      <c r="Z40" s="1"/>
    </row>
    <row r="41" spans="1:26" ht="12" customHeight="1" x14ac:dyDescent="0.2">
      <c r="A41" s="21"/>
      <c r="B41" s="21"/>
      <c r="C41" s="21"/>
      <c r="D41" s="21"/>
      <c r="E41" s="21"/>
      <c r="F41" s="23"/>
      <c r="G41" s="25"/>
      <c r="H41" s="25" t="s">
        <v>41</v>
      </c>
      <c r="I41" s="25"/>
      <c r="J41" s="25"/>
      <c r="K41" s="25" t="str">
        <f t="shared" si="0"/>
        <v/>
      </c>
      <c r="L41" s="30" t="str">
        <f t="shared" si="1"/>
        <v/>
      </c>
      <c r="M41" s="31" t="str">
        <f t="shared" si="2"/>
        <v/>
      </c>
      <c r="N41" s="31" t="str">
        <f t="shared" si="3"/>
        <v/>
      </c>
      <c r="O41" s="35" t="e">
        <f>IF(H41="I",N41*Contagem!$U$11,IF(H41="E",N41*Contagem!$U$13,IF(H41="A",N41*Contagem!$U$12,IF(H41="T",N41*Contagem!$U$14,""))))</f>
        <v>#VALUE!</v>
      </c>
      <c r="P41" s="21"/>
      <c r="Q41" s="21"/>
      <c r="R41" s="21"/>
      <c r="S41" s="21"/>
      <c r="T41" s="21"/>
      <c r="U41" s="1"/>
      <c r="V41" s="1"/>
      <c r="W41" s="1"/>
      <c r="X41" s="1"/>
      <c r="Y41" s="1"/>
      <c r="Z41" s="1"/>
    </row>
    <row r="42" spans="1:26" ht="12" customHeight="1" x14ac:dyDescent="0.2">
      <c r="A42" s="21"/>
      <c r="B42" s="21"/>
      <c r="C42" s="21"/>
      <c r="D42" s="21"/>
      <c r="E42" s="21"/>
      <c r="F42" s="23"/>
      <c r="G42" s="25"/>
      <c r="H42" s="25" t="s">
        <v>41</v>
      </c>
      <c r="I42" s="25"/>
      <c r="J42" s="25"/>
      <c r="K42" s="25" t="str">
        <f t="shared" si="0"/>
        <v/>
      </c>
      <c r="L42" s="30" t="str">
        <f t="shared" si="1"/>
        <v/>
      </c>
      <c r="M42" s="31" t="str">
        <f t="shared" si="2"/>
        <v/>
      </c>
      <c r="N42" s="31" t="str">
        <f t="shared" si="3"/>
        <v/>
      </c>
      <c r="O42" s="35" t="e">
        <f>IF(H42="I",N42*Contagem!$U$11,IF(H42="E",N42*Contagem!$U$13,IF(H42="A",N42*Contagem!$U$12,IF(H42="T",N42*Contagem!$U$14,""))))</f>
        <v>#VALUE!</v>
      </c>
      <c r="P42" s="21"/>
      <c r="Q42" s="21"/>
      <c r="R42" s="21"/>
      <c r="S42" s="21"/>
      <c r="T42" s="21"/>
      <c r="U42" s="1"/>
      <c r="V42" s="1"/>
      <c r="W42" s="1"/>
      <c r="X42" s="1"/>
      <c r="Y42" s="1"/>
      <c r="Z42" s="1"/>
    </row>
    <row r="43" spans="1:26" ht="12" customHeight="1" x14ac:dyDescent="0.2">
      <c r="A43" s="21"/>
      <c r="B43" s="21"/>
      <c r="C43" s="21"/>
      <c r="D43" s="21"/>
      <c r="E43" s="21"/>
      <c r="F43" s="23"/>
      <c r="G43" s="25"/>
      <c r="H43" s="25" t="s">
        <v>41</v>
      </c>
      <c r="I43" s="25"/>
      <c r="J43" s="25"/>
      <c r="K43" s="25" t="str">
        <f t="shared" si="0"/>
        <v/>
      </c>
      <c r="L43" s="30" t="str">
        <f t="shared" si="1"/>
        <v/>
      </c>
      <c r="M43" s="31" t="str">
        <f t="shared" si="2"/>
        <v/>
      </c>
      <c r="N43" s="31" t="str">
        <f t="shared" si="3"/>
        <v/>
      </c>
      <c r="O43" s="35" t="e">
        <f>IF(H43="I",N43*Contagem!$U$11,IF(H43="E",N43*Contagem!$U$13,IF(H43="A",N43*Contagem!$U$12,IF(H43="T",N43*Contagem!$U$14,""))))</f>
        <v>#VALUE!</v>
      </c>
      <c r="P43" s="21"/>
      <c r="Q43" s="21"/>
      <c r="R43" s="21"/>
      <c r="S43" s="21"/>
      <c r="T43" s="21"/>
      <c r="U43" s="1"/>
      <c r="V43" s="1"/>
      <c r="W43" s="1"/>
      <c r="X43" s="1"/>
      <c r="Y43" s="1"/>
      <c r="Z43" s="1"/>
    </row>
    <row r="44" spans="1:26" ht="12" customHeight="1" x14ac:dyDescent="0.2">
      <c r="A44" s="21"/>
      <c r="B44" s="21"/>
      <c r="C44" s="21"/>
      <c r="D44" s="21"/>
      <c r="E44" s="21"/>
      <c r="F44" s="23"/>
      <c r="G44" s="25"/>
      <c r="H44" s="25" t="s">
        <v>41</v>
      </c>
      <c r="I44" s="25"/>
      <c r="J44" s="25"/>
      <c r="K44" s="25" t="str">
        <f t="shared" si="0"/>
        <v/>
      </c>
      <c r="L44" s="30" t="str">
        <f t="shared" si="1"/>
        <v/>
      </c>
      <c r="M44" s="31" t="str">
        <f t="shared" si="2"/>
        <v/>
      </c>
      <c r="N44" s="31" t="str">
        <f t="shared" si="3"/>
        <v/>
      </c>
      <c r="O44" s="35" t="e">
        <f>IF(H44="I",N44*Contagem!$U$11,IF(H44="E",N44*Contagem!$U$13,IF(H44="A",N44*Contagem!$U$12,IF(H44="T",N44*Contagem!$U$14,""))))</f>
        <v>#VALUE!</v>
      </c>
      <c r="P44" s="21"/>
      <c r="Q44" s="21"/>
      <c r="R44" s="21"/>
      <c r="S44" s="21"/>
      <c r="T44" s="21"/>
      <c r="U44" s="1"/>
      <c r="V44" s="1"/>
      <c r="W44" s="1"/>
      <c r="X44" s="1"/>
      <c r="Y44" s="1"/>
      <c r="Z44" s="1"/>
    </row>
    <row r="45" spans="1:26" ht="12" customHeight="1" x14ac:dyDescent="0.2">
      <c r="A45" s="21"/>
      <c r="B45" s="21"/>
      <c r="C45" s="21"/>
      <c r="D45" s="21"/>
      <c r="E45" s="21"/>
      <c r="F45" s="23"/>
      <c r="G45" s="25"/>
      <c r="H45" s="25" t="s">
        <v>41</v>
      </c>
      <c r="I45" s="25"/>
      <c r="J45" s="25"/>
      <c r="K45" s="25" t="str">
        <f t="shared" si="0"/>
        <v/>
      </c>
      <c r="L45" s="30" t="str">
        <f t="shared" si="1"/>
        <v/>
      </c>
      <c r="M45" s="31" t="str">
        <f t="shared" si="2"/>
        <v/>
      </c>
      <c r="N45" s="31" t="str">
        <f t="shared" si="3"/>
        <v/>
      </c>
      <c r="O45" s="35" t="e">
        <f>IF(H45="I",N45*Contagem!$U$11,IF(H45="E",N45*Contagem!$U$13,IF(H45="A",N45*Contagem!$U$12,IF(H45="T",N45*Contagem!$U$14,""))))</f>
        <v>#VALUE!</v>
      </c>
      <c r="P45" s="21"/>
      <c r="Q45" s="21"/>
      <c r="R45" s="21"/>
      <c r="S45" s="21"/>
      <c r="T45" s="21"/>
      <c r="U45" s="1"/>
      <c r="V45" s="1"/>
      <c r="W45" s="1"/>
      <c r="X45" s="1"/>
      <c r="Y45" s="1"/>
      <c r="Z45" s="1"/>
    </row>
    <row r="46" spans="1:26" ht="12" customHeight="1" x14ac:dyDescent="0.2">
      <c r="A46" s="21"/>
      <c r="B46" s="21"/>
      <c r="C46" s="21"/>
      <c r="D46" s="21"/>
      <c r="E46" s="21"/>
      <c r="F46" s="23"/>
      <c r="G46" s="25"/>
      <c r="H46" s="25" t="s">
        <v>41</v>
      </c>
      <c r="I46" s="25"/>
      <c r="J46" s="25"/>
      <c r="K46" s="25" t="str">
        <f t="shared" si="0"/>
        <v/>
      </c>
      <c r="L46" s="30" t="str">
        <f t="shared" si="1"/>
        <v/>
      </c>
      <c r="M46" s="31" t="str">
        <f t="shared" si="2"/>
        <v/>
      </c>
      <c r="N46" s="31" t="str">
        <f t="shared" si="3"/>
        <v/>
      </c>
      <c r="O46" s="35" t="e">
        <f>IF(H46="I",N46*Contagem!$U$11,IF(H46="E",N46*Contagem!$U$13,IF(H46="A",N46*Contagem!$U$12,IF(H46="T",N46*Contagem!$U$14,""))))</f>
        <v>#VALUE!</v>
      </c>
      <c r="P46" s="21"/>
      <c r="Q46" s="21"/>
      <c r="R46" s="21"/>
      <c r="S46" s="21"/>
      <c r="T46" s="21"/>
      <c r="U46" s="1"/>
      <c r="V46" s="1"/>
      <c r="W46" s="1"/>
      <c r="X46" s="1"/>
      <c r="Y46" s="1"/>
      <c r="Z46" s="1"/>
    </row>
    <row r="47" spans="1:26" ht="12" customHeight="1" x14ac:dyDescent="0.2">
      <c r="A47" s="21"/>
      <c r="B47" s="21"/>
      <c r="C47" s="21"/>
      <c r="D47" s="21"/>
      <c r="E47" s="21"/>
      <c r="F47" s="23"/>
      <c r="G47" s="25"/>
      <c r="H47" s="25" t="s">
        <v>41</v>
      </c>
      <c r="I47" s="25"/>
      <c r="J47" s="25"/>
      <c r="K47" s="25" t="str">
        <f t="shared" si="0"/>
        <v/>
      </c>
      <c r="L47" s="30" t="str">
        <f t="shared" si="1"/>
        <v/>
      </c>
      <c r="M47" s="31" t="str">
        <f t="shared" si="2"/>
        <v/>
      </c>
      <c r="N47" s="31" t="str">
        <f t="shared" si="3"/>
        <v/>
      </c>
      <c r="O47" s="35" t="e">
        <f>IF(H47="I",N47*Contagem!$U$11,IF(H47="E",N47*Contagem!$U$13,IF(H47="A",N47*Contagem!$U$12,IF(H47="T",N47*Contagem!$U$14,""))))</f>
        <v>#VALUE!</v>
      </c>
      <c r="P47" s="21"/>
      <c r="Q47" s="21"/>
      <c r="R47" s="21"/>
      <c r="S47" s="21"/>
      <c r="T47" s="21"/>
      <c r="U47" s="1"/>
      <c r="V47" s="1"/>
      <c r="W47" s="1"/>
      <c r="X47" s="1"/>
      <c r="Y47" s="1"/>
      <c r="Z47" s="1"/>
    </row>
    <row r="48" spans="1:26" ht="12" customHeight="1" x14ac:dyDescent="0.2">
      <c r="A48" s="21"/>
      <c r="B48" s="21"/>
      <c r="C48" s="21"/>
      <c r="D48" s="21"/>
      <c r="E48" s="21"/>
      <c r="F48" s="23"/>
      <c r="G48" s="25"/>
      <c r="H48" s="25" t="s">
        <v>41</v>
      </c>
      <c r="I48" s="25"/>
      <c r="J48" s="25"/>
      <c r="K48" s="25" t="str">
        <f t="shared" si="0"/>
        <v/>
      </c>
      <c r="L48" s="30" t="str">
        <f t="shared" si="1"/>
        <v/>
      </c>
      <c r="M48" s="31" t="str">
        <f t="shared" si="2"/>
        <v/>
      </c>
      <c r="N48" s="31" t="str">
        <f t="shared" si="3"/>
        <v/>
      </c>
      <c r="O48" s="35" t="e">
        <f>IF(H48="I",N48*Contagem!$U$11,IF(H48="E",N48*Contagem!$U$13,IF(H48="A",N48*Contagem!$U$12,IF(H48="T",N48*Contagem!$U$14,""))))</f>
        <v>#VALUE!</v>
      </c>
      <c r="P48" s="21"/>
      <c r="Q48" s="21"/>
      <c r="R48" s="21"/>
      <c r="S48" s="21"/>
      <c r="T48" s="21"/>
      <c r="U48" s="1"/>
      <c r="V48" s="1"/>
      <c r="W48" s="1"/>
      <c r="X48" s="1"/>
      <c r="Y48" s="1"/>
      <c r="Z48" s="1"/>
    </row>
    <row r="49" spans="1:26" ht="12" customHeight="1" x14ac:dyDescent="0.2">
      <c r="A49" s="21"/>
      <c r="B49" s="21"/>
      <c r="C49" s="21"/>
      <c r="D49" s="21"/>
      <c r="E49" s="21"/>
      <c r="F49" s="23"/>
      <c r="G49" s="25"/>
      <c r="H49" s="25" t="s">
        <v>41</v>
      </c>
      <c r="I49" s="25"/>
      <c r="J49" s="25"/>
      <c r="K49" s="25" t="str">
        <f t="shared" si="0"/>
        <v/>
      </c>
      <c r="L49" s="30" t="str">
        <f t="shared" si="1"/>
        <v/>
      </c>
      <c r="M49" s="31" t="str">
        <f t="shared" si="2"/>
        <v/>
      </c>
      <c r="N49" s="31" t="str">
        <f t="shared" si="3"/>
        <v/>
      </c>
      <c r="O49" s="35" t="e">
        <f>IF(H49="I",N49*Contagem!$U$11,IF(H49="E",N49*Contagem!$U$13,IF(H49="A",N49*Contagem!$U$12,IF(H49="T",N49*Contagem!$U$14,""))))</f>
        <v>#VALUE!</v>
      </c>
      <c r="P49" s="21"/>
      <c r="Q49" s="21"/>
      <c r="R49" s="21"/>
      <c r="S49" s="21"/>
      <c r="T49" s="21"/>
      <c r="U49" s="1"/>
      <c r="V49" s="1"/>
      <c r="W49" s="1"/>
      <c r="X49" s="1"/>
      <c r="Y49" s="1"/>
      <c r="Z49" s="1"/>
    </row>
    <row r="50" spans="1:26" ht="12" customHeight="1" x14ac:dyDescent="0.2">
      <c r="A50" s="21"/>
      <c r="B50" s="21"/>
      <c r="C50" s="21"/>
      <c r="D50" s="21"/>
      <c r="E50" s="21"/>
      <c r="F50" s="23"/>
      <c r="G50" s="25"/>
      <c r="H50" s="25" t="s">
        <v>41</v>
      </c>
      <c r="I50" s="25"/>
      <c r="J50" s="25"/>
      <c r="K50" s="25" t="str">
        <f t="shared" si="0"/>
        <v/>
      </c>
      <c r="L50" s="30" t="str">
        <f t="shared" si="1"/>
        <v/>
      </c>
      <c r="M50" s="31" t="str">
        <f t="shared" si="2"/>
        <v/>
      </c>
      <c r="N50" s="31" t="str">
        <f t="shared" si="3"/>
        <v/>
      </c>
      <c r="O50" s="35" t="e">
        <f>IF(H50="I",N50*Contagem!$U$11,IF(H50="E",N50*Contagem!$U$13,IF(H50="A",N50*Contagem!$U$12,IF(H50="T",N50*Contagem!$U$14,""))))</f>
        <v>#VALUE!</v>
      </c>
      <c r="P50" s="21"/>
      <c r="Q50" s="21"/>
      <c r="R50" s="21"/>
      <c r="S50" s="21"/>
      <c r="T50" s="21"/>
      <c r="U50" s="1"/>
      <c r="V50" s="1"/>
      <c r="W50" s="1"/>
      <c r="X50" s="1"/>
      <c r="Y50" s="1"/>
      <c r="Z50" s="1"/>
    </row>
    <row r="51" spans="1:26" ht="12" customHeight="1" x14ac:dyDescent="0.2">
      <c r="A51" s="21"/>
      <c r="B51" s="21"/>
      <c r="C51" s="21"/>
      <c r="D51" s="21"/>
      <c r="E51" s="21"/>
      <c r="F51" s="23"/>
      <c r="G51" s="25"/>
      <c r="H51" s="25" t="s">
        <v>41</v>
      </c>
      <c r="I51" s="25"/>
      <c r="J51" s="25"/>
      <c r="K51" s="25" t="str">
        <f t="shared" si="0"/>
        <v/>
      </c>
      <c r="L51" s="30" t="str">
        <f t="shared" si="1"/>
        <v/>
      </c>
      <c r="M51" s="31" t="str">
        <f t="shared" si="2"/>
        <v/>
      </c>
      <c r="N51" s="31" t="str">
        <f t="shared" si="3"/>
        <v/>
      </c>
      <c r="O51" s="35" t="e">
        <f>IF(H51="I",N51*Contagem!$U$11,IF(H51="E",N51*Contagem!$U$13,IF(H51="A",N51*Contagem!$U$12,IF(H51="T",N51*Contagem!$U$14,""))))</f>
        <v>#VALUE!</v>
      </c>
      <c r="P51" s="21"/>
      <c r="Q51" s="21"/>
      <c r="R51" s="21"/>
      <c r="S51" s="21"/>
      <c r="T51" s="21"/>
      <c r="U51" s="1"/>
      <c r="V51" s="1"/>
      <c r="W51" s="1"/>
      <c r="X51" s="1"/>
      <c r="Y51" s="1"/>
      <c r="Z51" s="1"/>
    </row>
    <row r="52" spans="1:26" ht="12" customHeight="1" x14ac:dyDescent="0.2">
      <c r="A52" s="21"/>
      <c r="B52" s="21"/>
      <c r="C52" s="21"/>
      <c r="D52" s="21"/>
      <c r="E52" s="21"/>
      <c r="F52" s="23"/>
      <c r="G52" s="25"/>
      <c r="H52" s="25" t="s">
        <v>41</v>
      </c>
      <c r="I52" s="25"/>
      <c r="J52" s="25"/>
      <c r="K52" s="25" t="str">
        <f t="shared" si="0"/>
        <v/>
      </c>
      <c r="L52" s="30" t="str">
        <f t="shared" si="1"/>
        <v/>
      </c>
      <c r="M52" s="31" t="str">
        <f t="shared" si="2"/>
        <v/>
      </c>
      <c r="N52" s="31" t="str">
        <f t="shared" si="3"/>
        <v/>
      </c>
      <c r="O52" s="35" t="e">
        <f>IF(H52="I",N52*Contagem!$U$11,IF(H52="E",N52*Contagem!$U$13,IF(H52="A",N52*Contagem!$U$12,IF(H52="T",N52*Contagem!$U$14,""))))</f>
        <v>#VALUE!</v>
      </c>
      <c r="P52" s="21"/>
      <c r="Q52" s="21"/>
      <c r="R52" s="21"/>
      <c r="S52" s="21"/>
      <c r="T52" s="21"/>
      <c r="U52" s="1"/>
      <c r="V52" s="1"/>
      <c r="W52" s="1"/>
      <c r="X52" s="1"/>
      <c r="Y52" s="1"/>
      <c r="Z52" s="1"/>
    </row>
    <row r="53" spans="1:26" ht="12" customHeight="1" x14ac:dyDescent="0.2">
      <c r="A53" s="21"/>
      <c r="B53" s="21"/>
      <c r="C53" s="21"/>
      <c r="D53" s="21"/>
      <c r="E53" s="21"/>
      <c r="F53" s="23"/>
      <c r="G53" s="25"/>
      <c r="H53" s="25" t="s">
        <v>41</v>
      </c>
      <c r="I53" s="25"/>
      <c r="J53" s="25"/>
      <c r="K53" s="25" t="str">
        <f t="shared" si="0"/>
        <v/>
      </c>
      <c r="L53" s="30" t="str">
        <f t="shared" si="1"/>
        <v/>
      </c>
      <c r="M53" s="31" t="str">
        <f t="shared" si="2"/>
        <v/>
      </c>
      <c r="N53" s="31" t="str">
        <f t="shared" si="3"/>
        <v/>
      </c>
      <c r="O53" s="35" t="e">
        <f>IF(H53="I",N53*Contagem!$U$11,IF(H53="E",N53*Contagem!$U$13,IF(H53="A",N53*Contagem!$U$12,IF(H53="T",N53*Contagem!$U$14,""))))</f>
        <v>#VALUE!</v>
      </c>
      <c r="P53" s="21"/>
      <c r="Q53" s="21"/>
      <c r="R53" s="21"/>
      <c r="S53" s="21"/>
      <c r="T53" s="21"/>
      <c r="U53" s="1"/>
      <c r="V53" s="1"/>
      <c r="W53" s="1"/>
      <c r="X53" s="1"/>
      <c r="Y53" s="1"/>
      <c r="Z53" s="1"/>
    </row>
    <row r="54" spans="1:26" ht="12" customHeight="1" x14ac:dyDescent="0.2">
      <c r="A54" s="21"/>
      <c r="B54" s="21"/>
      <c r="C54" s="21"/>
      <c r="D54" s="21"/>
      <c r="E54" s="21"/>
      <c r="F54" s="23"/>
      <c r="G54" s="25"/>
      <c r="H54" s="25" t="s">
        <v>41</v>
      </c>
      <c r="I54" s="25"/>
      <c r="J54" s="25"/>
      <c r="K54" s="25" t="str">
        <f t="shared" si="0"/>
        <v/>
      </c>
      <c r="L54" s="30" t="str">
        <f t="shared" si="1"/>
        <v/>
      </c>
      <c r="M54" s="31" t="str">
        <f t="shared" si="2"/>
        <v/>
      </c>
      <c r="N54" s="31" t="str">
        <f t="shared" si="3"/>
        <v/>
      </c>
      <c r="O54" s="35" t="e">
        <f>IF(H54="I",N54*Contagem!$U$11,IF(H54="E",N54*Contagem!$U$13,IF(H54="A",N54*Contagem!$U$12,IF(H54="T",N54*Contagem!$U$14,""))))</f>
        <v>#VALUE!</v>
      </c>
      <c r="P54" s="21"/>
      <c r="Q54" s="21"/>
      <c r="R54" s="21"/>
      <c r="S54" s="21"/>
      <c r="T54" s="21"/>
      <c r="U54" s="1"/>
      <c r="V54" s="1"/>
      <c r="W54" s="1"/>
      <c r="X54" s="1"/>
      <c r="Y54" s="1"/>
      <c r="Z54" s="1"/>
    </row>
    <row r="55" spans="1:26" ht="12" customHeight="1" x14ac:dyDescent="0.2">
      <c r="A55" s="21"/>
      <c r="B55" s="21"/>
      <c r="C55" s="21"/>
      <c r="D55" s="21"/>
      <c r="E55" s="21"/>
      <c r="F55" s="23"/>
      <c r="G55" s="25"/>
      <c r="H55" s="25" t="s">
        <v>41</v>
      </c>
      <c r="I55" s="25"/>
      <c r="J55" s="25"/>
      <c r="K55" s="25" t="str">
        <f t="shared" si="0"/>
        <v/>
      </c>
      <c r="L55" s="30" t="str">
        <f t="shared" si="1"/>
        <v/>
      </c>
      <c r="M55" s="31" t="str">
        <f t="shared" si="2"/>
        <v/>
      </c>
      <c r="N55" s="31" t="str">
        <f t="shared" si="3"/>
        <v/>
      </c>
      <c r="O55" s="35" t="e">
        <f>IF(H55="I",N55*Contagem!$U$11,IF(H55="E",N55*Contagem!$U$13,IF(H55="A",N55*Contagem!$U$12,IF(H55="T",N55*Contagem!$U$14,""))))</f>
        <v>#VALUE!</v>
      </c>
      <c r="P55" s="21"/>
      <c r="Q55" s="21"/>
      <c r="R55" s="21"/>
      <c r="S55" s="21"/>
      <c r="T55" s="21"/>
      <c r="U55" s="1"/>
      <c r="V55" s="1"/>
      <c r="W55" s="1"/>
      <c r="X55" s="1"/>
      <c r="Y55" s="1"/>
      <c r="Z55" s="1"/>
    </row>
    <row r="56" spans="1:26" ht="12" customHeight="1" x14ac:dyDescent="0.2">
      <c r="A56" s="21"/>
      <c r="B56" s="21"/>
      <c r="C56" s="21"/>
      <c r="D56" s="21"/>
      <c r="E56" s="21"/>
      <c r="F56" s="23"/>
      <c r="G56" s="25"/>
      <c r="H56" s="25" t="s">
        <v>41</v>
      </c>
      <c r="I56" s="25"/>
      <c r="J56" s="25"/>
      <c r="K56" s="25" t="str">
        <f t="shared" si="0"/>
        <v/>
      </c>
      <c r="L56" s="30" t="str">
        <f t="shared" si="1"/>
        <v/>
      </c>
      <c r="M56" s="31" t="str">
        <f t="shared" si="2"/>
        <v/>
      </c>
      <c r="N56" s="31" t="str">
        <f t="shared" si="3"/>
        <v/>
      </c>
      <c r="O56" s="35" t="e">
        <f>IF(H56="I",N56*Contagem!$U$11,IF(H56="E",N56*Contagem!$U$13,IF(H56="A",N56*Contagem!$U$12,IF(H56="T",N56*Contagem!$U$14,""))))</f>
        <v>#VALUE!</v>
      </c>
      <c r="P56" s="21"/>
      <c r="Q56" s="21"/>
      <c r="R56" s="21"/>
      <c r="S56" s="21"/>
      <c r="T56" s="21"/>
      <c r="U56" s="1"/>
      <c r="V56" s="1"/>
      <c r="W56" s="1"/>
      <c r="X56" s="1"/>
      <c r="Y56" s="1"/>
      <c r="Z56" s="1"/>
    </row>
    <row r="57" spans="1:26" ht="12" customHeight="1" x14ac:dyDescent="0.2">
      <c r="A57" s="61"/>
      <c r="B57" s="21"/>
      <c r="C57" s="21"/>
      <c r="D57" s="21"/>
      <c r="E57" s="21"/>
      <c r="F57" s="23"/>
      <c r="G57" s="25"/>
      <c r="H57" s="25"/>
      <c r="I57" s="25"/>
      <c r="J57" s="25"/>
      <c r="K57" s="25" t="str">
        <f t="shared" si="0"/>
        <v/>
      </c>
      <c r="L57" s="30" t="str">
        <f t="shared" si="1"/>
        <v/>
      </c>
      <c r="M57" s="31" t="str">
        <f t="shared" si="2"/>
        <v/>
      </c>
      <c r="N57" s="31" t="str">
        <f t="shared" si="3"/>
        <v/>
      </c>
      <c r="O57" s="35" t="str">
        <f>IF(H57="I",N57*Contagem!$U$11,IF(H57="E",N57*Contagem!$U$13,IF(H57="A",N57*Contagem!$U$12,IF(H57="T",N57*Contagem!$U$14,""))))</f>
        <v/>
      </c>
      <c r="P57" s="21"/>
      <c r="Q57" s="21"/>
      <c r="R57" s="21"/>
      <c r="S57" s="21"/>
      <c r="T57" s="21"/>
      <c r="U57" s="1"/>
      <c r="V57" s="1"/>
      <c r="W57" s="1"/>
      <c r="X57" s="1"/>
      <c r="Y57" s="1"/>
      <c r="Z57" s="1"/>
    </row>
    <row r="58" spans="1:26" ht="12" customHeight="1" x14ac:dyDescent="0.2">
      <c r="A58" s="61"/>
      <c r="B58" s="21"/>
      <c r="C58" s="21"/>
      <c r="D58" s="21"/>
      <c r="E58" s="21"/>
      <c r="F58" s="23"/>
      <c r="G58" s="25"/>
      <c r="H58" s="25"/>
      <c r="I58" s="25"/>
      <c r="J58" s="25"/>
      <c r="K58" s="25" t="str">
        <f t="shared" si="0"/>
        <v/>
      </c>
      <c r="L58" s="30" t="str">
        <f t="shared" si="1"/>
        <v/>
      </c>
      <c r="M58" s="31" t="str">
        <f t="shared" si="2"/>
        <v/>
      </c>
      <c r="N58" s="31" t="str">
        <f t="shared" si="3"/>
        <v/>
      </c>
      <c r="O58" s="35" t="str">
        <f>IF(H58="I",N58*Contagem!$U$11,IF(H58="E",N58*Contagem!$U$13,IF(H58="A",N58*Contagem!$U$12,IF(H58="T",N58*Contagem!$U$14,""))))</f>
        <v/>
      </c>
      <c r="P58" s="21"/>
      <c r="Q58" s="21"/>
      <c r="R58" s="21"/>
      <c r="S58" s="21"/>
      <c r="T58" s="21"/>
      <c r="U58" s="1"/>
      <c r="V58" s="1"/>
      <c r="W58" s="1"/>
      <c r="X58" s="1"/>
      <c r="Y58" s="1"/>
      <c r="Z58" s="1"/>
    </row>
    <row r="59" spans="1:26" ht="12" customHeight="1" x14ac:dyDescent="0.2">
      <c r="A59" s="61"/>
      <c r="B59" s="21"/>
      <c r="C59" s="21"/>
      <c r="D59" s="21"/>
      <c r="E59" s="21"/>
      <c r="F59" s="23"/>
      <c r="G59" s="25"/>
      <c r="H59" s="25"/>
      <c r="I59" s="25"/>
      <c r="J59" s="25"/>
      <c r="K59" s="25" t="str">
        <f t="shared" si="0"/>
        <v/>
      </c>
      <c r="L59" s="30" t="str">
        <f t="shared" si="1"/>
        <v/>
      </c>
      <c r="M59" s="31" t="str">
        <f t="shared" si="2"/>
        <v/>
      </c>
      <c r="N59" s="31" t="str">
        <f t="shared" si="3"/>
        <v/>
      </c>
      <c r="O59" s="35" t="str">
        <f>IF(H59="I",N59*Contagem!$U$11,IF(H59="E",N59*Contagem!$U$13,IF(H59="A",N59*Contagem!$U$12,IF(H59="T",N59*Contagem!$U$14,""))))</f>
        <v/>
      </c>
      <c r="P59" s="21"/>
      <c r="Q59" s="21"/>
      <c r="R59" s="21"/>
      <c r="S59" s="21"/>
      <c r="T59" s="21"/>
      <c r="U59" s="1"/>
      <c r="V59" s="1"/>
      <c r="W59" s="1"/>
      <c r="X59" s="1"/>
      <c r="Y59" s="1"/>
      <c r="Z59" s="1"/>
    </row>
    <row r="60" spans="1:26" ht="12" customHeight="1" x14ac:dyDescent="0.2">
      <c r="A60" s="61"/>
      <c r="B60" s="21"/>
      <c r="C60" s="21"/>
      <c r="D60" s="21"/>
      <c r="E60" s="21"/>
      <c r="F60" s="23"/>
      <c r="G60" s="25"/>
      <c r="H60" s="25"/>
      <c r="I60" s="25"/>
      <c r="J60" s="25"/>
      <c r="K60" s="25" t="str">
        <f t="shared" si="0"/>
        <v/>
      </c>
      <c r="L60" s="30" t="str">
        <f t="shared" si="1"/>
        <v/>
      </c>
      <c r="M60" s="31" t="str">
        <f t="shared" si="2"/>
        <v/>
      </c>
      <c r="N60" s="31" t="str">
        <f t="shared" si="3"/>
        <v/>
      </c>
      <c r="O60" s="35" t="str">
        <f>IF(H60="I",N60*Contagem!$U$11,IF(H60="E",N60*Contagem!$U$13,IF(H60="A",N60*Contagem!$U$12,IF(H60="T",N60*Contagem!$U$14,""))))</f>
        <v/>
      </c>
      <c r="P60" s="21"/>
      <c r="Q60" s="21"/>
      <c r="R60" s="21"/>
      <c r="S60" s="21"/>
      <c r="T60" s="21"/>
      <c r="U60" s="1"/>
      <c r="V60" s="1"/>
      <c r="W60" s="1"/>
      <c r="X60" s="1"/>
      <c r="Y60" s="1"/>
      <c r="Z60" s="1"/>
    </row>
    <row r="61" spans="1:26" ht="12" customHeight="1" x14ac:dyDescent="0.2">
      <c r="A61" s="61"/>
      <c r="B61" s="21"/>
      <c r="C61" s="21"/>
      <c r="D61" s="21"/>
      <c r="E61" s="21"/>
      <c r="F61" s="23"/>
      <c r="G61" s="25"/>
      <c r="H61" s="25"/>
      <c r="I61" s="25"/>
      <c r="J61" s="25"/>
      <c r="K61" s="25" t="str">
        <f t="shared" si="0"/>
        <v/>
      </c>
      <c r="L61" s="30" t="str">
        <f t="shared" si="1"/>
        <v/>
      </c>
      <c r="M61" s="31" t="str">
        <f t="shared" si="2"/>
        <v/>
      </c>
      <c r="N61" s="31" t="str">
        <f t="shared" si="3"/>
        <v/>
      </c>
      <c r="O61" s="35" t="str">
        <f>IF(H61="I",N61*Contagem!$U$11,IF(H61="E",N61*Contagem!$U$13,IF(H61="A",N61*Contagem!$U$12,IF(H61="T",N61*Contagem!$U$14,""))))</f>
        <v/>
      </c>
      <c r="P61" s="21"/>
      <c r="Q61" s="21"/>
      <c r="R61" s="21"/>
      <c r="S61" s="21"/>
      <c r="T61" s="21"/>
      <c r="U61" s="1"/>
      <c r="V61" s="1"/>
      <c r="W61" s="1"/>
      <c r="X61" s="1"/>
      <c r="Y61" s="1"/>
      <c r="Z61" s="1"/>
    </row>
    <row r="62" spans="1:26" ht="12" customHeight="1" x14ac:dyDescent="0.2">
      <c r="A62" s="61"/>
      <c r="B62" s="21"/>
      <c r="C62" s="21"/>
      <c r="D62" s="21"/>
      <c r="E62" s="21"/>
      <c r="F62" s="23"/>
      <c r="G62" s="25"/>
      <c r="H62" s="25"/>
      <c r="I62" s="25"/>
      <c r="J62" s="25"/>
      <c r="K62" s="25" t="str">
        <f t="shared" si="0"/>
        <v/>
      </c>
      <c r="L62" s="30" t="str">
        <f t="shared" si="1"/>
        <v/>
      </c>
      <c r="M62" s="31" t="str">
        <f t="shared" si="2"/>
        <v/>
      </c>
      <c r="N62" s="31" t="str">
        <f t="shared" si="3"/>
        <v/>
      </c>
      <c r="O62" s="35" t="str">
        <f>IF(H62="I",N62*Contagem!$U$11,IF(H62="E",N62*Contagem!$U$13,IF(H62="A",N62*Contagem!$U$12,IF(H62="T",N62*Contagem!$U$14,""))))</f>
        <v/>
      </c>
      <c r="P62" s="21"/>
      <c r="Q62" s="21"/>
      <c r="R62" s="21"/>
      <c r="S62" s="21"/>
      <c r="T62" s="21"/>
      <c r="U62" s="1"/>
      <c r="V62" s="1"/>
      <c r="W62" s="1"/>
      <c r="X62" s="1"/>
      <c r="Y62" s="1"/>
      <c r="Z62" s="1"/>
    </row>
    <row r="63" spans="1:26" ht="12" customHeight="1" x14ac:dyDescent="0.2">
      <c r="A63" s="61"/>
      <c r="B63" s="21"/>
      <c r="C63" s="21"/>
      <c r="D63" s="21"/>
      <c r="E63" s="21"/>
      <c r="F63" s="23"/>
      <c r="G63" s="25"/>
      <c r="H63" s="25"/>
      <c r="I63" s="25"/>
      <c r="J63" s="25"/>
      <c r="K63" s="25" t="str">
        <f t="shared" si="0"/>
        <v/>
      </c>
      <c r="L63" s="30" t="str">
        <f t="shared" si="1"/>
        <v/>
      </c>
      <c r="M63" s="31" t="str">
        <f t="shared" si="2"/>
        <v/>
      </c>
      <c r="N63" s="31" t="str">
        <f t="shared" si="3"/>
        <v/>
      </c>
      <c r="O63" s="35" t="str">
        <f>IF(H63="I",N63*Contagem!$U$11,IF(H63="E",N63*Contagem!$U$13,IF(H63="A",N63*Contagem!$U$12,IF(H63="T",N63*Contagem!$U$14,""))))</f>
        <v/>
      </c>
      <c r="P63" s="21"/>
      <c r="Q63" s="21"/>
      <c r="R63" s="21"/>
      <c r="S63" s="21"/>
      <c r="T63" s="21"/>
      <c r="U63" s="1"/>
      <c r="V63" s="1"/>
      <c r="W63" s="1"/>
      <c r="X63" s="1"/>
      <c r="Y63" s="1"/>
      <c r="Z63" s="1"/>
    </row>
    <row r="64" spans="1:26" ht="12" customHeight="1" x14ac:dyDescent="0.2">
      <c r="A64" s="61"/>
      <c r="B64" s="21"/>
      <c r="C64" s="21"/>
      <c r="D64" s="21"/>
      <c r="E64" s="21"/>
      <c r="F64" s="23"/>
      <c r="G64" s="25"/>
      <c r="H64" s="25"/>
      <c r="I64" s="25"/>
      <c r="J64" s="25"/>
      <c r="K64" s="25" t="str">
        <f t="shared" si="0"/>
        <v/>
      </c>
      <c r="L64" s="30" t="str">
        <f t="shared" si="1"/>
        <v/>
      </c>
      <c r="M64" s="31" t="str">
        <f t="shared" si="2"/>
        <v/>
      </c>
      <c r="N64" s="31" t="str">
        <f t="shared" si="3"/>
        <v/>
      </c>
      <c r="O64" s="35" t="str">
        <f>IF(H64="I",N64*Contagem!$U$11,IF(H64="E",N64*Contagem!$U$13,IF(H64="A",N64*Contagem!$U$12,IF(H64="T",N64*Contagem!$U$14,""))))</f>
        <v/>
      </c>
      <c r="P64" s="21"/>
      <c r="Q64" s="21"/>
      <c r="R64" s="21"/>
      <c r="S64" s="21"/>
      <c r="T64" s="21"/>
      <c r="U64" s="1"/>
      <c r="V64" s="1"/>
      <c r="W64" s="1"/>
      <c r="X64" s="1"/>
      <c r="Y64" s="1"/>
      <c r="Z64" s="1"/>
    </row>
    <row r="65" spans="1:26" ht="12" customHeight="1" x14ac:dyDescent="0.2">
      <c r="A65" s="61"/>
      <c r="B65" s="21"/>
      <c r="C65" s="21"/>
      <c r="D65" s="21"/>
      <c r="E65" s="21"/>
      <c r="F65" s="23"/>
      <c r="G65" s="25"/>
      <c r="H65" s="25"/>
      <c r="I65" s="25"/>
      <c r="J65" s="25"/>
      <c r="K65" s="25" t="str">
        <f t="shared" si="0"/>
        <v/>
      </c>
      <c r="L65" s="30" t="str">
        <f t="shared" si="1"/>
        <v/>
      </c>
      <c r="M65" s="31" t="str">
        <f t="shared" si="2"/>
        <v/>
      </c>
      <c r="N65" s="31" t="str">
        <f t="shared" si="3"/>
        <v/>
      </c>
      <c r="O65" s="35" t="str">
        <f>IF(H65="I",N65*Contagem!$U$11,IF(H65="E",N65*Contagem!$U$13,IF(H65="A",N65*Contagem!$U$12,IF(H65="T",N65*Contagem!$U$14,""))))</f>
        <v/>
      </c>
      <c r="P65" s="21"/>
      <c r="Q65" s="21"/>
      <c r="R65" s="21"/>
      <c r="S65" s="21"/>
      <c r="T65" s="21"/>
      <c r="U65" s="1"/>
      <c r="V65" s="1"/>
      <c r="W65" s="1"/>
      <c r="X65" s="1"/>
      <c r="Y65" s="1"/>
      <c r="Z65" s="1"/>
    </row>
    <row r="66" spans="1:26" ht="12" customHeight="1" x14ac:dyDescent="0.2">
      <c r="A66" s="61"/>
      <c r="B66" s="21"/>
      <c r="C66" s="21"/>
      <c r="D66" s="21"/>
      <c r="E66" s="21"/>
      <c r="F66" s="23"/>
      <c r="G66" s="25"/>
      <c r="H66" s="25"/>
      <c r="I66" s="25"/>
      <c r="J66" s="25"/>
      <c r="K66" s="25" t="str">
        <f t="shared" si="0"/>
        <v/>
      </c>
      <c r="L66" s="30" t="str">
        <f t="shared" si="1"/>
        <v/>
      </c>
      <c r="M66" s="31" t="str">
        <f t="shared" si="2"/>
        <v/>
      </c>
      <c r="N66" s="31" t="str">
        <f t="shared" si="3"/>
        <v/>
      </c>
      <c r="O66" s="35" t="str">
        <f>IF(H66="I",N66*Contagem!$U$11,IF(H66="E",N66*Contagem!$U$13,IF(H66="A",N66*Contagem!$U$12,IF(H66="T",N66*Contagem!$U$14,""))))</f>
        <v/>
      </c>
      <c r="P66" s="21"/>
      <c r="Q66" s="21"/>
      <c r="R66" s="21"/>
      <c r="S66" s="21"/>
      <c r="T66" s="21"/>
      <c r="U66" s="1"/>
      <c r="V66" s="1"/>
      <c r="W66" s="1"/>
      <c r="X66" s="1"/>
      <c r="Y66" s="1"/>
      <c r="Z66" s="1"/>
    </row>
    <row r="67" spans="1:26" ht="12" customHeight="1" x14ac:dyDescent="0.2">
      <c r="A67" s="61"/>
      <c r="B67" s="21"/>
      <c r="C67" s="21"/>
      <c r="D67" s="21"/>
      <c r="E67" s="21"/>
      <c r="F67" s="23"/>
      <c r="G67" s="25"/>
      <c r="H67" s="25"/>
      <c r="I67" s="25"/>
      <c r="J67" s="25"/>
      <c r="K67" s="25" t="str">
        <f t="shared" si="0"/>
        <v/>
      </c>
      <c r="L67" s="30" t="str">
        <f t="shared" si="1"/>
        <v/>
      </c>
      <c r="M67" s="31" t="str">
        <f t="shared" si="2"/>
        <v/>
      </c>
      <c r="N67" s="31" t="str">
        <f t="shared" si="3"/>
        <v/>
      </c>
      <c r="O67" s="35" t="str">
        <f>IF(H67="I",N67*Contagem!$U$11,IF(H67="E",N67*Contagem!$U$13,IF(H67="A",N67*Contagem!$U$12,IF(H67="T",N67*Contagem!$U$14,""))))</f>
        <v/>
      </c>
      <c r="P67" s="21"/>
      <c r="Q67" s="21"/>
      <c r="R67" s="21"/>
      <c r="S67" s="21"/>
      <c r="T67" s="21"/>
      <c r="U67" s="1"/>
      <c r="V67" s="1"/>
      <c r="W67" s="1"/>
      <c r="X67" s="1"/>
      <c r="Y67" s="1"/>
      <c r="Z67" s="1"/>
    </row>
    <row r="68" spans="1:26" ht="12" customHeight="1" x14ac:dyDescent="0.2">
      <c r="A68" s="61"/>
      <c r="B68" s="21"/>
      <c r="C68" s="21"/>
      <c r="D68" s="21"/>
      <c r="E68" s="21"/>
      <c r="F68" s="23"/>
      <c r="G68" s="25"/>
      <c r="H68" s="25"/>
      <c r="I68" s="25"/>
      <c r="J68" s="25"/>
      <c r="K68" s="25" t="str">
        <f t="shared" si="0"/>
        <v/>
      </c>
      <c r="L68" s="30" t="str">
        <f t="shared" si="1"/>
        <v/>
      </c>
      <c r="M68" s="31" t="str">
        <f t="shared" si="2"/>
        <v/>
      </c>
      <c r="N68" s="31" t="str">
        <f t="shared" si="3"/>
        <v/>
      </c>
      <c r="O68" s="35" t="str">
        <f>IF(H68="I",N68*Contagem!$U$11,IF(H68="E",N68*Contagem!$U$13,IF(H68="A",N68*Contagem!$U$12,IF(H68="T",N68*Contagem!$U$14,""))))</f>
        <v/>
      </c>
      <c r="P68" s="21"/>
      <c r="Q68" s="21"/>
      <c r="R68" s="21"/>
      <c r="S68" s="21"/>
      <c r="T68" s="21"/>
      <c r="U68" s="1"/>
      <c r="V68" s="1"/>
      <c r="W68" s="1"/>
      <c r="X68" s="1"/>
      <c r="Y68" s="1"/>
      <c r="Z68" s="1"/>
    </row>
    <row r="69" spans="1:26" ht="12" customHeight="1" x14ac:dyDescent="0.2">
      <c r="A69" s="61"/>
      <c r="B69" s="21"/>
      <c r="C69" s="21"/>
      <c r="D69" s="21"/>
      <c r="E69" s="21"/>
      <c r="F69" s="23"/>
      <c r="G69" s="25"/>
      <c r="H69" s="25"/>
      <c r="I69" s="25"/>
      <c r="J69" s="25"/>
      <c r="K69" s="25" t="str">
        <f t="shared" si="0"/>
        <v/>
      </c>
      <c r="L69" s="30" t="str">
        <f t="shared" si="1"/>
        <v/>
      </c>
      <c r="M69" s="31" t="str">
        <f t="shared" si="2"/>
        <v/>
      </c>
      <c r="N69" s="31" t="str">
        <f t="shared" si="3"/>
        <v/>
      </c>
      <c r="O69" s="35" t="str">
        <f>IF(H69="I",N69*Contagem!$U$11,IF(H69="E",N69*Contagem!$U$13,IF(H69="A",N69*Contagem!$U$12,IF(H69="T",N69*Contagem!$U$14,""))))</f>
        <v/>
      </c>
      <c r="P69" s="21"/>
      <c r="Q69" s="21"/>
      <c r="R69" s="21"/>
      <c r="S69" s="21"/>
      <c r="T69" s="21"/>
      <c r="U69" s="1"/>
      <c r="V69" s="1"/>
      <c r="W69" s="1"/>
      <c r="X69" s="1"/>
      <c r="Y69" s="1"/>
      <c r="Z69" s="1"/>
    </row>
    <row r="70" spans="1:26" ht="12" customHeight="1" x14ac:dyDescent="0.2">
      <c r="A70" s="61"/>
      <c r="B70" s="21"/>
      <c r="C70" s="21"/>
      <c r="D70" s="21"/>
      <c r="E70" s="21"/>
      <c r="F70" s="23"/>
      <c r="G70" s="25"/>
      <c r="H70" s="25"/>
      <c r="I70" s="25"/>
      <c r="J70" s="25"/>
      <c r="K70" s="25" t="str">
        <f t="shared" si="0"/>
        <v/>
      </c>
      <c r="L70" s="30" t="str">
        <f t="shared" si="1"/>
        <v/>
      </c>
      <c r="M70" s="31" t="str">
        <f t="shared" si="2"/>
        <v/>
      </c>
      <c r="N70" s="31" t="str">
        <f t="shared" si="3"/>
        <v/>
      </c>
      <c r="O70" s="35" t="str">
        <f>IF(H70="I",N70*Contagem!$U$11,IF(H70="E",N70*Contagem!$U$13,IF(H70="A",N70*Contagem!$U$12,IF(H70="T",N70*Contagem!$U$14,""))))</f>
        <v/>
      </c>
      <c r="P70" s="21"/>
      <c r="Q70" s="21"/>
      <c r="R70" s="21"/>
      <c r="S70" s="21"/>
      <c r="T70" s="21"/>
      <c r="U70" s="1"/>
      <c r="V70" s="1"/>
      <c r="W70" s="1"/>
      <c r="X70" s="1"/>
      <c r="Y70" s="1"/>
      <c r="Z70" s="1"/>
    </row>
    <row r="71" spans="1:26" ht="12" customHeight="1" x14ac:dyDescent="0.2">
      <c r="A71" s="61"/>
      <c r="B71" s="21"/>
      <c r="C71" s="21"/>
      <c r="D71" s="21"/>
      <c r="E71" s="21"/>
      <c r="F71" s="23"/>
      <c r="G71" s="25"/>
      <c r="H71" s="25"/>
      <c r="I71" s="25"/>
      <c r="J71" s="25"/>
      <c r="K71" s="25" t="str">
        <f t="shared" si="0"/>
        <v/>
      </c>
      <c r="L71" s="30" t="str">
        <f t="shared" si="1"/>
        <v/>
      </c>
      <c r="M71" s="31" t="str">
        <f t="shared" si="2"/>
        <v/>
      </c>
      <c r="N71" s="31" t="str">
        <f t="shared" si="3"/>
        <v/>
      </c>
      <c r="O71" s="35" t="str">
        <f>IF(H71="I",N71*Contagem!$U$11,IF(H71="E",N71*Contagem!$U$13,IF(H71="A",N71*Contagem!$U$12,IF(H71="T",N71*Contagem!$U$14,""))))</f>
        <v/>
      </c>
      <c r="P71" s="21"/>
      <c r="Q71" s="21"/>
      <c r="R71" s="21"/>
      <c r="S71" s="21"/>
      <c r="T71" s="21"/>
      <c r="U71" s="1"/>
      <c r="V71" s="1"/>
      <c r="W71" s="1"/>
      <c r="X71" s="1"/>
      <c r="Y71" s="1"/>
      <c r="Z71" s="1"/>
    </row>
    <row r="72" spans="1:26" ht="12" customHeight="1" x14ac:dyDescent="0.2">
      <c r="A72" s="61"/>
      <c r="B72" s="21"/>
      <c r="C72" s="21"/>
      <c r="D72" s="21"/>
      <c r="E72" s="21"/>
      <c r="F72" s="23"/>
      <c r="G72" s="25"/>
      <c r="H72" s="25"/>
      <c r="I72" s="25"/>
      <c r="J72" s="25"/>
      <c r="K72" s="25" t="str">
        <f t="shared" si="0"/>
        <v/>
      </c>
      <c r="L72" s="30" t="str">
        <f t="shared" si="1"/>
        <v/>
      </c>
      <c r="M72" s="31" t="str">
        <f t="shared" si="2"/>
        <v/>
      </c>
      <c r="N72" s="31" t="str">
        <f t="shared" si="3"/>
        <v/>
      </c>
      <c r="O72" s="35" t="str">
        <f>IF(H72="I",N72*Contagem!$U$11,IF(H72="E",N72*Contagem!$U$13,IF(H72="A",N72*Contagem!$U$12,IF(H72="T",N72*Contagem!$U$14,""))))</f>
        <v/>
      </c>
      <c r="P72" s="21"/>
      <c r="Q72" s="21"/>
      <c r="R72" s="21"/>
      <c r="S72" s="21"/>
      <c r="T72" s="21"/>
      <c r="U72" s="1"/>
      <c r="V72" s="1"/>
      <c r="W72" s="1"/>
      <c r="X72" s="1"/>
      <c r="Y72" s="1"/>
      <c r="Z72" s="1"/>
    </row>
    <row r="73" spans="1:26" ht="12" customHeight="1" x14ac:dyDescent="0.2">
      <c r="A73" s="61"/>
      <c r="B73" s="21"/>
      <c r="C73" s="21"/>
      <c r="D73" s="21"/>
      <c r="E73" s="21"/>
      <c r="F73" s="23"/>
      <c r="G73" s="25"/>
      <c r="H73" s="25"/>
      <c r="I73" s="25"/>
      <c r="J73" s="25"/>
      <c r="K73" s="25" t="str">
        <f t="shared" si="0"/>
        <v/>
      </c>
      <c r="L73" s="30" t="str">
        <f t="shared" si="1"/>
        <v/>
      </c>
      <c r="M73" s="31" t="str">
        <f t="shared" si="2"/>
        <v/>
      </c>
      <c r="N73" s="31" t="str">
        <f t="shared" si="3"/>
        <v/>
      </c>
      <c r="O73" s="35" t="str">
        <f>IF(H73="I",N73*Contagem!$U$11,IF(H73="E",N73*Contagem!$U$13,IF(H73="A",N73*Contagem!$U$12,IF(H73="T",N73*Contagem!$U$14,""))))</f>
        <v/>
      </c>
      <c r="P73" s="21"/>
      <c r="Q73" s="21"/>
      <c r="R73" s="21"/>
      <c r="S73" s="21"/>
      <c r="T73" s="21"/>
      <c r="U73" s="1"/>
      <c r="V73" s="1"/>
      <c r="W73" s="1"/>
      <c r="X73" s="1"/>
      <c r="Y73" s="1"/>
      <c r="Z73" s="1"/>
    </row>
    <row r="74" spans="1:26" ht="12" customHeight="1" x14ac:dyDescent="0.2">
      <c r="A74" s="61"/>
      <c r="B74" s="21"/>
      <c r="C74" s="21"/>
      <c r="D74" s="21"/>
      <c r="E74" s="21"/>
      <c r="F74" s="23"/>
      <c r="G74" s="25"/>
      <c r="H74" s="25"/>
      <c r="I74" s="25"/>
      <c r="J74" s="25"/>
      <c r="K74" s="25" t="str">
        <f t="shared" si="0"/>
        <v/>
      </c>
      <c r="L74" s="30" t="str">
        <f t="shared" si="1"/>
        <v/>
      </c>
      <c r="M74" s="31" t="str">
        <f t="shared" si="2"/>
        <v/>
      </c>
      <c r="N74" s="31" t="str">
        <f t="shared" si="3"/>
        <v/>
      </c>
      <c r="O74" s="35" t="str">
        <f>IF(H74="I",N74*Contagem!$U$11,IF(H74="E",N74*Contagem!$U$13,IF(H74="A",N74*Contagem!$U$12,IF(H74="T",N74*Contagem!$U$14,""))))</f>
        <v/>
      </c>
      <c r="P74" s="21"/>
      <c r="Q74" s="21"/>
      <c r="R74" s="21"/>
      <c r="S74" s="21"/>
      <c r="T74" s="21"/>
      <c r="U74" s="1"/>
      <c r="V74" s="1"/>
      <c r="W74" s="1"/>
      <c r="X74" s="1"/>
      <c r="Y74" s="1"/>
      <c r="Z74" s="1"/>
    </row>
    <row r="75" spans="1:26" ht="12" customHeight="1" x14ac:dyDescent="0.2">
      <c r="A75" s="61"/>
      <c r="B75" s="21"/>
      <c r="C75" s="21"/>
      <c r="D75" s="21"/>
      <c r="E75" s="21"/>
      <c r="F75" s="23"/>
      <c r="G75" s="25"/>
      <c r="H75" s="25"/>
      <c r="I75" s="25"/>
      <c r="J75" s="25"/>
      <c r="K75" s="25" t="str">
        <f t="shared" si="0"/>
        <v/>
      </c>
      <c r="L75" s="30" t="str">
        <f t="shared" si="1"/>
        <v/>
      </c>
      <c r="M75" s="31" t="str">
        <f t="shared" si="2"/>
        <v/>
      </c>
      <c r="N75" s="31" t="str">
        <f t="shared" si="3"/>
        <v/>
      </c>
      <c r="O75" s="35" t="str">
        <f>IF(H75="I",N75*Contagem!$U$11,IF(H75="E",N75*Contagem!$U$13,IF(H75="A",N75*Contagem!$U$12,IF(H75="T",N75*Contagem!$U$14,""))))</f>
        <v/>
      </c>
      <c r="P75" s="21"/>
      <c r="Q75" s="21"/>
      <c r="R75" s="21"/>
      <c r="S75" s="21"/>
      <c r="T75" s="21"/>
      <c r="U75" s="1"/>
      <c r="V75" s="1"/>
      <c r="W75" s="1"/>
      <c r="X75" s="1"/>
      <c r="Y75" s="1"/>
      <c r="Z75" s="1"/>
    </row>
    <row r="76" spans="1:26" ht="12" customHeight="1" x14ac:dyDescent="0.2">
      <c r="A76" s="61"/>
      <c r="B76" s="21"/>
      <c r="C76" s="21"/>
      <c r="D76" s="21"/>
      <c r="E76" s="21"/>
      <c r="F76" s="23"/>
      <c r="G76" s="25"/>
      <c r="H76" s="25"/>
      <c r="I76" s="25"/>
      <c r="J76" s="25"/>
      <c r="K76" s="25" t="str">
        <f t="shared" si="0"/>
        <v/>
      </c>
      <c r="L76" s="30" t="str">
        <f t="shared" si="1"/>
        <v/>
      </c>
      <c r="M76" s="31" t="str">
        <f t="shared" si="2"/>
        <v/>
      </c>
      <c r="N76" s="31" t="str">
        <f t="shared" si="3"/>
        <v/>
      </c>
      <c r="O76" s="35" t="str">
        <f>IF(H76="I",N76*Contagem!$U$11,IF(H76="E",N76*Contagem!$U$13,IF(H76="A",N76*Contagem!$U$12,IF(H76="T",N76*Contagem!$U$14,""))))</f>
        <v/>
      </c>
      <c r="P76" s="21"/>
      <c r="Q76" s="21"/>
      <c r="R76" s="21"/>
      <c r="S76" s="21"/>
      <c r="T76" s="21"/>
      <c r="U76" s="1"/>
      <c r="V76" s="1"/>
      <c r="W76" s="1"/>
      <c r="X76" s="1"/>
      <c r="Y76" s="1"/>
      <c r="Z76" s="1"/>
    </row>
    <row r="77" spans="1:26" ht="12" customHeight="1" x14ac:dyDescent="0.2">
      <c r="A77" s="61"/>
      <c r="B77" s="21"/>
      <c r="C77" s="21"/>
      <c r="D77" s="21"/>
      <c r="E77" s="21"/>
      <c r="F77" s="23"/>
      <c r="G77" s="25"/>
      <c r="H77" s="25"/>
      <c r="I77" s="25"/>
      <c r="J77" s="25"/>
      <c r="K77" s="25" t="str">
        <f t="shared" si="0"/>
        <v/>
      </c>
      <c r="L77" s="30" t="str">
        <f t="shared" si="1"/>
        <v/>
      </c>
      <c r="M77" s="31" t="str">
        <f t="shared" si="2"/>
        <v/>
      </c>
      <c r="N77" s="31" t="str">
        <f t="shared" si="3"/>
        <v/>
      </c>
      <c r="O77" s="35" t="str">
        <f>IF(H77="I",N77*Contagem!$U$11,IF(H77="E",N77*Contagem!$U$13,IF(H77="A",N77*Contagem!$U$12,IF(H77="T",N77*Contagem!$U$14,""))))</f>
        <v/>
      </c>
      <c r="P77" s="21"/>
      <c r="Q77" s="21"/>
      <c r="R77" s="21"/>
      <c r="S77" s="21"/>
      <c r="T77" s="21"/>
      <c r="U77" s="1"/>
      <c r="V77" s="1"/>
      <c r="W77" s="1"/>
      <c r="X77" s="1"/>
      <c r="Y77" s="1"/>
      <c r="Z77" s="1"/>
    </row>
    <row r="78" spans="1:26" ht="12" customHeight="1" x14ac:dyDescent="0.2">
      <c r="A78" s="61"/>
      <c r="B78" s="21"/>
      <c r="C78" s="21"/>
      <c r="D78" s="21"/>
      <c r="E78" s="21"/>
      <c r="F78" s="23"/>
      <c r="G78" s="25"/>
      <c r="H78" s="25"/>
      <c r="I78" s="25"/>
      <c r="J78" s="25"/>
      <c r="K78" s="25" t="str">
        <f t="shared" si="0"/>
        <v/>
      </c>
      <c r="L78" s="30" t="str">
        <f t="shared" si="1"/>
        <v/>
      </c>
      <c r="M78" s="31" t="str">
        <f t="shared" si="2"/>
        <v/>
      </c>
      <c r="N78" s="31" t="str">
        <f t="shared" si="3"/>
        <v/>
      </c>
      <c r="O78" s="35" t="str">
        <f>IF(H78="I",N78*Contagem!$U$11,IF(H78="E",N78*Contagem!$U$13,IF(H78="A",N78*Contagem!$U$12,IF(H78="T",N78*Contagem!$U$14,""))))</f>
        <v/>
      </c>
      <c r="P78" s="21"/>
      <c r="Q78" s="21"/>
      <c r="R78" s="21"/>
      <c r="S78" s="21"/>
      <c r="T78" s="21"/>
      <c r="U78" s="1"/>
      <c r="V78" s="1"/>
      <c r="W78" s="1"/>
      <c r="X78" s="1"/>
      <c r="Y78" s="1"/>
      <c r="Z78" s="1"/>
    </row>
    <row r="79" spans="1:26" ht="12" customHeight="1" x14ac:dyDescent="0.2">
      <c r="A79" s="61"/>
      <c r="B79" s="21"/>
      <c r="C79" s="21"/>
      <c r="D79" s="21"/>
      <c r="E79" s="21"/>
      <c r="F79" s="23"/>
      <c r="G79" s="25"/>
      <c r="H79" s="25"/>
      <c r="I79" s="25"/>
      <c r="J79" s="25"/>
      <c r="K79" s="25" t="str">
        <f t="shared" si="0"/>
        <v/>
      </c>
      <c r="L79" s="30" t="str">
        <f t="shared" si="1"/>
        <v/>
      </c>
      <c r="M79" s="31" t="str">
        <f t="shared" si="2"/>
        <v/>
      </c>
      <c r="N79" s="31" t="str">
        <f t="shared" si="3"/>
        <v/>
      </c>
      <c r="O79" s="35" t="str">
        <f>IF(H79="I",N79*Contagem!$U$11,IF(H79="E",N79*Contagem!$U$13,IF(H79="A",N79*Contagem!$U$12,IF(H79="T",N79*Contagem!$U$14,""))))</f>
        <v/>
      </c>
      <c r="P79" s="21"/>
      <c r="Q79" s="21"/>
      <c r="R79" s="21"/>
      <c r="S79" s="21"/>
      <c r="T79" s="21"/>
      <c r="U79" s="1"/>
      <c r="V79" s="1"/>
      <c r="W79" s="1"/>
      <c r="X79" s="1"/>
      <c r="Y79" s="1"/>
      <c r="Z79" s="1"/>
    </row>
    <row r="80" spans="1:26" ht="12" customHeight="1" x14ac:dyDescent="0.2">
      <c r="A80" s="61"/>
      <c r="B80" s="21"/>
      <c r="C80" s="21"/>
      <c r="D80" s="21"/>
      <c r="E80" s="21"/>
      <c r="F80" s="23"/>
      <c r="G80" s="25"/>
      <c r="H80" s="25"/>
      <c r="I80" s="25"/>
      <c r="J80" s="25"/>
      <c r="K80" s="25" t="str">
        <f t="shared" si="0"/>
        <v/>
      </c>
      <c r="L80" s="30" t="str">
        <f t="shared" si="1"/>
        <v/>
      </c>
      <c r="M80" s="31" t="str">
        <f t="shared" si="2"/>
        <v/>
      </c>
      <c r="N80" s="31" t="str">
        <f t="shared" si="3"/>
        <v/>
      </c>
      <c r="O80" s="35" t="str">
        <f>IF(H80="I",N80*Contagem!$U$11,IF(H80="E",N80*Contagem!$U$13,IF(H80="A",N80*Contagem!$U$12,IF(H80="T",N80*Contagem!$U$14,""))))</f>
        <v/>
      </c>
      <c r="P80" s="21"/>
      <c r="Q80" s="21"/>
      <c r="R80" s="21"/>
      <c r="S80" s="21"/>
      <c r="T80" s="21"/>
      <c r="U80" s="1"/>
      <c r="V80" s="1"/>
      <c r="W80" s="1"/>
      <c r="X80" s="1"/>
      <c r="Y80" s="1"/>
      <c r="Z80" s="1"/>
    </row>
    <row r="81" spans="1:26" ht="12" customHeight="1" x14ac:dyDescent="0.2">
      <c r="A81" s="61"/>
      <c r="B81" s="21"/>
      <c r="C81" s="21"/>
      <c r="D81" s="21"/>
      <c r="E81" s="21"/>
      <c r="F81" s="23"/>
      <c r="G81" s="25"/>
      <c r="H81" s="25"/>
      <c r="I81" s="25"/>
      <c r="J81" s="25"/>
      <c r="K81" s="25" t="str">
        <f t="shared" si="0"/>
        <v/>
      </c>
      <c r="L81" s="30" t="str">
        <f t="shared" si="1"/>
        <v/>
      </c>
      <c r="M81" s="31" t="str">
        <f t="shared" si="2"/>
        <v/>
      </c>
      <c r="N81" s="31" t="str">
        <f t="shared" si="3"/>
        <v/>
      </c>
      <c r="O81" s="35" t="str">
        <f>IF(H81="I",N81*Contagem!$U$11,IF(H81="E",N81*Contagem!$U$13,IF(H81="A",N81*Contagem!$U$12,IF(H81="T",N81*Contagem!$U$14,""))))</f>
        <v/>
      </c>
      <c r="P81" s="21"/>
      <c r="Q81" s="21"/>
      <c r="R81" s="21"/>
      <c r="S81" s="21"/>
      <c r="T81" s="21"/>
      <c r="U81" s="1"/>
      <c r="V81" s="1"/>
      <c r="W81" s="1"/>
      <c r="X81" s="1"/>
      <c r="Y81" s="1"/>
      <c r="Z81" s="1"/>
    </row>
    <row r="82" spans="1:26" ht="12" customHeight="1" x14ac:dyDescent="0.2">
      <c r="A82" s="61"/>
      <c r="B82" s="21"/>
      <c r="C82" s="21"/>
      <c r="D82" s="21"/>
      <c r="E82" s="21"/>
      <c r="F82" s="23"/>
      <c r="G82" s="25"/>
      <c r="H82" s="25"/>
      <c r="I82" s="25"/>
      <c r="J82" s="25"/>
      <c r="K82" s="25" t="str">
        <f t="shared" si="0"/>
        <v/>
      </c>
      <c r="L82" s="30" t="str">
        <f t="shared" si="1"/>
        <v/>
      </c>
      <c r="M82" s="31" t="str">
        <f t="shared" si="2"/>
        <v/>
      </c>
      <c r="N82" s="31" t="str">
        <f t="shared" si="3"/>
        <v/>
      </c>
      <c r="O82" s="35" t="str">
        <f>IF(H82="I",N82*Contagem!$U$11,IF(H82="E",N82*Contagem!$U$13,IF(H82="A",N82*Contagem!$U$12,IF(H82="T",N82*Contagem!$U$14,""))))</f>
        <v/>
      </c>
      <c r="P82" s="21"/>
      <c r="Q82" s="21"/>
      <c r="R82" s="21"/>
      <c r="S82" s="21"/>
      <c r="T82" s="21"/>
      <c r="U82" s="1"/>
      <c r="V82" s="1"/>
      <c r="W82" s="1"/>
      <c r="X82" s="1"/>
      <c r="Y82" s="1"/>
      <c r="Z82" s="1"/>
    </row>
    <row r="83" spans="1:26" ht="12" customHeight="1" x14ac:dyDescent="0.2">
      <c r="A83" s="61"/>
      <c r="B83" s="21"/>
      <c r="C83" s="21"/>
      <c r="D83" s="21"/>
      <c r="E83" s="21"/>
      <c r="F83" s="23"/>
      <c r="G83" s="25"/>
      <c r="H83" s="25"/>
      <c r="I83" s="25"/>
      <c r="J83" s="25"/>
      <c r="K83" s="25" t="str">
        <f t="shared" si="0"/>
        <v/>
      </c>
      <c r="L83" s="30" t="str">
        <f t="shared" si="1"/>
        <v/>
      </c>
      <c r="M83" s="31" t="str">
        <f t="shared" si="2"/>
        <v/>
      </c>
      <c r="N83" s="31" t="str">
        <f t="shared" si="3"/>
        <v/>
      </c>
      <c r="O83" s="35" t="str">
        <f>IF(H83="I",N83*Contagem!$U$11,IF(H83="E",N83*Contagem!$U$13,IF(H83="A",N83*Contagem!$U$12,IF(H83="T",N83*Contagem!$U$14,""))))</f>
        <v/>
      </c>
      <c r="P83" s="21"/>
      <c r="Q83" s="21"/>
      <c r="R83" s="21"/>
      <c r="S83" s="21"/>
      <c r="T83" s="21"/>
      <c r="U83" s="1"/>
      <c r="V83" s="1"/>
      <c r="W83" s="1"/>
      <c r="X83" s="1"/>
      <c r="Y83" s="1"/>
      <c r="Z83" s="1"/>
    </row>
    <row r="84" spans="1:26" ht="12" customHeight="1" x14ac:dyDescent="0.2">
      <c r="A84" s="61"/>
      <c r="B84" s="21"/>
      <c r="C84" s="21"/>
      <c r="D84" s="21"/>
      <c r="E84" s="21"/>
      <c r="F84" s="23"/>
      <c r="G84" s="25"/>
      <c r="H84" s="25"/>
      <c r="I84" s="25"/>
      <c r="J84" s="25"/>
      <c r="K84" s="25" t="str">
        <f t="shared" si="0"/>
        <v/>
      </c>
      <c r="L84" s="30" t="str">
        <f t="shared" si="1"/>
        <v/>
      </c>
      <c r="M84" s="31" t="str">
        <f t="shared" si="2"/>
        <v/>
      </c>
      <c r="N84" s="31" t="str">
        <f t="shared" si="3"/>
        <v/>
      </c>
      <c r="O84" s="35" t="str">
        <f>IF(H84="I",N84*Contagem!$U$11,IF(H84="E",N84*Contagem!$U$13,IF(H84="A",N84*Contagem!$U$12,IF(H84="T",N84*Contagem!$U$14,""))))</f>
        <v/>
      </c>
      <c r="P84" s="21"/>
      <c r="Q84" s="21"/>
      <c r="R84" s="21"/>
      <c r="S84" s="21"/>
      <c r="T84" s="21"/>
      <c r="U84" s="1"/>
      <c r="V84" s="1"/>
      <c r="W84" s="1"/>
      <c r="X84" s="1"/>
      <c r="Y84" s="1"/>
      <c r="Z84" s="1"/>
    </row>
    <row r="85" spans="1:26" ht="12" customHeight="1" x14ac:dyDescent="0.2">
      <c r="A85" s="61"/>
      <c r="B85" s="21"/>
      <c r="C85" s="21"/>
      <c r="D85" s="21"/>
      <c r="E85" s="21"/>
      <c r="F85" s="23"/>
      <c r="G85" s="25"/>
      <c r="H85" s="25"/>
      <c r="I85" s="25"/>
      <c r="J85" s="25"/>
      <c r="K85" s="25" t="str">
        <f t="shared" si="0"/>
        <v/>
      </c>
      <c r="L85" s="30" t="str">
        <f t="shared" si="1"/>
        <v/>
      </c>
      <c r="M85" s="31" t="str">
        <f t="shared" si="2"/>
        <v/>
      </c>
      <c r="N85" s="31" t="str">
        <f t="shared" si="3"/>
        <v/>
      </c>
      <c r="O85" s="35" t="str">
        <f>IF(H85="I",N85*Contagem!$U$11,IF(H85="E",N85*Contagem!$U$13,IF(H85="A",N85*Contagem!$U$12,IF(H85="T",N85*Contagem!$U$14,""))))</f>
        <v/>
      </c>
      <c r="P85" s="21"/>
      <c r="Q85" s="21"/>
      <c r="R85" s="21"/>
      <c r="S85" s="21"/>
      <c r="T85" s="21"/>
      <c r="U85" s="1"/>
      <c r="V85" s="1"/>
      <c r="W85" s="1"/>
      <c r="X85" s="1"/>
      <c r="Y85" s="1"/>
      <c r="Z85" s="1"/>
    </row>
    <row r="86" spans="1:26" ht="12" customHeight="1" x14ac:dyDescent="0.2">
      <c r="A86" s="61"/>
      <c r="B86" s="21"/>
      <c r="C86" s="21"/>
      <c r="D86" s="21"/>
      <c r="E86" s="21"/>
      <c r="F86" s="23"/>
      <c r="G86" s="25"/>
      <c r="H86" s="25"/>
      <c r="I86" s="25"/>
      <c r="J86" s="25"/>
      <c r="K86" s="25" t="str">
        <f t="shared" si="0"/>
        <v/>
      </c>
      <c r="L86" s="30" t="str">
        <f t="shared" si="1"/>
        <v/>
      </c>
      <c r="M86" s="31" t="str">
        <f t="shared" si="2"/>
        <v/>
      </c>
      <c r="N86" s="31" t="str">
        <f t="shared" si="3"/>
        <v/>
      </c>
      <c r="O86" s="35" t="str">
        <f>IF(H86="I",N86*Contagem!$U$11,IF(H86="E",N86*Contagem!$U$13,IF(H86="A",N86*Contagem!$U$12,IF(H86="T",N86*Contagem!$U$14,""))))</f>
        <v/>
      </c>
      <c r="P86" s="21"/>
      <c r="Q86" s="21"/>
      <c r="R86" s="21"/>
      <c r="S86" s="21"/>
      <c r="T86" s="21"/>
      <c r="U86" s="1"/>
      <c r="V86" s="1"/>
      <c r="W86" s="1"/>
      <c r="X86" s="1"/>
      <c r="Y86" s="1"/>
      <c r="Z86" s="1"/>
    </row>
    <row r="87" spans="1:26" ht="12" customHeight="1" x14ac:dyDescent="0.2">
      <c r="A87" s="61"/>
      <c r="B87" s="21"/>
      <c r="C87" s="21"/>
      <c r="D87" s="21"/>
      <c r="E87" s="21"/>
      <c r="F87" s="23"/>
      <c r="G87" s="25"/>
      <c r="H87" s="25"/>
      <c r="I87" s="25"/>
      <c r="J87" s="25"/>
      <c r="K87" s="25" t="str">
        <f t="shared" si="0"/>
        <v/>
      </c>
      <c r="L87" s="30" t="str">
        <f t="shared" si="1"/>
        <v/>
      </c>
      <c r="M87" s="31" t="str">
        <f t="shared" si="2"/>
        <v/>
      </c>
      <c r="N87" s="31" t="str">
        <f t="shared" si="3"/>
        <v/>
      </c>
      <c r="O87" s="35" t="str">
        <f>IF(H87="I",N87*Contagem!$U$11,IF(H87="E",N87*Contagem!$U$13,IF(H87="A",N87*Contagem!$U$12,IF(H87="T",N87*Contagem!$U$14,""))))</f>
        <v/>
      </c>
      <c r="P87" s="21"/>
      <c r="Q87" s="21"/>
      <c r="R87" s="21"/>
      <c r="S87" s="21"/>
      <c r="T87" s="21"/>
      <c r="U87" s="1"/>
      <c r="V87" s="1"/>
      <c r="W87" s="1"/>
      <c r="X87" s="1"/>
      <c r="Y87" s="1"/>
      <c r="Z87" s="1"/>
    </row>
    <row r="88" spans="1:26" ht="12" customHeight="1" x14ac:dyDescent="0.2">
      <c r="A88" s="61"/>
      <c r="B88" s="21"/>
      <c r="C88" s="21"/>
      <c r="D88" s="21"/>
      <c r="E88" s="21"/>
      <c r="F88" s="23"/>
      <c r="G88" s="25"/>
      <c r="H88" s="25"/>
      <c r="I88" s="25"/>
      <c r="J88" s="25"/>
      <c r="K88" s="25" t="str">
        <f t="shared" si="0"/>
        <v/>
      </c>
      <c r="L88" s="30" t="str">
        <f t="shared" si="1"/>
        <v/>
      </c>
      <c r="M88" s="31" t="str">
        <f t="shared" si="2"/>
        <v/>
      </c>
      <c r="N88" s="31" t="str">
        <f t="shared" si="3"/>
        <v/>
      </c>
      <c r="O88" s="35" t="str">
        <f>IF(H88="I",N88*Contagem!$U$11,IF(H88="E",N88*Contagem!$U$13,IF(H88="A",N88*Contagem!$U$12,IF(H88="T",N88*Contagem!$U$14,""))))</f>
        <v/>
      </c>
      <c r="P88" s="21"/>
      <c r="Q88" s="21"/>
      <c r="R88" s="21"/>
      <c r="S88" s="21"/>
      <c r="T88" s="21"/>
      <c r="U88" s="1"/>
      <c r="V88" s="1"/>
      <c r="W88" s="1"/>
      <c r="X88" s="1"/>
      <c r="Y88" s="1"/>
      <c r="Z88" s="1"/>
    </row>
    <row r="89" spans="1:26" ht="12" customHeight="1" x14ac:dyDescent="0.2">
      <c r="A89" s="61"/>
      <c r="B89" s="21"/>
      <c r="C89" s="21"/>
      <c r="D89" s="21"/>
      <c r="E89" s="21"/>
      <c r="F89" s="23"/>
      <c r="G89" s="25"/>
      <c r="H89" s="25"/>
      <c r="I89" s="25"/>
      <c r="J89" s="25"/>
      <c r="K89" s="25" t="str">
        <f t="shared" si="0"/>
        <v/>
      </c>
      <c r="L89" s="30" t="str">
        <f t="shared" si="1"/>
        <v/>
      </c>
      <c r="M89" s="31" t="str">
        <f t="shared" si="2"/>
        <v/>
      </c>
      <c r="N89" s="31" t="str">
        <f t="shared" si="3"/>
        <v/>
      </c>
      <c r="O89" s="35" t="str">
        <f>IF(H89="I",N89*Contagem!$U$11,IF(H89="E",N89*Contagem!$U$13,IF(H89="A",N89*Contagem!$U$12,IF(H89="T",N89*Contagem!$U$14,""))))</f>
        <v/>
      </c>
      <c r="P89" s="21"/>
      <c r="Q89" s="21"/>
      <c r="R89" s="21"/>
      <c r="S89" s="21"/>
      <c r="T89" s="21"/>
      <c r="U89" s="1"/>
      <c r="V89" s="1"/>
      <c r="W89" s="1"/>
      <c r="X89" s="1"/>
      <c r="Y89" s="1"/>
      <c r="Z89" s="1"/>
    </row>
    <row r="90" spans="1:26" ht="12" customHeight="1" x14ac:dyDescent="0.2">
      <c r="A90" s="61"/>
      <c r="B90" s="21"/>
      <c r="C90" s="21"/>
      <c r="D90" s="21"/>
      <c r="E90" s="21"/>
      <c r="F90" s="23"/>
      <c r="G90" s="25"/>
      <c r="H90" s="25"/>
      <c r="I90" s="25"/>
      <c r="J90" s="25"/>
      <c r="K90" s="25" t="str">
        <f t="shared" si="0"/>
        <v/>
      </c>
      <c r="L90" s="30" t="str">
        <f t="shared" si="1"/>
        <v/>
      </c>
      <c r="M90" s="31" t="str">
        <f t="shared" si="2"/>
        <v/>
      </c>
      <c r="N90" s="31" t="str">
        <f t="shared" si="3"/>
        <v/>
      </c>
      <c r="O90" s="35" t="str">
        <f>IF(H90="I",N90*Contagem!$U$11,IF(H90="E",N90*Contagem!$U$13,IF(H90="A",N90*Contagem!$U$12,IF(H90="T",N90*Contagem!$U$14,""))))</f>
        <v/>
      </c>
      <c r="P90" s="21"/>
      <c r="Q90" s="21"/>
      <c r="R90" s="21"/>
      <c r="S90" s="21"/>
      <c r="T90" s="21"/>
      <c r="U90" s="1"/>
      <c r="V90" s="1"/>
      <c r="W90" s="1"/>
      <c r="X90" s="1"/>
      <c r="Y90" s="1"/>
      <c r="Z90" s="1"/>
    </row>
    <row r="91" spans="1:26" ht="12" customHeight="1" x14ac:dyDescent="0.2">
      <c r="A91" s="61"/>
      <c r="B91" s="21"/>
      <c r="C91" s="21"/>
      <c r="D91" s="21"/>
      <c r="E91" s="21"/>
      <c r="F91" s="23"/>
      <c r="G91" s="25"/>
      <c r="H91" s="25"/>
      <c r="I91" s="25"/>
      <c r="J91" s="25"/>
      <c r="K91" s="25" t="str">
        <f t="shared" si="0"/>
        <v/>
      </c>
      <c r="L91" s="30" t="str">
        <f t="shared" si="1"/>
        <v/>
      </c>
      <c r="M91" s="31" t="str">
        <f t="shared" si="2"/>
        <v/>
      </c>
      <c r="N91" s="31" t="str">
        <f t="shared" si="3"/>
        <v/>
      </c>
      <c r="O91" s="35" t="str">
        <f>IF(H91="I",N91*Contagem!$U$11,IF(H91="E",N91*Contagem!$U$13,IF(H91="A",N91*Contagem!$U$12,IF(H91="T",N91*Contagem!$U$14,""))))</f>
        <v/>
      </c>
      <c r="P91" s="21"/>
      <c r="Q91" s="21"/>
      <c r="R91" s="21"/>
      <c r="S91" s="21"/>
      <c r="T91" s="21"/>
      <c r="U91" s="1"/>
      <c r="V91" s="1"/>
      <c r="W91" s="1"/>
      <c r="X91" s="1"/>
      <c r="Y91" s="1"/>
      <c r="Z91" s="1"/>
    </row>
    <row r="92" spans="1:26" ht="12" customHeight="1" x14ac:dyDescent="0.2">
      <c r="A92" s="61"/>
      <c r="B92" s="21"/>
      <c r="C92" s="21"/>
      <c r="D92" s="21"/>
      <c r="E92" s="21"/>
      <c r="F92" s="23"/>
      <c r="G92" s="25"/>
      <c r="H92" s="25"/>
      <c r="I92" s="25"/>
      <c r="J92" s="25"/>
      <c r="K92" s="25" t="str">
        <f t="shared" si="0"/>
        <v/>
      </c>
      <c r="L92" s="30" t="str">
        <f t="shared" si="1"/>
        <v/>
      </c>
      <c r="M92" s="31" t="str">
        <f t="shared" si="2"/>
        <v/>
      </c>
      <c r="N92" s="31" t="str">
        <f t="shared" si="3"/>
        <v/>
      </c>
      <c r="O92" s="35" t="str">
        <f>IF(H92="I",N92*Contagem!$U$11,IF(H92="E",N92*Contagem!$U$13,IF(H92="A",N92*Contagem!$U$12,IF(H92="T",N92*Contagem!$U$14,""))))</f>
        <v/>
      </c>
      <c r="P92" s="21"/>
      <c r="Q92" s="21"/>
      <c r="R92" s="21"/>
      <c r="S92" s="21"/>
      <c r="T92" s="21"/>
      <c r="U92" s="1"/>
      <c r="V92" s="1"/>
      <c r="W92" s="1"/>
      <c r="X92" s="1"/>
      <c r="Y92" s="1"/>
      <c r="Z92" s="1"/>
    </row>
    <row r="93" spans="1:26" ht="12" customHeight="1" x14ac:dyDescent="0.2">
      <c r="A93" s="61"/>
      <c r="B93" s="21"/>
      <c r="C93" s="21"/>
      <c r="D93" s="21"/>
      <c r="E93" s="21"/>
      <c r="F93" s="23"/>
      <c r="G93" s="25"/>
      <c r="H93" s="25"/>
      <c r="I93" s="25"/>
      <c r="J93" s="25"/>
      <c r="K93" s="25" t="str">
        <f t="shared" si="0"/>
        <v/>
      </c>
      <c r="L93" s="30" t="str">
        <f t="shared" si="1"/>
        <v/>
      </c>
      <c r="M93" s="31" t="str">
        <f t="shared" si="2"/>
        <v/>
      </c>
      <c r="N93" s="31" t="str">
        <f t="shared" si="3"/>
        <v/>
      </c>
      <c r="O93" s="35" t="str">
        <f>IF(H93="I",N93*Contagem!$U$11,IF(H93="E",N93*Contagem!$U$13,IF(H93="A",N93*Contagem!$U$12,IF(H93="T",N93*Contagem!$U$14,""))))</f>
        <v/>
      </c>
      <c r="P93" s="21"/>
      <c r="Q93" s="21"/>
      <c r="R93" s="21"/>
      <c r="S93" s="21"/>
      <c r="T93" s="21"/>
      <c r="U93" s="1"/>
      <c r="V93" s="1"/>
      <c r="W93" s="1"/>
      <c r="X93" s="1"/>
      <c r="Y93" s="1"/>
      <c r="Z93" s="1"/>
    </row>
    <row r="94" spans="1:26" ht="12" customHeight="1" x14ac:dyDescent="0.2">
      <c r="A94" s="61"/>
      <c r="B94" s="21"/>
      <c r="C94" s="21"/>
      <c r="D94" s="21"/>
      <c r="E94" s="21"/>
      <c r="F94" s="23"/>
      <c r="G94" s="25"/>
      <c r="H94" s="25"/>
      <c r="I94" s="25"/>
      <c r="J94" s="25"/>
      <c r="K94" s="25" t="str">
        <f t="shared" si="0"/>
        <v/>
      </c>
      <c r="L94" s="30" t="str">
        <f t="shared" si="1"/>
        <v/>
      </c>
      <c r="M94" s="31" t="str">
        <f t="shared" si="2"/>
        <v/>
      </c>
      <c r="N94" s="31" t="str">
        <f t="shared" si="3"/>
        <v/>
      </c>
      <c r="O94" s="35" t="str">
        <f>IF(H94="I",N94*Contagem!$U$11,IF(H94="E",N94*Contagem!$U$13,IF(H94="A",N94*Contagem!$U$12,IF(H94="T",N94*Contagem!$U$14,""))))</f>
        <v/>
      </c>
      <c r="P94" s="21"/>
      <c r="Q94" s="21"/>
      <c r="R94" s="21"/>
      <c r="S94" s="21"/>
      <c r="T94" s="21"/>
      <c r="U94" s="1"/>
      <c r="V94" s="1"/>
      <c r="W94" s="1"/>
      <c r="X94" s="1"/>
      <c r="Y94" s="1"/>
      <c r="Z94" s="1"/>
    </row>
    <row r="95" spans="1:26" ht="12" customHeight="1" x14ac:dyDescent="0.2">
      <c r="A95" s="61"/>
      <c r="B95" s="21"/>
      <c r="C95" s="21"/>
      <c r="D95" s="21"/>
      <c r="E95" s="21"/>
      <c r="F95" s="23"/>
      <c r="G95" s="25"/>
      <c r="H95" s="25"/>
      <c r="I95" s="25"/>
      <c r="J95" s="25"/>
      <c r="K95" s="25" t="str">
        <f t="shared" si="0"/>
        <v/>
      </c>
      <c r="L95" s="30" t="str">
        <f t="shared" si="1"/>
        <v/>
      </c>
      <c r="M95" s="31" t="str">
        <f t="shared" si="2"/>
        <v/>
      </c>
      <c r="N95" s="31" t="str">
        <f t="shared" si="3"/>
        <v/>
      </c>
      <c r="O95" s="35" t="str">
        <f>IF(H95="I",N95*Contagem!$U$11,IF(H95="E",N95*Contagem!$U$13,IF(H95="A",N95*Contagem!$U$12,IF(H95="T",N95*Contagem!$U$14,""))))</f>
        <v/>
      </c>
      <c r="P95" s="21"/>
      <c r="Q95" s="21"/>
      <c r="R95" s="21"/>
      <c r="S95" s="21"/>
      <c r="T95" s="21"/>
      <c r="U95" s="1"/>
      <c r="V95" s="1"/>
      <c r="W95" s="1"/>
      <c r="X95" s="1"/>
      <c r="Y95" s="1"/>
      <c r="Z95" s="1"/>
    </row>
    <row r="96" spans="1:26" ht="12" customHeight="1" x14ac:dyDescent="0.2">
      <c r="A96" s="61"/>
      <c r="B96" s="21"/>
      <c r="C96" s="21"/>
      <c r="D96" s="21"/>
      <c r="E96" s="21"/>
      <c r="F96" s="23"/>
      <c r="G96" s="25"/>
      <c r="H96" s="25"/>
      <c r="I96" s="25"/>
      <c r="J96" s="25"/>
      <c r="K96" s="25" t="str">
        <f t="shared" si="0"/>
        <v/>
      </c>
      <c r="L96" s="30" t="str">
        <f t="shared" si="1"/>
        <v/>
      </c>
      <c r="M96" s="31" t="str">
        <f t="shared" si="2"/>
        <v/>
      </c>
      <c r="N96" s="31" t="str">
        <f t="shared" si="3"/>
        <v/>
      </c>
      <c r="O96" s="35" t="str">
        <f>IF(H96="I",N96*Contagem!$U$11,IF(H96="E",N96*Contagem!$U$13,IF(H96="A",N96*Contagem!$U$12,IF(H96="T",N96*Contagem!$U$14,""))))</f>
        <v/>
      </c>
      <c r="P96" s="21"/>
      <c r="Q96" s="21"/>
      <c r="R96" s="21"/>
      <c r="S96" s="21"/>
      <c r="T96" s="21"/>
      <c r="U96" s="1"/>
      <c r="V96" s="1"/>
      <c r="W96" s="1"/>
      <c r="X96" s="1"/>
      <c r="Y96" s="1"/>
      <c r="Z96" s="1"/>
    </row>
    <row r="97" spans="1:26" ht="12" customHeight="1" x14ac:dyDescent="0.2">
      <c r="A97" s="61"/>
      <c r="B97" s="21"/>
      <c r="C97" s="21"/>
      <c r="D97" s="21"/>
      <c r="E97" s="21"/>
      <c r="F97" s="23"/>
      <c r="G97" s="25"/>
      <c r="H97" s="25"/>
      <c r="I97" s="25"/>
      <c r="J97" s="25"/>
      <c r="K97" s="25" t="str">
        <f t="shared" si="0"/>
        <v/>
      </c>
      <c r="L97" s="30" t="str">
        <f t="shared" si="1"/>
        <v/>
      </c>
      <c r="M97" s="31" t="str">
        <f t="shared" si="2"/>
        <v/>
      </c>
      <c r="N97" s="31" t="str">
        <f t="shared" si="3"/>
        <v/>
      </c>
      <c r="O97" s="35" t="str">
        <f>IF(H97="I",N97*Contagem!$U$11,IF(H97="E",N97*Contagem!$U$13,IF(H97="A",N97*Contagem!$U$12,IF(H97="T",N97*Contagem!$U$14,""))))</f>
        <v/>
      </c>
      <c r="P97" s="21"/>
      <c r="Q97" s="21"/>
      <c r="R97" s="21"/>
      <c r="S97" s="21"/>
      <c r="T97" s="21"/>
      <c r="U97" s="1"/>
      <c r="V97" s="1"/>
      <c r="W97" s="1"/>
      <c r="X97" s="1"/>
      <c r="Y97" s="1"/>
      <c r="Z97" s="1"/>
    </row>
    <row r="98" spans="1:26" ht="12" customHeight="1" x14ac:dyDescent="0.2">
      <c r="A98" s="61"/>
      <c r="B98" s="21"/>
      <c r="C98" s="21"/>
      <c r="D98" s="21"/>
      <c r="E98" s="21"/>
      <c r="F98" s="23"/>
      <c r="G98" s="25"/>
      <c r="H98" s="25"/>
      <c r="I98" s="25"/>
      <c r="J98" s="25"/>
      <c r="K98" s="25" t="str">
        <f t="shared" si="0"/>
        <v/>
      </c>
      <c r="L98" s="30" t="str">
        <f t="shared" si="1"/>
        <v/>
      </c>
      <c r="M98" s="31" t="str">
        <f t="shared" si="2"/>
        <v/>
      </c>
      <c r="N98" s="31" t="str">
        <f t="shared" si="3"/>
        <v/>
      </c>
      <c r="O98" s="35" t="str">
        <f>IF(H98="I",N98*Contagem!$U$11,IF(H98="E",N98*Contagem!$U$13,IF(H98="A",N98*Contagem!$U$12,IF(H98="T",N98*Contagem!$U$14,""))))</f>
        <v/>
      </c>
      <c r="P98" s="21"/>
      <c r="Q98" s="21"/>
      <c r="R98" s="21"/>
      <c r="S98" s="21"/>
      <c r="T98" s="21"/>
      <c r="U98" s="1"/>
      <c r="V98" s="1"/>
      <c r="W98" s="1"/>
      <c r="X98" s="1"/>
      <c r="Y98" s="1"/>
      <c r="Z98" s="1"/>
    </row>
    <row r="99" spans="1:26" ht="12" customHeight="1" x14ac:dyDescent="0.2">
      <c r="A99" s="61"/>
      <c r="B99" s="21"/>
      <c r="C99" s="21"/>
      <c r="D99" s="21"/>
      <c r="E99" s="21"/>
      <c r="F99" s="23"/>
      <c r="G99" s="25"/>
      <c r="H99" s="25"/>
      <c r="I99" s="25"/>
      <c r="J99" s="25"/>
      <c r="K99" s="25" t="str">
        <f t="shared" si="0"/>
        <v/>
      </c>
      <c r="L99" s="30" t="str">
        <f t="shared" si="1"/>
        <v/>
      </c>
      <c r="M99" s="31" t="str">
        <f t="shared" si="2"/>
        <v/>
      </c>
      <c r="N99" s="31" t="str">
        <f t="shared" si="3"/>
        <v/>
      </c>
      <c r="O99" s="35" t="str">
        <f>IF(H99="I",N99*Contagem!$U$11,IF(H99="E",N99*Contagem!$U$13,IF(H99="A",N99*Contagem!$U$12,IF(H99="T",N99*Contagem!$U$14,""))))</f>
        <v/>
      </c>
      <c r="P99" s="21"/>
      <c r="Q99" s="21"/>
      <c r="R99" s="21"/>
      <c r="S99" s="21"/>
      <c r="T99" s="21"/>
      <c r="U99" s="1"/>
      <c r="V99" s="1"/>
      <c r="W99" s="1"/>
      <c r="X99" s="1"/>
      <c r="Y99" s="1"/>
      <c r="Z99" s="1"/>
    </row>
    <row r="100" spans="1:26" ht="12" customHeight="1" x14ac:dyDescent="0.2">
      <c r="A100" s="61"/>
      <c r="B100" s="21"/>
      <c r="C100" s="21"/>
      <c r="D100" s="21"/>
      <c r="E100" s="21"/>
      <c r="F100" s="23"/>
      <c r="G100" s="25"/>
      <c r="H100" s="25"/>
      <c r="I100" s="25"/>
      <c r="J100" s="25"/>
      <c r="K100" s="25" t="str">
        <f t="shared" si="0"/>
        <v/>
      </c>
      <c r="L100" s="30" t="str">
        <f t="shared" si="1"/>
        <v/>
      </c>
      <c r="M100" s="31" t="str">
        <f t="shared" si="2"/>
        <v/>
      </c>
      <c r="N100" s="31" t="str">
        <f t="shared" si="3"/>
        <v/>
      </c>
      <c r="O100" s="35" t="str">
        <f>IF(H100="I",N100*Contagem!$U$11,IF(H100="E",N100*Contagem!$U$13,IF(H100="A",N100*Contagem!$U$12,IF(H100="T",N100*Contagem!$U$14,""))))</f>
        <v/>
      </c>
      <c r="P100" s="21"/>
      <c r="Q100" s="21"/>
      <c r="R100" s="21"/>
      <c r="S100" s="21"/>
      <c r="T100" s="21"/>
      <c r="U100" s="1"/>
      <c r="V100" s="1"/>
      <c r="W100" s="1"/>
      <c r="X100" s="1"/>
      <c r="Y100" s="1"/>
      <c r="Z100" s="1"/>
    </row>
    <row r="101" spans="1:26" ht="12" customHeight="1" x14ac:dyDescent="0.2">
      <c r="A101" s="61"/>
      <c r="B101" s="21"/>
      <c r="C101" s="21"/>
      <c r="D101" s="21"/>
      <c r="E101" s="21"/>
      <c r="F101" s="23"/>
      <c r="G101" s="25"/>
      <c r="H101" s="25"/>
      <c r="I101" s="25"/>
      <c r="J101" s="25"/>
      <c r="K101" s="25" t="str">
        <f t="shared" si="0"/>
        <v/>
      </c>
      <c r="L101" s="30" t="str">
        <f t="shared" si="1"/>
        <v/>
      </c>
      <c r="M101" s="31" t="str">
        <f t="shared" si="2"/>
        <v/>
      </c>
      <c r="N101" s="31" t="str">
        <f t="shared" si="3"/>
        <v/>
      </c>
      <c r="O101" s="35" t="str">
        <f>IF(H101="I",N101*Contagem!$U$11,IF(H101="E",N101*Contagem!$U$13,IF(H101="A",N101*Contagem!$U$12,IF(H101="T",N101*Contagem!$U$14,""))))</f>
        <v/>
      </c>
      <c r="P101" s="21"/>
      <c r="Q101" s="21"/>
      <c r="R101" s="21"/>
      <c r="S101" s="21"/>
      <c r="T101" s="21"/>
      <c r="U101" s="1"/>
      <c r="V101" s="1"/>
      <c r="W101" s="1"/>
      <c r="X101" s="1"/>
      <c r="Y101" s="1"/>
      <c r="Z101" s="1"/>
    </row>
    <row r="102" spans="1:26" ht="12" customHeight="1" x14ac:dyDescent="0.2">
      <c r="A102" s="61"/>
      <c r="B102" s="21"/>
      <c r="C102" s="21"/>
      <c r="D102" s="21"/>
      <c r="E102" s="21"/>
      <c r="F102" s="23"/>
      <c r="G102" s="25"/>
      <c r="H102" s="25"/>
      <c r="I102" s="25"/>
      <c r="J102" s="25"/>
      <c r="K102" s="25" t="str">
        <f t="shared" si="0"/>
        <v/>
      </c>
      <c r="L102" s="30" t="str">
        <f t="shared" si="1"/>
        <v/>
      </c>
      <c r="M102" s="31" t="str">
        <f t="shared" si="2"/>
        <v/>
      </c>
      <c r="N102" s="31" t="str">
        <f t="shared" si="3"/>
        <v/>
      </c>
      <c r="O102" s="35" t="str">
        <f>IF(H102="I",N102*Contagem!$U$11,IF(H102="E",N102*Contagem!$U$13,IF(H102="A",N102*Contagem!$U$12,IF(H102="T",N102*Contagem!$U$14,""))))</f>
        <v/>
      </c>
      <c r="P102" s="21"/>
      <c r="Q102" s="21"/>
      <c r="R102" s="21"/>
      <c r="S102" s="21"/>
      <c r="T102" s="21"/>
      <c r="U102" s="1"/>
      <c r="V102" s="1"/>
      <c r="W102" s="1"/>
      <c r="X102" s="1"/>
      <c r="Y102" s="1"/>
      <c r="Z102" s="1"/>
    </row>
    <row r="103" spans="1:26" ht="12" customHeight="1" x14ac:dyDescent="0.2">
      <c r="A103" s="61"/>
      <c r="B103" s="21"/>
      <c r="C103" s="21"/>
      <c r="D103" s="21"/>
      <c r="E103" s="21"/>
      <c r="F103" s="23"/>
      <c r="G103" s="25"/>
      <c r="H103" s="25"/>
      <c r="I103" s="25"/>
      <c r="J103" s="25"/>
      <c r="K103" s="25" t="str">
        <f t="shared" si="0"/>
        <v/>
      </c>
      <c r="L103" s="30" t="str">
        <f t="shared" si="1"/>
        <v/>
      </c>
      <c r="M103" s="31" t="str">
        <f t="shared" si="2"/>
        <v/>
      </c>
      <c r="N103" s="31" t="str">
        <f t="shared" si="3"/>
        <v/>
      </c>
      <c r="O103" s="35" t="str">
        <f>IF(H103="I",N103*Contagem!$U$11,IF(H103="E",N103*Contagem!$U$13,IF(H103="A",N103*Contagem!$U$12,IF(H103="T",N103*Contagem!$U$14,""))))</f>
        <v/>
      </c>
      <c r="P103" s="21"/>
      <c r="Q103" s="21"/>
      <c r="R103" s="21"/>
      <c r="S103" s="21"/>
      <c r="T103" s="21"/>
      <c r="U103" s="1"/>
      <c r="V103" s="1"/>
      <c r="W103" s="1"/>
      <c r="X103" s="1"/>
      <c r="Y103" s="1"/>
      <c r="Z103" s="1"/>
    </row>
    <row r="104" spans="1:26" ht="12" customHeight="1" x14ac:dyDescent="0.2">
      <c r="A104" s="61"/>
      <c r="B104" s="21"/>
      <c r="C104" s="21"/>
      <c r="D104" s="21"/>
      <c r="E104" s="21"/>
      <c r="F104" s="23"/>
      <c r="G104" s="25"/>
      <c r="H104" s="25"/>
      <c r="I104" s="25"/>
      <c r="J104" s="25"/>
      <c r="K104" s="25" t="str">
        <f t="shared" si="0"/>
        <v/>
      </c>
      <c r="L104" s="30" t="str">
        <f t="shared" si="1"/>
        <v/>
      </c>
      <c r="M104" s="31" t="str">
        <f t="shared" si="2"/>
        <v/>
      </c>
      <c r="N104" s="31" t="str">
        <f t="shared" si="3"/>
        <v/>
      </c>
      <c r="O104" s="35" t="str">
        <f>IF(H104="I",N104*Contagem!$U$11,IF(H104="E",N104*Contagem!$U$13,IF(H104="A",N104*Contagem!$U$12,IF(H104="T",N104*Contagem!$U$14,""))))</f>
        <v/>
      </c>
      <c r="P104" s="21"/>
      <c r="Q104" s="21"/>
      <c r="R104" s="21"/>
      <c r="S104" s="21"/>
      <c r="T104" s="21"/>
      <c r="U104" s="1"/>
      <c r="V104" s="1"/>
      <c r="W104" s="1"/>
      <c r="X104" s="1"/>
      <c r="Y104" s="1"/>
      <c r="Z104" s="1"/>
    </row>
    <row r="105" spans="1:26" ht="12" customHeight="1" x14ac:dyDescent="0.2">
      <c r="A105" s="61"/>
      <c r="B105" s="21"/>
      <c r="C105" s="21"/>
      <c r="D105" s="21"/>
      <c r="E105" s="21"/>
      <c r="F105" s="23"/>
      <c r="G105" s="25"/>
      <c r="H105" s="25"/>
      <c r="I105" s="25"/>
      <c r="J105" s="25"/>
      <c r="K105" s="25" t="str">
        <f t="shared" si="0"/>
        <v/>
      </c>
      <c r="L105" s="30" t="str">
        <f t="shared" si="1"/>
        <v/>
      </c>
      <c r="M105" s="31" t="str">
        <f t="shared" si="2"/>
        <v/>
      </c>
      <c r="N105" s="31" t="str">
        <f t="shared" si="3"/>
        <v/>
      </c>
      <c r="O105" s="35" t="str">
        <f>IF(H105="I",N105*Contagem!$U$11,IF(H105="E",N105*Contagem!$U$13,IF(H105="A",N105*Contagem!$U$12,IF(H105="T",N105*Contagem!$U$14,""))))</f>
        <v/>
      </c>
      <c r="P105" s="21"/>
      <c r="Q105" s="21"/>
      <c r="R105" s="21"/>
      <c r="S105" s="21"/>
      <c r="T105" s="21"/>
      <c r="U105" s="1"/>
      <c r="V105" s="1"/>
      <c r="W105" s="1"/>
      <c r="X105" s="1"/>
      <c r="Y105" s="1"/>
      <c r="Z105" s="1"/>
    </row>
    <row r="106" spans="1:26" ht="12" customHeight="1" x14ac:dyDescent="0.2">
      <c r="A106" s="61"/>
      <c r="B106" s="21"/>
      <c r="C106" s="21"/>
      <c r="D106" s="21"/>
      <c r="E106" s="21"/>
      <c r="F106" s="23"/>
      <c r="G106" s="25"/>
      <c r="H106" s="25"/>
      <c r="I106" s="25"/>
      <c r="J106" s="25"/>
      <c r="K106" s="25" t="str">
        <f t="shared" si="0"/>
        <v/>
      </c>
      <c r="L106" s="30" t="str">
        <f t="shared" si="1"/>
        <v/>
      </c>
      <c r="M106" s="31" t="str">
        <f t="shared" si="2"/>
        <v/>
      </c>
      <c r="N106" s="31" t="str">
        <f t="shared" si="3"/>
        <v/>
      </c>
      <c r="O106" s="35" t="str">
        <f>IF(H106="I",N106*Contagem!$U$11,IF(H106="E",N106*Contagem!$U$13,IF(H106="A",N106*Contagem!$U$12,IF(H106="T",N106*Contagem!$U$14,""))))</f>
        <v/>
      </c>
      <c r="P106" s="21"/>
      <c r="Q106" s="21"/>
      <c r="R106" s="21"/>
      <c r="S106" s="21"/>
      <c r="T106" s="21"/>
      <c r="U106" s="1"/>
      <c r="V106" s="1"/>
      <c r="W106" s="1"/>
      <c r="X106" s="1"/>
      <c r="Y106" s="1"/>
      <c r="Z106" s="1"/>
    </row>
    <row r="107" spans="1:26" ht="12" customHeight="1" x14ac:dyDescent="0.2">
      <c r="A107" s="61"/>
      <c r="B107" s="21"/>
      <c r="C107" s="21"/>
      <c r="D107" s="21"/>
      <c r="E107" s="21"/>
      <c r="F107" s="23"/>
      <c r="G107" s="25"/>
      <c r="H107" s="25"/>
      <c r="I107" s="25"/>
      <c r="J107" s="25"/>
      <c r="K107" s="25" t="str">
        <f t="shared" si="0"/>
        <v/>
      </c>
      <c r="L107" s="30" t="str">
        <f t="shared" si="1"/>
        <v/>
      </c>
      <c r="M107" s="31" t="str">
        <f t="shared" si="2"/>
        <v/>
      </c>
      <c r="N107" s="31" t="str">
        <f t="shared" si="3"/>
        <v/>
      </c>
      <c r="O107" s="35" t="str">
        <f>IF(H107="I",N107*Contagem!$U$11,IF(H107="E",N107*Contagem!$U$13,IF(H107="A",N107*Contagem!$U$12,IF(H107="T",N107*Contagem!$U$14,""))))</f>
        <v/>
      </c>
      <c r="P107" s="21"/>
      <c r="Q107" s="21"/>
      <c r="R107" s="21"/>
      <c r="S107" s="21"/>
      <c r="T107" s="21"/>
      <c r="U107" s="1"/>
      <c r="V107" s="1"/>
      <c r="W107" s="1"/>
      <c r="X107" s="1"/>
      <c r="Y107" s="1"/>
      <c r="Z107" s="1"/>
    </row>
    <row r="108" spans="1:26" ht="12" customHeight="1" x14ac:dyDescent="0.2">
      <c r="A108" s="61"/>
      <c r="B108" s="21"/>
      <c r="C108" s="21"/>
      <c r="D108" s="21"/>
      <c r="E108" s="21"/>
      <c r="F108" s="23"/>
      <c r="G108" s="25"/>
      <c r="H108" s="25"/>
      <c r="I108" s="25"/>
      <c r="J108" s="25"/>
      <c r="K108" s="25" t="str">
        <f t="shared" si="0"/>
        <v/>
      </c>
      <c r="L108" s="30" t="str">
        <f t="shared" si="1"/>
        <v/>
      </c>
      <c r="M108" s="31" t="str">
        <f t="shared" si="2"/>
        <v/>
      </c>
      <c r="N108" s="31" t="str">
        <f t="shared" si="3"/>
        <v/>
      </c>
      <c r="O108" s="35" t="str">
        <f>IF(H108="I",N108*Contagem!$U$11,IF(H108="E",N108*Contagem!$U$13,IF(H108="A",N108*Contagem!$U$12,IF(H108="T",N108*Contagem!$U$14,""))))</f>
        <v/>
      </c>
      <c r="P108" s="21"/>
      <c r="Q108" s="21"/>
      <c r="R108" s="21"/>
      <c r="S108" s="21"/>
      <c r="T108" s="21"/>
      <c r="U108" s="1"/>
      <c r="V108" s="1"/>
      <c r="W108" s="1"/>
      <c r="X108" s="1"/>
      <c r="Y108" s="1"/>
      <c r="Z108" s="1"/>
    </row>
    <row r="109" spans="1:26" ht="12" customHeight="1" x14ac:dyDescent="0.2">
      <c r="A109" s="61"/>
      <c r="B109" s="21"/>
      <c r="C109" s="21"/>
      <c r="D109" s="21"/>
      <c r="E109" s="21"/>
      <c r="F109" s="23"/>
      <c r="G109" s="25"/>
      <c r="H109" s="25"/>
      <c r="I109" s="25"/>
      <c r="J109" s="25"/>
      <c r="K109" s="25" t="str">
        <f t="shared" si="0"/>
        <v/>
      </c>
      <c r="L109" s="30" t="str">
        <f t="shared" si="1"/>
        <v/>
      </c>
      <c r="M109" s="31" t="str">
        <f t="shared" si="2"/>
        <v/>
      </c>
      <c r="N109" s="31" t="str">
        <f t="shared" si="3"/>
        <v/>
      </c>
      <c r="O109" s="35" t="str">
        <f>IF(H109="I",N109*Contagem!$U$11,IF(H109="E",N109*Contagem!$U$13,IF(H109="A",N109*Contagem!$U$12,IF(H109="T",N109*Contagem!$U$14,""))))</f>
        <v/>
      </c>
      <c r="P109" s="21"/>
      <c r="Q109" s="21"/>
      <c r="R109" s="21"/>
      <c r="S109" s="21"/>
      <c r="T109" s="21"/>
      <c r="U109" s="1"/>
      <c r="V109" s="1"/>
      <c r="W109" s="1"/>
      <c r="X109" s="1"/>
      <c r="Y109" s="1"/>
      <c r="Z109" s="1"/>
    </row>
    <row r="110" spans="1:26" ht="12" customHeight="1" x14ac:dyDescent="0.2">
      <c r="A110" s="61"/>
      <c r="B110" s="21"/>
      <c r="C110" s="21"/>
      <c r="D110" s="21"/>
      <c r="E110" s="21"/>
      <c r="F110" s="23"/>
      <c r="G110" s="25"/>
      <c r="H110" s="25"/>
      <c r="I110" s="25"/>
      <c r="J110" s="25"/>
      <c r="K110" s="25" t="str">
        <f t="shared" si="0"/>
        <v/>
      </c>
      <c r="L110" s="30" t="str">
        <f t="shared" si="1"/>
        <v/>
      </c>
      <c r="M110" s="31" t="str">
        <f t="shared" si="2"/>
        <v/>
      </c>
      <c r="N110" s="31" t="str">
        <f t="shared" si="3"/>
        <v/>
      </c>
      <c r="O110" s="35" t="str">
        <f>IF(H110="I",N110*Contagem!$U$11,IF(H110="E",N110*Contagem!$U$13,IF(H110="A",N110*Contagem!$U$12,IF(H110="T",N110*Contagem!$U$14,""))))</f>
        <v/>
      </c>
      <c r="P110" s="21"/>
      <c r="Q110" s="21"/>
      <c r="R110" s="21"/>
      <c r="S110" s="21"/>
      <c r="T110" s="21"/>
      <c r="U110" s="1"/>
      <c r="V110" s="1"/>
      <c r="W110" s="1"/>
      <c r="X110" s="1"/>
      <c r="Y110" s="1"/>
      <c r="Z110" s="1"/>
    </row>
    <row r="111" spans="1:26" ht="12" customHeight="1" x14ac:dyDescent="0.2">
      <c r="A111" s="61"/>
      <c r="B111" s="21"/>
      <c r="C111" s="21"/>
      <c r="D111" s="21"/>
      <c r="E111" s="21"/>
      <c r="F111" s="23"/>
      <c r="G111" s="25"/>
      <c r="H111" s="25"/>
      <c r="I111" s="25"/>
      <c r="J111" s="25"/>
      <c r="K111" s="25" t="str">
        <f t="shared" si="0"/>
        <v/>
      </c>
      <c r="L111" s="30" t="str">
        <f t="shared" si="1"/>
        <v/>
      </c>
      <c r="M111" s="31" t="str">
        <f t="shared" si="2"/>
        <v/>
      </c>
      <c r="N111" s="31" t="str">
        <f t="shared" si="3"/>
        <v/>
      </c>
      <c r="O111" s="35" t="str">
        <f>IF(H111="I",N111*Contagem!$U$11,IF(H111="E",N111*Contagem!$U$13,IF(H111="A",N111*Contagem!$U$12,IF(H111="T",N111*Contagem!$U$14,""))))</f>
        <v/>
      </c>
      <c r="P111" s="21"/>
      <c r="Q111" s="21"/>
      <c r="R111" s="21"/>
      <c r="S111" s="21"/>
      <c r="T111" s="21"/>
      <c r="U111" s="1"/>
      <c r="V111" s="1"/>
      <c r="W111" s="1"/>
      <c r="X111" s="1"/>
      <c r="Y111" s="1"/>
      <c r="Z111" s="1"/>
    </row>
    <row r="112" spans="1:26" ht="12" customHeight="1" x14ac:dyDescent="0.2">
      <c r="A112" s="61"/>
      <c r="B112" s="21"/>
      <c r="C112" s="21"/>
      <c r="D112" s="21"/>
      <c r="E112" s="21"/>
      <c r="F112" s="23"/>
      <c r="G112" s="25"/>
      <c r="H112" s="25"/>
      <c r="I112" s="25"/>
      <c r="J112" s="25"/>
      <c r="K112" s="25" t="str">
        <f t="shared" si="0"/>
        <v/>
      </c>
      <c r="L112" s="30" t="str">
        <f t="shared" si="1"/>
        <v/>
      </c>
      <c r="M112" s="31" t="str">
        <f t="shared" si="2"/>
        <v/>
      </c>
      <c r="N112" s="31" t="str">
        <f t="shared" si="3"/>
        <v/>
      </c>
      <c r="O112" s="35" t="str">
        <f>IF(H112="I",N112*Contagem!$U$11,IF(H112="E",N112*Contagem!$U$13,IF(H112="A",N112*Contagem!$U$12,IF(H112="T",N112*Contagem!$U$14,""))))</f>
        <v/>
      </c>
      <c r="P112" s="21"/>
      <c r="Q112" s="21"/>
      <c r="R112" s="21"/>
      <c r="S112" s="21"/>
      <c r="T112" s="21"/>
      <c r="U112" s="1"/>
      <c r="V112" s="1"/>
      <c r="W112" s="1"/>
      <c r="X112" s="1"/>
      <c r="Y112" s="1"/>
      <c r="Z112" s="1"/>
    </row>
    <row r="113" spans="1:26" ht="12" customHeight="1" x14ac:dyDescent="0.2">
      <c r="A113" s="61"/>
      <c r="B113" s="21"/>
      <c r="C113" s="21"/>
      <c r="D113" s="21"/>
      <c r="E113" s="21"/>
      <c r="F113" s="23"/>
      <c r="G113" s="25"/>
      <c r="H113" s="25"/>
      <c r="I113" s="25"/>
      <c r="J113" s="25"/>
      <c r="K113" s="25" t="str">
        <f t="shared" si="0"/>
        <v/>
      </c>
      <c r="L113" s="30" t="str">
        <f t="shared" si="1"/>
        <v/>
      </c>
      <c r="M113" s="31" t="str">
        <f t="shared" si="2"/>
        <v/>
      </c>
      <c r="N113" s="31" t="str">
        <f t="shared" si="3"/>
        <v/>
      </c>
      <c r="O113" s="35" t="str">
        <f>IF(H113="I",N113*Contagem!$U$11,IF(H113="E",N113*Contagem!$U$13,IF(H113="A",N113*Contagem!$U$12,IF(H113="T",N113*Contagem!$U$14,""))))</f>
        <v/>
      </c>
      <c r="P113" s="21"/>
      <c r="Q113" s="21"/>
      <c r="R113" s="21"/>
      <c r="S113" s="21"/>
      <c r="T113" s="21"/>
      <c r="U113" s="1"/>
      <c r="V113" s="1"/>
      <c r="W113" s="1"/>
      <c r="X113" s="1"/>
      <c r="Y113" s="1"/>
      <c r="Z113" s="1"/>
    </row>
    <row r="114" spans="1:26" ht="12" customHeight="1" x14ac:dyDescent="0.2">
      <c r="A114" s="61"/>
      <c r="B114" s="21"/>
      <c r="C114" s="21"/>
      <c r="D114" s="21"/>
      <c r="E114" s="21"/>
      <c r="F114" s="23"/>
      <c r="G114" s="25"/>
      <c r="H114" s="25"/>
      <c r="I114" s="25"/>
      <c r="J114" s="25"/>
      <c r="K114" s="25" t="str">
        <f t="shared" si="0"/>
        <v/>
      </c>
      <c r="L114" s="30" t="str">
        <f t="shared" si="1"/>
        <v/>
      </c>
      <c r="M114" s="31" t="str">
        <f t="shared" si="2"/>
        <v/>
      </c>
      <c r="N114" s="31" t="str">
        <f t="shared" si="3"/>
        <v/>
      </c>
      <c r="O114" s="35" t="str">
        <f>IF(H114="I",N114*Contagem!$U$11,IF(H114="E",N114*Contagem!$U$13,IF(H114="A",N114*Contagem!$U$12,IF(H114="T",N114*Contagem!$U$14,""))))</f>
        <v/>
      </c>
      <c r="P114" s="21"/>
      <c r="Q114" s="21"/>
      <c r="R114" s="21"/>
      <c r="S114" s="21"/>
      <c r="T114" s="21"/>
      <c r="U114" s="1"/>
      <c r="V114" s="1"/>
      <c r="W114" s="1"/>
      <c r="X114" s="1"/>
      <c r="Y114" s="1"/>
      <c r="Z114" s="1"/>
    </row>
    <row r="115" spans="1:26" ht="12" customHeight="1" x14ac:dyDescent="0.2">
      <c r="A115" s="61"/>
      <c r="B115" s="21"/>
      <c r="C115" s="21"/>
      <c r="D115" s="21"/>
      <c r="E115" s="21"/>
      <c r="F115" s="23"/>
      <c r="G115" s="25"/>
      <c r="H115" s="25"/>
      <c r="I115" s="25"/>
      <c r="J115" s="25"/>
      <c r="K115" s="25" t="str">
        <f t="shared" si="0"/>
        <v/>
      </c>
      <c r="L115" s="30" t="str">
        <f t="shared" si="1"/>
        <v/>
      </c>
      <c r="M115" s="31" t="str">
        <f t="shared" si="2"/>
        <v/>
      </c>
      <c r="N115" s="31" t="str">
        <f t="shared" si="3"/>
        <v/>
      </c>
      <c r="O115" s="35" t="str">
        <f>IF(H115="I",N115*Contagem!$U$11,IF(H115="E",N115*Contagem!$U$13,IF(H115="A",N115*Contagem!$U$12,IF(H115="T",N115*Contagem!$U$14,""))))</f>
        <v/>
      </c>
      <c r="P115" s="21"/>
      <c r="Q115" s="21"/>
      <c r="R115" s="21"/>
      <c r="S115" s="21"/>
      <c r="T115" s="21"/>
      <c r="U115" s="1"/>
      <c r="V115" s="1"/>
      <c r="W115" s="1"/>
      <c r="X115" s="1"/>
      <c r="Y115" s="1"/>
      <c r="Z115" s="1"/>
    </row>
    <row r="116" spans="1:26" ht="12" customHeight="1" x14ac:dyDescent="0.2">
      <c r="A116" s="61"/>
      <c r="B116" s="21"/>
      <c r="C116" s="21"/>
      <c r="D116" s="21"/>
      <c r="E116" s="21"/>
      <c r="F116" s="23"/>
      <c r="G116" s="25"/>
      <c r="H116" s="25"/>
      <c r="I116" s="25"/>
      <c r="J116" s="25"/>
      <c r="K116" s="25" t="str">
        <f t="shared" si="0"/>
        <v/>
      </c>
      <c r="L116" s="30" t="str">
        <f t="shared" si="1"/>
        <v/>
      </c>
      <c r="M116" s="31" t="str">
        <f t="shared" si="2"/>
        <v/>
      </c>
      <c r="N116" s="31" t="str">
        <f t="shared" si="3"/>
        <v/>
      </c>
      <c r="O116" s="35" t="str">
        <f>IF(H116="I",N116*Contagem!$U$11,IF(H116="E",N116*Contagem!$U$13,IF(H116="A",N116*Contagem!$U$12,IF(H116="T",N116*Contagem!$U$14,""))))</f>
        <v/>
      </c>
      <c r="P116" s="21"/>
      <c r="Q116" s="21"/>
      <c r="R116" s="21"/>
      <c r="S116" s="21"/>
      <c r="T116" s="21"/>
      <c r="U116" s="1"/>
      <c r="V116" s="1"/>
      <c r="W116" s="1"/>
      <c r="X116" s="1"/>
      <c r="Y116" s="1"/>
      <c r="Z116" s="1"/>
    </row>
    <row r="117" spans="1:26" ht="12" customHeight="1" x14ac:dyDescent="0.2">
      <c r="A117" s="61"/>
      <c r="B117" s="21"/>
      <c r="C117" s="21"/>
      <c r="D117" s="21"/>
      <c r="E117" s="21"/>
      <c r="F117" s="23"/>
      <c r="G117" s="25"/>
      <c r="H117" s="25"/>
      <c r="I117" s="25"/>
      <c r="J117" s="25"/>
      <c r="K117" s="25" t="str">
        <f t="shared" si="0"/>
        <v/>
      </c>
      <c r="L117" s="30" t="str">
        <f t="shared" si="1"/>
        <v/>
      </c>
      <c r="M117" s="31" t="str">
        <f t="shared" si="2"/>
        <v/>
      </c>
      <c r="N117" s="31" t="str">
        <f t="shared" si="3"/>
        <v/>
      </c>
      <c r="O117" s="35" t="str">
        <f>IF(H117="I",N117*Contagem!$U$11,IF(H117="E",N117*Contagem!$U$13,IF(H117="A",N117*Contagem!$U$12,IF(H117="T",N117*Contagem!$U$14,""))))</f>
        <v/>
      </c>
      <c r="P117" s="21"/>
      <c r="Q117" s="21"/>
      <c r="R117" s="21"/>
      <c r="S117" s="21"/>
      <c r="T117" s="21"/>
      <c r="U117" s="1"/>
      <c r="V117" s="1"/>
      <c r="W117" s="1"/>
      <c r="X117" s="1"/>
      <c r="Y117" s="1"/>
      <c r="Z117" s="1"/>
    </row>
  </sheetData>
  <mergeCells count="11">
    <mergeCell ref="A6:E6"/>
    <mergeCell ref="A7:F7"/>
    <mergeCell ref="A4:F4"/>
    <mergeCell ref="A1:O3"/>
    <mergeCell ref="G4:T4"/>
    <mergeCell ref="A5:F5"/>
    <mergeCell ref="G5:T5"/>
    <mergeCell ref="F6:G6"/>
    <mergeCell ref="H6:M6"/>
    <mergeCell ref="N6:O6"/>
    <mergeCell ref="P7:T7"/>
  </mergeCells>
  <conditionalFormatting sqref="H8:H117">
    <cfRule type="cellIs" dxfId="2" priority="1" operator="equal">
      <formula>"""I"""</formula>
    </cfRule>
  </conditionalFormatting>
  <conditionalFormatting sqref="H8:H117">
    <cfRule type="cellIs" dxfId="1" priority="2" operator="equal">
      <formula>"""A"""</formula>
    </cfRule>
  </conditionalFormatting>
  <conditionalFormatting sqref="H8:H117">
    <cfRule type="cellIs" dxfId="0" priority="3" operator="equal">
      <formula>"""E"""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0"/>
  <sheetViews>
    <sheetView showGridLines="0" workbookViewId="0">
      <selection sqref="A1:L3"/>
    </sheetView>
  </sheetViews>
  <sheetFormatPr defaultColWidth="17.28515625" defaultRowHeight="15" customHeight="1" x14ac:dyDescent="0.2"/>
  <cols>
    <col min="1" max="1" width="2.71093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0.7109375" customWidth="1"/>
    <col min="8" max="8" width="4.7109375" customWidth="1"/>
    <col min="9" max="9" width="6.7109375" customWidth="1"/>
    <col min="10" max="10" width="4.7109375" customWidth="1"/>
    <col min="11" max="11" width="9.7109375" customWidth="1"/>
    <col min="12" max="12" width="7.28515625" customWidth="1"/>
    <col min="13" max="21" width="9.140625" customWidth="1"/>
  </cols>
  <sheetData>
    <row r="1" spans="1:21" ht="12" customHeight="1" x14ac:dyDescent="0.2">
      <c r="A1" s="97" t="s">
        <v>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1"/>
      <c r="N1" s="1"/>
      <c r="O1" s="1"/>
      <c r="P1" s="1"/>
      <c r="Q1" s="1"/>
      <c r="R1" s="1"/>
      <c r="S1" s="1"/>
      <c r="T1" s="1"/>
      <c r="U1" s="1"/>
    </row>
    <row r="2" spans="1:21" ht="12" customHeight="1" x14ac:dyDescent="0.2">
      <c r="A2" s="91"/>
      <c r="B2" s="68"/>
      <c r="C2" s="68"/>
      <c r="D2" s="68"/>
      <c r="E2" s="68"/>
      <c r="F2" s="68"/>
      <c r="G2" s="68"/>
      <c r="H2" s="68"/>
      <c r="I2" s="68"/>
      <c r="J2" s="68"/>
      <c r="K2" s="68"/>
      <c r="L2" s="100"/>
      <c r="M2" s="1"/>
      <c r="N2" s="1"/>
      <c r="O2" s="1"/>
      <c r="P2" s="1"/>
      <c r="Q2" s="1"/>
      <c r="R2" s="1"/>
      <c r="S2" s="1"/>
      <c r="T2" s="1"/>
      <c r="U2" s="1"/>
    </row>
    <row r="3" spans="1:21" ht="12" customHeight="1" x14ac:dyDescent="0.2">
      <c r="A3" s="101"/>
      <c r="B3" s="71"/>
      <c r="C3" s="71"/>
      <c r="D3" s="71"/>
      <c r="E3" s="71"/>
      <c r="F3" s="71"/>
      <c r="G3" s="71"/>
      <c r="H3" s="71"/>
      <c r="I3" s="71"/>
      <c r="J3" s="71"/>
      <c r="K3" s="71"/>
      <c r="L3" s="102"/>
      <c r="M3" s="1"/>
      <c r="N3" s="1"/>
      <c r="O3" s="1"/>
      <c r="P3" s="1"/>
      <c r="Q3" s="1"/>
      <c r="R3" s="1"/>
      <c r="S3" s="1"/>
      <c r="T3" s="1"/>
      <c r="U3" s="1"/>
    </row>
    <row r="4" spans="1:21" ht="12" customHeight="1" x14ac:dyDescent="0.2">
      <c r="A4" s="103" t="str">
        <f>Contagem!A5&amp;" : "&amp;Contagem!F5</f>
        <v xml:space="preserve">Aplicação : </v>
      </c>
      <c r="B4" s="75"/>
      <c r="C4" s="75"/>
      <c r="D4" s="75"/>
      <c r="E4" s="76"/>
      <c r="F4" s="104" t="str">
        <f>Contagem!A6&amp;" : "&amp;Contagem!F6</f>
        <v xml:space="preserve">Projeto : </v>
      </c>
      <c r="G4" s="75"/>
      <c r="H4" s="75"/>
      <c r="I4" s="75"/>
      <c r="J4" s="75"/>
      <c r="K4" s="75"/>
      <c r="L4" s="105"/>
      <c r="M4" s="1"/>
      <c r="N4" s="1"/>
      <c r="O4" s="1"/>
      <c r="P4" s="1"/>
      <c r="Q4" s="1"/>
      <c r="R4" s="1"/>
      <c r="S4" s="1"/>
      <c r="T4" s="1"/>
      <c r="U4" s="1"/>
    </row>
    <row r="5" spans="1:21" ht="12" customHeight="1" x14ac:dyDescent="0.2">
      <c r="A5" s="103" t="str">
        <f>Contagem!A7&amp;" : "&amp;Contagem!F7</f>
        <v xml:space="preserve">Responsável : </v>
      </c>
      <c r="B5" s="75"/>
      <c r="C5" s="75"/>
      <c r="D5" s="75"/>
      <c r="E5" s="75"/>
      <c r="F5" s="104" t="str">
        <f>Contagem!A8&amp;" : "&amp;Contagem!F8</f>
        <v xml:space="preserve">Revisor : </v>
      </c>
      <c r="G5" s="75"/>
      <c r="H5" s="75"/>
      <c r="I5" s="75"/>
      <c r="J5" s="75"/>
      <c r="K5" s="75"/>
      <c r="L5" s="105"/>
      <c r="M5" s="1"/>
      <c r="N5" s="1"/>
      <c r="O5" s="1"/>
      <c r="P5" s="1"/>
      <c r="Q5" s="1"/>
      <c r="R5" s="1"/>
      <c r="S5" s="1"/>
      <c r="T5" s="1"/>
      <c r="U5" s="1"/>
    </row>
    <row r="6" spans="1:21" ht="12" customHeight="1" x14ac:dyDescent="0.25">
      <c r="A6" s="11" t="str">
        <f>Contagem!A4&amp;" : "&amp;Contagem!F4</f>
        <v xml:space="preserve">Empresa : </v>
      </c>
      <c r="B6" s="12"/>
      <c r="C6" s="12"/>
      <c r="D6" s="13"/>
      <c r="E6" s="13"/>
      <c r="F6" s="108" t="str">
        <f>Contagem!R4&amp;" = "&amp;VALUE(Contagem!T4)</f>
        <v>R$/PF = 0</v>
      </c>
      <c r="G6" s="76"/>
      <c r="H6" s="108" t="str">
        <f>" Custo= "&amp;DOLLAR(Contagem!W4)</f>
        <v xml:space="preserve"> Custo= R$ 0,00</v>
      </c>
      <c r="I6" s="75"/>
      <c r="J6" s="76"/>
      <c r="K6" s="109" t="str">
        <f>"PF  = "&amp;VALUE(Contagem!W5)</f>
        <v>PF  = 76</v>
      </c>
      <c r="L6" s="105"/>
      <c r="M6" s="1"/>
      <c r="N6" s="1"/>
      <c r="O6" s="1"/>
      <c r="P6" s="1"/>
      <c r="Q6" s="1"/>
      <c r="R6" s="1"/>
      <c r="S6" s="1"/>
      <c r="T6" s="1"/>
      <c r="U6" s="1"/>
    </row>
    <row r="7" spans="1:21" ht="12" customHeight="1" x14ac:dyDescent="0.2">
      <c r="A7" s="111" t="s">
        <v>27</v>
      </c>
      <c r="B7" s="65"/>
      <c r="C7" s="112" t="s">
        <v>29</v>
      </c>
      <c r="D7" s="65"/>
      <c r="E7" s="65"/>
      <c r="F7" s="65"/>
      <c r="G7" s="107" t="s">
        <v>31</v>
      </c>
      <c r="H7" s="107"/>
      <c r="I7" s="107" t="s">
        <v>33</v>
      </c>
      <c r="J7" s="110"/>
      <c r="K7" s="107"/>
      <c r="L7" s="110"/>
      <c r="M7" s="1"/>
      <c r="N7" s="1"/>
      <c r="O7" s="1"/>
      <c r="P7" s="1"/>
      <c r="Q7" s="1"/>
      <c r="R7" s="1"/>
      <c r="S7" s="1"/>
      <c r="T7" s="1"/>
      <c r="U7" s="1"/>
    </row>
    <row r="8" spans="1:21" ht="12" customHeight="1" x14ac:dyDescent="0.2">
      <c r="A8" s="101"/>
      <c r="B8" s="71"/>
      <c r="C8" s="71"/>
      <c r="D8" s="71"/>
      <c r="E8" s="71"/>
      <c r="F8" s="71"/>
      <c r="G8" s="71"/>
      <c r="H8" s="71"/>
      <c r="I8" s="71"/>
      <c r="J8" s="102"/>
      <c r="K8" s="71"/>
      <c r="L8" s="102"/>
      <c r="M8" s="1"/>
      <c r="N8" s="1"/>
      <c r="O8" s="1"/>
      <c r="P8" s="1"/>
      <c r="Q8" s="1"/>
      <c r="R8" s="1"/>
      <c r="S8" s="1"/>
      <c r="T8" s="1"/>
      <c r="U8" s="1"/>
    </row>
    <row r="9" spans="1:21" ht="12" customHeight="1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2"/>
      <c r="M9" s="1"/>
      <c r="N9" s="1"/>
      <c r="O9" s="1"/>
      <c r="P9" s="1"/>
      <c r="Q9" s="1"/>
      <c r="R9" s="1"/>
      <c r="S9" s="1"/>
      <c r="T9" s="1"/>
      <c r="U9" s="1"/>
    </row>
    <row r="10" spans="1:21" ht="12" customHeight="1" x14ac:dyDescent="0.25">
      <c r="A10" s="24"/>
      <c r="B10" s="4" t="s">
        <v>40</v>
      </c>
      <c r="C10" s="26">
        <f>COUNTIF(CF,"EEL")</f>
        <v>6</v>
      </c>
      <c r="D10" s="4"/>
      <c r="E10" s="14" t="s">
        <v>42</v>
      </c>
      <c r="F10" s="14" t="s">
        <v>43</v>
      </c>
      <c r="G10" s="27">
        <f>C10*3</f>
        <v>18</v>
      </c>
      <c r="H10" s="4"/>
      <c r="I10" s="28"/>
      <c r="J10" s="4"/>
      <c r="K10" s="4"/>
      <c r="L10" s="29"/>
      <c r="M10" s="1"/>
      <c r="N10" s="1"/>
      <c r="O10" s="1"/>
      <c r="P10" s="1"/>
      <c r="Q10" s="1"/>
      <c r="R10" s="1"/>
      <c r="S10" s="1"/>
      <c r="T10" s="1"/>
      <c r="U10" s="1"/>
    </row>
    <row r="11" spans="1:21" ht="12" customHeight="1" x14ac:dyDescent="0.25">
      <c r="A11" s="24"/>
      <c r="B11" s="4"/>
      <c r="C11" s="26">
        <f>COUNTIF(CF,"EEA")</f>
        <v>3</v>
      </c>
      <c r="D11" s="4"/>
      <c r="E11" s="14" t="s">
        <v>44</v>
      </c>
      <c r="F11" s="14" t="s">
        <v>45</v>
      </c>
      <c r="G11" s="27">
        <f>C11*4</f>
        <v>12</v>
      </c>
      <c r="H11" s="4"/>
      <c r="I11" s="28"/>
      <c r="J11" s="4"/>
      <c r="K11" s="4"/>
      <c r="L11" s="29"/>
      <c r="M11" s="1"/>
      <c r="N11" s="1"/>
      <c r="O11" s="1"/>
      <c r="P11" s="1"/>
      <c r="Q11" s="1"/>
      <c r="R11" s="1"/>
      <c r="S11" s="1"/>
      <c r="T11" s="1"/>
      <c r="U11" s="1"/>
    </row>
    <row r="12" spans="1:21" ht="12" customHeight="1" x14ac:dyDescent="0.25">
      <c r="A12" s="24"/>
      <c r="B12" s="4"/>
      <c r="C12" s="26">
        <f>COUNTIF(CF,"EEH")</f>
        <v>0</v>
      </c>
      <c r="D12" s="4"/>
      <c r="E12" s="14" t="s">
        <v>46</v>
      </c>
      <c r="F12" s="14" t="s">
        <v>47</v>
      </c>
      <c r="G12" s="27">
        <f>C12*6</f>
        <v>0</v>
      </c>
      <c r="H12" s="4"/>
      <c r="I12" s="28"/>
      <c r="J12" s="4"/>
      <c r="K12" s="1"/>
      <c r="L12" s="32"/>
      <c r="M12" s="1"/>
      <c r="N12" s="1"/>
      <c r="O12" s="1"/>
      <c r="P12" s="1"/>
      <c r="Q12" s="1"/>
      <c r="R12" s="1"/>
      <c r="S12" s="1"/>
      <c r="T12" s="1"/>
      <c r="U12" s="1"/>
    </row>
    <row r="13" spans="1:21" ht="6.75" customHeight="1" x14ac:dyDescent="0.25">
      <c r="A13" s="24"/>
      <c r="B13" s="4"/>
      <c r="C13" s="20"/>
      <c r="D13" s="4"/>
      <c r="E13" s="4"/>
      <c r="F13" s="4"/>
      <c r="G13" s="20"/>
      <c r="H13" s="4"/>
      <c r="I13" s="4"/>
      <c r="J13" s="4"/>
      <c r="K13" s="4"/>
      <c r="L13" s="29"/>
      <c r="M13" s="1"/>
      <c r="N13" s="1"/>
      <c r="O13" s="1"/>
      <c r="P13" s="1"/>
      <c r="Q13" s="1"/>
      <c r="R13" s="1"/>
      <c r="S13" s="1"/>
      <c r="T13" s="1"/>
      <c r="U13" s="1"/>
    </row>
    <row r="14" spans="1:21" ht="12" customHeight="1" x14ac:dyDescent="0.25">
      <c r="A14" s="24"/>
      <c r="B14" s="33" t="s">
        <v>48</v>
      </c>
      <c r="C14" s="27">
        <f>SUM(C10:C12)</f>
        <v>9</v>
      </c>
      <c r="D14" s="4"/>
      <c r="E14" s="4"/>
      <c r="F14" s="33" t="s">
        <v>48</v>
      </c>
      <c r="G14" s="27">
        <f>SUM(G10:G12)</f>
        <v>30</v>
      </c>
      <c r="H14" s="4"/>
      <c r="I14" s="34">
        <f>IF($G$45&lt;&gt;0,G14/$G$45,"")</f>
        <v>0.39473684210526316</v>
      </c>
      <c r="J14" s="4"/>
      <c r="K14" s="4"/>
      <c r="L14" s="29"/>
      <c r="M14" s="1"/>
      <c r="N14" s="1"/>
      <c r="O14" s="36"/>
      <c r="P14" s="1"/>
      <c r="Q14" s="1"/>
      <c r="R14" s="1"/>
      <c r="S14" s="1"/>
      <c r="T14" s="1"/>
      <c r="U14" s="1"/>
    </row>
    <row r="15" spans="1:21" ht="6" customHeight="1" x14ac:dyDescent="0.25">
      <c r="A15" s="3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38"/>
      <c r="M15" s="1"/>
      <c r="N15" s="1"/>
      <c r="O15" s="1"/>
      <c r="P15" s="1"/>
      <c r="Q15" s="1"/>
      <c r="R15" s="1"/>
      <c r="S15" s="1"/>
      <c r="T15" s="1"/>
      <c r="U15" s="1"/>
    </row>
    <row r="16" spans="1:21" ht="12" customHeight="1" x14ac:dyDescent="0.25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9"/>
      <c r="M16" s="1"/>
      <c r="N16" s="1"/>
      <c r="O16" s="1"/>
      <c r="P16" s="1"/>
      <c r="Q16" s="1"/>
      <c r="R16" s="1"/>
      <c r="S16" s="1"/>
      <c r="T16" s="1"/>
      <c r="U16" s="1"/>
    </row>
    <row r="17" spans="1:21" ht="12" customHeight="1" x14ac:dyDescent="0.25">
      <c r="A17" s="24"/>
      <c r="B17" s="4" t="s">
        <v>49</v>
      </c>
      <c r="C17" s="26">
        <f>COUNTIF(CF,"SEL")</f>
        <v>0</v>
      </c>
      <c r="D17" s="4"/>
      <c r="E17" s="14" t="s">
        <v>42</v>
      </c>
      <c r="F17" s="14" t="s">
        <v>45</v>
      </c>
      <c r="G17" s="27">
        <f>C17*4</f>
        <v>0</v>
      </c>
      <c r="H17" s="4"/>
      <c r="I17" s="4"/>
      <c r="J17" s="4"/>
      <c r="K17" s="4"/>
      <c r="L17" s="29"/>
      <c r="M17" s="1"/>
      <c r="N17" s="1"/>
      <c r="O17" s="1"/>
      <c r="P17" s="1"/>
      <c r="Q17" s="1"/>
      <c r="R17" s="1"/>
      <c r="S17" s="1"/>
      <c r="T17" s="1"/>
      <c r="U17" s="1"/>
    </row>
    <row r="18" spans="1:21" ht="12" customHeight="1" x14ac:dyDescent="0.25">
      <c r="A18" s="24"/>
      <c r="B18" s="4"/>
      <c r="C18" s="26">
        <f>COUNTIF(CF,"SEA")</f>
        <v>0</v>
      </c>
      <c r="D18" s="4"/>
      <c r="E18" s="14" t="s">
        <v>44</v>
      </c>
      <c r="F18" s="14" t="s">
        <v>50</v>
      </c>
      <c r="G18" s="27">
        <f>C18*5</f>
        <v>0</v>
      </c>
      <c r="H18" s="4"/>
      <c r="I18" s="4"/>
      <c r="J18" s="4"/>
      <c r="K18" s="4"/>
      <c r="L18" s="29"/>
      <c r="M18" s="1"/>
      <c r="N18" s="1"/>
      <c r="O18" s="1"/>
      <c r="P18" s="1"/>
      <c r="Q18" s="1"/>
      <c r="R18" s="1"/>
      <c r="S18" s="1"/>
      <c r="T18" s="1"/>
      <c r="U18" s="1"/>
    </row>
    <row r="19" spans="1:21" ht="12" customHeight="1" x14ac:dyDescent="0.25">
      <c r="A19" s="24"/>
      <c r="B19" s="4"/>
      <c r="C19" s="26">
        <f>COUNTIF(CF,"SEH")</f>
        <v>0</v>
      </c>
      <c r="D19" s="4"/>
      <c r="E19" s="14" t="s">
        <v>46</v>
      </c>
      <c r="F19" s="14" t="s">
        <v>51</v>
      </c>
      <c r="G19" s="27">
        <f>C19*7</f>
        <v>0</v>
      </c>
      <c r="H19" s="4"/>
      <c r="I19" s="4"/>
      <c r="J19" s="4"/>
      <c r="K19" s="4"/>
      <c r="L19" s="32"/>
      <c r="M19" s="1"/>
      <c r="N19" s="1"/>
      <c r="O19" s="1"/>
      <c r="P19" s="1"/>
      <c r="Q19" s="1"/>
      <c r="R19" s="1"/>
      <c r="S19" s="1"/>
      <c r="T19" s="1"/>
      <c r="U19" s="1"/>
    </row>
    <row r="20" spans="1:21" ht="6.75" customHeight="1" x14ac:dyDescent="0.25">
      <c r="A20" s="24"/>
      <c r="B20" s="4"/>
      <c r="C20" s="20"/>
      <c r="D20" s="4"/>
      <c r="E20" s="4"/>
      <c r="F20" s="4"/>
      <c r="G20" s="20"/>
      <c r="H20" s="4"/>
      <c r="I20" s="4"/>
      <c r="J20" s="4"/>
      <c r="K20" s="4"/>
      <c r="L20" s="29"/>
      <c r="M20" s="1"/>
      <c r="N20" s="1"/>
      <c r="O20" s="1"/>
      <c r="P20" s="1"/>
      <c r="Q20" s="1"/>
      <c r="R20" s="1"/>
      <c r="S20" s="1"/>
      <c r="T20" s="1"/>
      <c r="U20" s="1"/>
    </row>
    <row r="21" spans="1:21" ht="12" customHeight="1" x14ac:dyDescent="0.25">
      <c r="A21" s="24"/>
      <c r="B21" s="33" t="s">
        <v>48</v>
      </c>
      <c r="C21" s="27">
        <f>SUM(C17:C19)</f>
        <v>0</v>
      </c>
      <c r="D21" s="4"/>
      <c r="E21" s="4"/>
      <c r="F21" s="33" t="s">
        <v>48</v>
      </c>
      <c r="G21" s="27">
        <f>SUM(G17:G19)</f>
        <v>0</v>
      </c>
      <c r="H21" s="4"/>
      <c r="I21" s="39">
        <f>IF($G$45&lt;&gt;0,G21/$G$45,"")</f>
        <v>0</v>
      </c>
      <c r="J21" s="4"/>
      <c r="K21" s="4"/>
      <c r="L21" s="29"/>
      <c r="M21" s="1"/>
      <c r="N21" s="1"/>
      <c r="O21" s="1"/>
      <c r="P21" s="1"/>
      <c r="Q21" s="1"/>
      <c r="R21" s="1"/>
      <c r="S21" s="1"/>
      <c r="T21" s="1"/>
      <c r="U21" s="1"/>
    </row>
    <row r="22" spans="1:21" ht="6" customHeight="1" x14ac:dyDescent="0.25">
      <c r="A22" s="3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8"/>
      <c r="M22" s="1"/>
      <c r="N22" s="1"/>
      <c r="O22" s="1"/>
      <c r="P22" s="1"/>
      <c r="Q22" s="1"/>
      <c r="R22" s="1"/>
      <c r="S22" s="1"/>
      <c r="T22" s="1"/>
      <c r="U22" s="1"/>
    </row>
    <row r="23" spans="1:21" ht="12" customHeight="1" x14ac:dyDescent="0.25">
      <c r="A23" s="19"/>
      <c r="B23" s="20"/>
      <c r="C23" s="4"/>
      <c r="D23" s="20"/>
      <c r="E23" s="20"/>
      <c r="F23" s="20"/>
      <c r="G23" s="4"/>
      <c r="H23" s="20"/>
      <c r="I23" s="20"/>
      <c r="J23" s="20"/>
      <c r="K23" s="20"/>
      <c r="L23" s="22"/>
      <c r="M23" s="1"/>
      <c r="N23" s="1"/>
      <c r="O23" s="1"/>
      <c r="P23" s="1"/>
      <c r="Q23" s="1"/>
      <c r="R23" s="1"/>
      <c r="S23" s="1"/>
      <c r="T23" s="1"/>
      <c r="U23" s="1"/>
    </row>
    <row r="24" spans="1:21" ht="12" customHeight="1" x14ac:dyDescent="0.25">
      <c r="A24" s="24"/>
      <c r="B24" s="4" t="s">
        <v>52</v>
      </c>
      <c r="C24" s="26">
        <f>COUNTIF(CF,"CEL")</f>
        <v>7</v>
      </c>
      <c r="D24" s="4"/>
      <c r="E24" s="14" t="s">
        <v>42</v>
      </c>
      <c r="F24" s="14" t="s">
        <v>43</v>
      </c>
      <c r="G24" s="27">
        <f>C24*3</f>
        <v>21</v>
      </c>
      <c r="H24" s="4"/>
      <c r="I24" s="4"/>
      <c r="J24" s="4"/>
      <c r="K24" s="4"/>
      <c r="L24" s="29"/>
      <c r="M24" s="1"/>
      <c r="N24" s="1"/>
      <c r="O24" s="1"/>
      <c r="P24" s="1"/>
      <c r="Q24" s="1"/>
      <c r="R24" s="1"/>
      <c r="S24" s="1"/>
      <c r="T24" s="1"/>
      <c r="U24" s="1"/>
    </row>
    <row r="25" spans="1:21" ht="12" customHeight="1" x14ac:dyDescent="0.25">
      <c r="A25" s="24"/>
      <c r="B25" s="4"/>
      <c r="C25" s="26">
        <f>COUNTIF(CF,"CEA")</f>
        <v>1</v>
      </c>
      <c r="D25" s="4"/>
      <c r="E25" s="14" t="s">
        <v>44</v>
      </c>
      <c r="F25" s="14" t="s">
        <v>45</v>
      </c>
      <c r="G25" s="27">
        <f>C25*4</f>
        <v>4</v>
      </c>
      <c r="H25" s="4"/>
      <c r="I25" s="4"/>
      <c r="J25" s="4"/>
      <c r="K25" s="4"/>
      <c r="L25" s="29"/>
      <c r="M25" s="1"/>
      <c r="N25" s="1"/>
      <c r="O25" s="1"/>
      <c r="P25" s="1"/>
      <c r="Q25" s="1"/>
      <c r="R25" s="1"/>
      <c r="S25" s="1"/>
      <c r="T25" s="1"/>
      <c r="U25" s="1"/>
    </row>
    <row r="26" spans="1:21" ht="12" customHeight="1" x14ac:dyDescent="0.25">
      <c r="A26" s="24"/>
      <c r="B26" s="4"/>
      <c r="C26" s="26">
        <f>COUNTIF(CF,"CEH")</f>
        <v>0</v>
      </c>
      <c r="D26" s="4"/>
      <c r="E26" s="14" t="s">
        <v>46</v>
      </c>
      <c r="F26" s="14" t="s">
        <v>47</v>
      </c>
      <c r="G26" s="27">
        <f>C26*6</f>
        <v>0</v>
      </c>
      <c r="H26" s="4"/>
      <c r="I26" s="4"/>
      <c r="J26" s="4"/>
      <c r="K26" s="4"/>
      <c r="L26" s="32"/>
      <c r="M26" s="1"/>
      <c r="N26" s="1"/>
      <c r="O26" s="1"/>
      <c r="P26" s="1"/>
      <c r="Q26" s="1"/>
      <c r="R26" s="1"/>
      <c r="S26" s="1"/>
      <c r="T26" s="1"/>
      <c r="U26" s="1"/>
    </row>
    <row r="27" spans="1:21" ht="6.75" customHeight="1" x14ac:dyDescent="0.25">
      <c r="A27" s="24"/>
      <c r="B27" s="4"/>
      <c r="C27" s="20"/>
      <c r="D27" s="4"/>
      <c r="E27" s="4"/>
      <c r="F27" s="4"/>
      <c r="G27" s="20"/>
      <c r="H27" s="4"/>
      <c r="I27" s="4"/>
      <c r="J27" s="4"/>
      <c r="K27" s="4"/>
      <c r="L27" s="29"/>
      <c r="M27" s="1"/>
      <c r="N27" s="1"/>
      <c r="O27" s="1"/>
      <c r="P27" s="1"/>
      <c r="Q27" s="1"/>
      <c r="R27" s="1"/>
      <c r="S27" s="1"/>
      <c r="T27" s="1"/>
      <c r="U27" s="1"/>
    </row>
    <row r="28" spans="1:21" ht="12" customHeight="1" x14ac:dyDescent="0.25">
      <c r="A28" s="24"/>
      <c r="B28" s="33" t="s">
        <v>48</v>
      </c>
      <c r="C28" s="27">
        <f>SUM(C24:C26)</f>
        <v>8</v>
      </c>
      <c r="D28" s="4"/>
      <c r="E28" s="4"/>
      <c r="F28" s="33" t="s">
        <v>48</v>
      </c>
      <c r="G28" s="27">
        <f>SUM(G24:G26)</f>
        <v>25</v>
      </c>
      <c r="H28" s="4"/>
      <c r="I28" s="40">
        <f>IF($G$45&lt;&gt;0,G28/$G$45,"")</f>
        <v>0.32894736842105265</v>
      </c>
      <c r="J28" s="4"/>
      <c r="K28" s="4"/>
      <c r="L28" s="29"/>
      <c r="M28" s="1"/>
      <c r="N28" s="1"/>
      <c r="O28" s="1"/>
      <c r="P28" s="1"/>
      <c r="Q28" s="1"/>
      <c r="R28" s="1"/>
      <c r="S28" s="1"/>
      <c r="T28" s="1"/>
      <c r="U28" s="1"/>
    </row>
    <row r="29" spans="1:21" ht="6" customHeight="1" x14ac:dyDescent="0.25">
      <c r="A29" s="3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8"/>
      <c r="M29" s="1"/>
      <c r="N29" s="1"/>
      <c r="O29" s="1"/>
      <c r="P29" s="1"/>
      <c r="Q29" s="1"/>
      <c r="R29" s="1"/>
      <c r="S29" s="1"/>
      <c r="T29" s="1"/>
      <c r="U29" s="1"/>
    </row>
    <row r="30" spans="1:21" ht="12" customHeight="1" x14ac:dyDescent="0.25">
      <c r="A30" s="19"/>
      <c r="B30" s="20"/>
      <c r="C30" s="4"/>
      <c r="D30" s="20"/>
      <c r="E30" s="20"/>
      <c r="F30" s="20"/>
      <c r="G30" s="4"/>
      <c r="H30" s="20"/>
      <c r="I30" s="20"/>
      <c r="J30" s="20"/>
      <c r="K30" s="20"/>
      <c r="L30" s="22"/>
      <c r="M30" s="1"/>
      <c r="N30" s="1"/>
      <c r="O30" s="1"/>
      <c r="P30" s="1"/>
      <c r="Q30" s="1"/>
      <c r="R30" s="1"/>
      <c r="S30" s="1"/>
      <c r="T30" s="1"/>
      <c r="U30" s="1"/>
    </row>
    <row r="31" spans="1:21" ht="12" customHeight="1" x14ac:dyDescent="0.25">
      <c r="A31" s="24"/>
      <c r="B31" s="4" t="s">
        <v>53</v>
      </c>
      <c r="C31" s="26">
        <f>COUNTIF(CF,"ALIL")</f>
        <v>3</v>
      </c>
      <c r="D31" s="4"/>
      <c r="E31" s="4" t="s">
        <v>42</v>
      </c>
      <c r="F31" s="4" t="s">
        <v>51</v>
      </c>
      <c r="G31" s="27">
        <f>C31*7</f>
        <v>21</v>
      </c>
      <c r="H31" s="4"/>
      <c r="I31" s="4"/>
      <c r="J31" s="4"/>
      <c r="K31" s="4"/>
      <c r="L31" s="29"/>
      <c r="M31" s="1"/>
      <c r="N31" s="1"/>
      <c r="O31" s="1"/>
      <c r="P31" s="1"/>
      <c r="Q31" s="1"/>
      <c r="R31" s="1"/>
      <c r="S31" s="1"/>
      <c r="T31" s="1"/>
      <c r="U31" s="1"/>
    </row>
    <row r="32" spans="1:21" ht="12" customHeight="1" x14ac:dyDescent="0.25">
      <c r="A32" s="24"/>
      <c r="B32" s="4"/>
      <c r="C32" s="26">
        <f>COUNTIF(CF,"ALIA")</f>
        <v>0</v>
      </c>
      <c r="D32" s="4"/>
      <c r="E32" s="4" t="s">
        <v>44</v>
      </c>
      <c r="F32" s="4" t="s">
        <v>54</v>
      </c>
      <c r="G32" s="27">
        <f>C32*10</f>
        <v>0</v>
      </c>
      <c r="H32" s="4"/>
      <c r="I32" s="4"/>
      <c r="J32" s="4"/>
      <c r="K32" s="4"/>
      <c r="L32" s="29"/>
      <c r="M32" s="1"/>
      <c r="N32" s="1"/>
      <c r="O32" s="1"/>
      <c r="P32" s="1"/>
      <c r="Q32" s="1"/>
      <c r="R32" s="1"/>
      <c r="S32" s="1"/>
      <c r="T32" s="1"/>
      <c r="U32" s="1"/>
    </row>
    <row r="33" spans="1:21" ht="12" customHeight="1" x14ac:dyDescent="0.25">
      <c r="A33" s="24"/>
      <c r="B33" s="4"/>
      <c r="C33" s="26">
        <f>COUNTIF(CF,"ALIH")</f>
        <v>0</v>
      </c>
      <c r="D33" s="4"/>
      <c r="E33" s="4" t="s">
        <v>46</v>
      </c>
      <c r="F33" s="4" t="s">
        <v>55</v>
      </c>
      <c r="G33" s="27">
        <f>C33*15</f>
        <v>0</v>
      </c>
      <c r="H33" s="4"/>
      <c r="I33" s="4"/>
      <c r="J33" s="4"/>
      <c r="K33" s="4"/>
      <c r="L33" s="32"/>
      <c r="M33" s="1"/>
      <c r="N33" s="1"/>
      <c r="O33" s="1"/>
      <c r="P33" s="1"/>
      <c r="Q33" s="1"/>
      <c r="R33" s="1"/>
      <c r="S33" s="1"/>
      <c r="T33" s="1"/>
      <c r="U33" s="1"/>
    </row>
    <row r="34" spans="1:21" ht="6.75" customHeight="1" x14ac:dyDescent="0.25">
      <c r="A34" s="24"/>
      <c r="B34" s="4"/>
      <c r="C34" s="20"/>
      <c r="D34" s="4"/>
      <c r="E34" s="4"/>
      <c r="F34" s="4"/>
      <c r="G34" s="20"/>
      <c r="H34" s="4"/>
      <c r="I34" s="4"/>
      <c r="J34" s="4"/>
      <c r="K34" s="4"/>
      <c r="L34" s="29"/>
      <c r="M34" s="1"/>
      <c r="N34" s="1"/>
      <c r="O34" s="1"/>
      <c r="P34" s="1"/>
      <c r="Q34" s="1"/>
      <c r="R34" s="1"/>
      <c r="S34" s="1"/>
      <c r="T34" s="1"/>
      <c r="U34" s="1"/>
    </row>
    <row r="35" spans="1:21" ht="12" customHeight="1" x14ac:dyDescent="0.25">
      <c r="A35" s="24"/>
      <c r="B35" s="33" t="s">
        <v>48</v>
      </c>
      <c r="C35" s="27">
        <f>SUM(C31:C33)</f>
        <v>3</v>
      </c>
      <c r="D35" s="4"/>
      <c r="E35" s="4"/>
      <c r="F35" s="33" t="s">
        <v>48</v>
      </c>
      <c r="G35" s="27">
        <f>SUM(G31:G33)</f>
        <v>21</v>
      </c>
      <c r="H35" s="4"/>
      <c r="I35" s="42">
        <f>IF($G$45&lt;&gt;0,G35/$G$45,"")</f>
        <v>0.27631578947368424</v>
      </c>
      <c r="J35" s="4"/>
      <c r="K35" s="4"/>
      <c r="L35" s="29"/>
      <c r="M35" s="1"/>
      <c r="N35" s="1"/>
      <c r="O35" s="1"/>
      <c r="P35" s="1"/>
      <c r="Q35" s="1"/>
      <c r="R35" s="1"/>
      <c r="S35" s="1"/>
      <c r="T35" s="1"/>
      <c r="U35" s="1"/>
    </row>
    <row r="36" spans="1:21" ht="6" customHeight="1" x14ac:dyDescent="0.25">
      <c r="A36" s="3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8"/>
      <c r="M36" s="1"/>
      <c r="N36" s="1"/>
      <c r="O36" s="1"/>
      <c r="P36" s="1"/>
      <c r="Q36" s="1"/>
      <c r="R36" s="1"/>
      <c r="S36" s="1"/>
      <c r="T36" s="1"/>
      <c r="U36" s="1"/>
    </row>
    <row r="37" spans="1:21" ht="12" customHeight="1" x14ac:dyDescent="0.25">
      <c r="A37" s="19"/>
      <c r="B37" s="20"/>
      <c r="C37" s="4"/>
      <c r="D37" s="20"/>
      <c r="E37" s="20"/>
      <c r="F37" s="20"/>
      <c r="G37" s="4"/>
      <c r="H37" s="20"/>
      <c r="I37" s="20"/>
      <c r="J37" s="20"/>
      <c r="K37" s="20"/>
      <c r="L37" s="22"/>
      <c r="M37" s="1"/>
      <c r="N37" s="1"/>
      <c r="O37" s="1"/>
      <c r="P37" s="1"/>
      <c r="Q37" s="1"/>
      <c r="R37" s="1"/>
      <c r="S37" s="1"/>
      <c r="T37" s="1"/>
      <c r="U37" s="1"/>
    </row>
    <row r="38" spans="1:21" ht="12" customHeight="1" x14ac:dyDescent="0.25">
      <c r="A38" s="24"/>
      <c r="B38" s="4" t="s">
        <v>56</v>
      </c>
      <c r="C38" s="26">
        <f>COUNTIF(CF,"AIEL")</f>
        <v>0</v>
      </c>
      <c r="D38" s="4"/>
      <c r="E38" s="4" t="s">
        <v>42</v>
      </c>
      <c r="F38" s="4" t="s">
        <v>50</v>
      </c>
      <c r="G38" s="27">
        <f>C38*5</f>
        <v>0</v>
      </c>
      <c r="H38" s="4"/>
      <c r="I38" s="4"/>
      <c r="J38" s="4"/>
      <c r="K38" s="4"/>
      <c r="L38" s="29"/>
      <c r="M38" s="1"/>
      <c r="N38" s="1"/>
      <c r="O38" s="1"/>
      <c r="P38" s="1"/>
      <c r="Q38" s="1"/>
      <c r="R38" s="1"/>
      <c r="S38" s="1"/>
      <c r="T38" s="1"/>
      <c r="U38" s="1"/>
    </row>
    <row r="39" spans="1:21" ht="12" customHeight="1" x14ac:dyDescent="0.25">
      <c r="A39" s="24"/>
      <c r="B39" s="4"/>
      <c r="C39" s="26">
        <f>COUNTIF(CF,"AIEA")</f>
        <v>0</v>
      </c>
      <c r="D39" s="4"/>
      <c r="E39" s="4" t="s">
        <v>44</v>
      </c>
      <c r="F39" s="4" t="s">
        <v>51</v>
      </c>
      <c r="G39" s="27">
        <f>C39*7</f>
        <v>0</v>
      </c>
      <c r="H39" s="4"/>
      <c r="I39" s="4"/>
      <c r="J39" s="4"/>
      <c r="K39" s="4"/>
      <c r="L39" s="29"/>
      <c r="M39" s="1"/>
      <c r="N39" s="1"/>
      <c r="O39" s="1"/>
      <c r="P39" s="1"/>
      <c r="Q39" s="1"/>
      <c r="R39" s="1"/>
      <c r="S39" s="1"/>
      <c r="T39" s="1"/>
      <c r="U39" s="1"/>
    </row>
    <row r="40" spans="1:21" ht="12" customHeight="1" x14ac:dyDescent="0.25">
      <c r="A40" s="24"/>
      <c r="B40" s="4"/>
      <c r="C40" s="26">
        <f>COUNTIF(CF,"AIEH")</f>
        <v>0</v>
      </c>
      <c r="D40" s="4"/>
      <c r="E40" s="4" t="s">
        <v>46</v>
      </c>
      <c r="F40" s="4" t="s">
        <v>54</v>
      </c>
      <c r="G40" s="27">
        <f>C40*10</f>
        <v>0</v>
      </c>
      <c r="H40" s="4"/>
      <c r="I40" s="4"/>
      <c r="J40" s="4"/>
      <c r="K40" s="4"/>
      <c r="L40" s="32"/>
      <c r="M40" s="1"/>
      <c r="N40" s="1"/>
      <c r="O40" s="1"/>
      <c r="P40" s="1"/>
      <c r="Q40" s="1"/>
      <c r="R40" s="1"/>
      <c r="S40" s="1"/>
      <c r="T40" s="1"/>
      <c r="U40" s="1"/>
    </row>
    <row r="41" spans="1:21" ht="6.75" customHeight="1" x14ac:dyDescent="0.25">
      <c r="A41" s="24"/>
      <c r="B41" s="4"/>
      <c r="C41" s="20"/>
      <c r="D41" s="4"/>
      <c r="E41" s="4"/>
      <c r="F41" s="4"/>
      <c r="G41" s="20"/>
      <c r="H41" s="4"/>
      <c r="I41" s="4"/>
      <c r="J41" s="4"/>
      <c r="K41" s="4"/>
      <c r="L41" s="29"/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 x14ac:dyDescent="0.25">
      <c r="A42" s="24"/>
      <c r="B42" s="33" t="s">
        <v>48</v>
      </c>
      <c r="C42" s="27">
        <f>SUM(C38:C40)</f>
        <v>0</v>
      </c>
      <c r="D42" s="4"/>
      <c r="E42" s="4"/>
      <c r="F42" s="33" t="s">
        <v>48</v>
      </c>
      <c r="G42" s="27">
        <f>SUM(G38:G40)</f>
        <v>0</v>
      </c>
      <c r="H42" s="4"/>
      <c r="I42" s="43">
        <f>IF($G$45&lt;&gt;0,G42/$G$45,"")</f>
        <v>0</v>
      </c>
      <c r="J42" s="4"/>
      <c r="K42" s="4"/>
      <c r="L42" s="29"/>
      <c r="M42" s="1"/>
      <c r="N42" s="1"/>
      <c r="O42" s="1"/>
      <c r="P42" s="1"/>
      <c r="Q42" s="1"/>
      <c r="R42" s="1"/>
      <c r="S42" s="1"/>
      <c r="T42" s="1"/>
      <c r="U42" s="1"/>
    </row>
    <row r="43" spans="1:21" ht="6" customHeight="1" x14ac:dyDescent="0.25">
      <c r="A43" s="3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8"/>
      <c r="M43" s="1"/>
      <c r="N43" s="1"/>
      <c r="O43" s="1"/>
      <c r="P43" s="1"/>
      <c r="Q43" s="1"/>
      <c r="R43" s="1"/>
      <c r="S43" s="1"/>
      <c r="T43" s="1"/>
      <c r="U43" s="1"/>
    </row>
    <row r="44" spans="1:21" ht="12" customHeight="1" x14ac:dyDescent="0.25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9"/>
      <c r="M44" s="1"/>
      <c r="N44" s="1"/>
      <c r="O44" s="1"/>
      <c r="P44" s="1"/>
      <c r="Q44" s="1"/>
      <c r="R44" s="1"/>
      <c r="S44" s="1"/>
      <c r="T44" s="1"/>
      <c r="U44" s="1"/>
    </row>
    <row r="45" spans="1:21" ht="12" customHeight="1" x14ac:dyDescent="0.25">
      <c r="A45" s="24"/>
      <c r="B45" s="4" t="s">
        <v>57</v>
      </c>
      <c r="C45" s="4"/>
      <c r="D45" s="4"/>
      <c r="E45" s="4"/>
      <c r="F45" s="4"/>
      <c r="G45" s="27">
        <f>SUM(G14+G21+G28+G35+G42)</f>
        <v>76</v>
      </c>
      <c r="H45" s="4"/>
      <c r="I45" s="4"/>
      <c r="J45" s="4"/>
      <c r="K45" s="4"/>
      <c r="L45" s="29"/>
      <c r="M45" s="1"/>
      <c r="N45" s="1"/>
      <c r="O45" s="1"/>
      <c r="P45" s="1"/>
      <c r="Q45" s="1"/>
      <c r="R45" s="1"/>
      <c r="S45" s="1"/>
      <c r="T45" s="1"/>
      <c r="U45" s="1"/>
    </row>
    <row r="46" spans="1:21" ht="12" customHeight="1" x14ac:dyDescent="0.25">
      <c r="A46" s="24"/>
      <c r="B46" s="4" t="s">
        <v>58</v>
      </c>
      <c r="C46" s="4"/>
      <c r="D46" s="4"/>
      <c r="E46" s="4"/>
      <c r="F46" s="4"/>
      <c r="G46" s="27">
        <f>(C10+C11+C12)*4+(C17+C18+C19)*5+(C24+C25+C26)*4+(C31+C32+C33)*7+(C38+C39+C40)*5</f>
        <v>89</v>
      </c>
      <c r="H46" s="4"/>
      <c r="I46" s="4"/>
      <c r="J46" s="4"/>
      <c r="K46" s="4"/>
      <c r="L46" s="29"/>
      <c r="M46" s="1"/>
      <c r="N46" s="1"/>
      <c r="O46" s="1"/>
      <c r="P46" s="1"/>
      <c r="Q46" s="1"/>
      <c r="R46" s="1"/>
      <c r="S46" s="1"/>
      <c r="T46" s="1"/>
      <c r="U46" s="1"/>
    </row>
    <row r="47" spans="1:21" ht="12" customHeight="1" x14ac:dyDescent="0.25">
      <c r="A47" s="24"/>
      <c r="B47" s="4" t="s">
        <v>59</v>
      </c>
      <c r="C47" s="4"/>
      <c r="D47" s="4"/>
      <c r="E47" s="4"/>
      <c r="F47" s="4"/>
      <c r="G47" s="27">
        <f>(C31+C32+C33)*35+(C38+C39+C40)*15</f>
        <v>105</v>
      </c>
      <c r="H47" s="4"/>
      <c r="I47" s="4"/>
      <c r="J47" s="4"/>
      <c r="K47" s="4"/>
      <c r="L47" s="29"/>
      <c r="M47" s="1"/>
      <c r="N47" s="1"/>
      <c r="O47" s="1"/>
      <c r="P47" s="1"/>
      <c r="Q47" s="1"/>
      <c r="R47" s="1"/>
      <c r="S47" s="1"/>
      <c r="T47" s="1"/>
      <c r="U47" s="1"/>
    </row>
    <row r="48" spans="1:21" ht="12" customHeight="1" x14ac:dyDescent="0.25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9"/>
      <c r="M48" s="1"/>
      <c r="N48" s="1"/>
      <c r="O48" s="1"/>
      <c r="P48" s="1"/>
      <c r="Q48" s="1"/>
      <c r="R48" s="1"/>
      <c r="S48" s="1"/>
      <c r="T48" s="1"/>
      <c r="U48" s="1"/>
    </row>
    <row r="49" spans="1:21" ht="12" customHeight="1" x14ac:dyDescent="0.25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9"/>
      <c r="M49" s="1"/>
      <c r="N49" s="1"/>
      <c r="O49" s="1"/>
      <c r="P49" s="1"/>
      <c r="Q49" s="1"/>
      <c r="R49" s="1"/>
      <c r="S49" s="1"/>
      <c r="T49" s="1"/>
      <c r="U49" s="1"/>
    </row>
    <row r="50" spans="1:21" ht="12" customHeight="1" x14ac:dyDescent="0.25">
      <c r="A50" s="24"/>
      <c r="B50" s="1"/>
      <c r="C50" s="1"/>
      <c r="D50" s="1"/>
      <c r="E50" s="1"/>
      <c r="F50" s="1"/>
      <c r="G50" s="1"/>
      <c r="H50" s="4"/>
      <c r="I50" s="4"/>
      <c r="J50" s="4"/>
      <c r="K50" s="1"/>
      <c r="L50" s="29"/>
      <c r="M50" s="1"/>
      <c r="N50" s="1"/>
      <c r="O50" s="1"/>
      <c r="P50" s="1"/>
      <c r="Q50" s="1"/>
      <c r="R50" s="1"/>
      <c r="S50" s="1"/>
      <c r="T50" s="1"/>
      <c r="U50" s="1"/>
    </row>
    <row r="51" spans="1:21" ht="13.5" customHeight="1" x14ac:dyDescent="0.25">
      <c r="A51" s="24"/>
      <c r="B51" s="1"/>
      <c r="C51" s="1"/>
      <c r="D51" s="1"/>
      <c r="E51" s="1"/>
      <c r="F51" s="1"/>
      <c r="G51" s="1"/>
      <c r="H51" s="4"/>
      <c r="I51" s="4"/>
      <c r="J51" s="4"/>
      <c r="K51" s="1"/>
      <c r="L51" s="29"/>
      <c r="M51" s="1"/>
      <c r="N51" s="1"/>
      <c r="O51" s="1"/>
      <c r="P51" s="1"/>
      <c r="Q51" s="1"/>
      <c r="R51" s="1"/>
      <c r="S51" s="1"/>
      <c r="T51" s="1"/>
      <c r="U51" s="1"/>
    </row>
    <row r="52" spans="1:21" ht="12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2"/>
      <c r="M52" s="1"/>
      <c r="N52" s="1"/>
      <c r="O52" s="1"/>
      <c r="P52" s="1"/>
      <c r="Q52" s="1"/>
      <c r="R52" s="1"/>
      <c r="S52" s="1"/>
      <c r="T52" s="1"/>
      <c r="U52" s="1"/>
    </row>
    <row r="53" spans="1:21" ht="12" customHeight="1" x14ac:dyDescent="0.25">
      <c r="A53" s="24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29"/>
      <c r="M53" s="1"/>
      <c r="N53" s="1"/>
      <c r="O53" s="1"/>
      <c r="P53" s="1"/>
      <c r="Q53" s="1"/>
      <c r="R53" s="1"/>
      <c r="S53" s="1"/>
      <c r="T53" s="1"/>
      <c r="U53" s="1"/>
    </row>
    <row r="54" spans="1:21" ht="12" customHeight="1" x14ac:dyDescent="0.25">
      <c r="A54" s="24"/>
      <c r="B54" s="4"/>
      <c r="C54" s="4"/>
      <c r="D54" s="4"/>
      <c r="E54" s="44" t="s">
        <v>61</v>
      </c>
      <c r="F54" s="44" t="s">
        <v>62</v>
      </c>
      <c r="G54" s="44" t="s">
        <v>63</v>
      </c>
      <c r="H54" s="4"/>
      <c r="I54" s="4"/>
      <c r="J54" s="4"/>
      <c r="K54" s="4"/>
      <c r="L54" s="29"/>
      <c r="M54" s="1"/>
      <c r="N54" s="1"/>
      <c r="O54" s="1"/>
      <c r="P54" s="1"/>
      <c r="Q54" s="1"/>
      <c r="R54" s="1"/>
      <c r="S54" s="1"/>
      <c r="T54" s="1"/>
      <c r="U54" s="1"/>
    </row>
    <row r="55" spans="1:21" ht="12" customHeight="1" x14ac:dyDescent="0.25">
      <c r="A55" s="24"/>
      <c r="B55" s="106" t="s">
        <v>64</v>
      </c>
      <c r="C55" s="75"/>
      <c r="D55" s="76"/>
      <c r="E55" s="45">
        <f>SUMIF(Funções!$H$8:$H$117,"I",Funções!$N$8:$N$117)</f>
        <v>76</v>
      </c>
      <c r="F55" s="45">
        <f>Contagem!U11</f>
        <v>1</v>
      </c>
      <c r="G55" s="45">
        <f t="shared" ref="G55:G58" si="0">F55*E55</f>
        <v>76</v>
      </c>
      <c r="H55" s="46"/>
      <c r="I55" s="46"/>
      <c r="J55" s="46"/>
      <c r="K55" s="47" t="s">
        <v>65</v>
      </c>
      <c r="L55" s="29"/>
      <c r="M55" s="1"/>
      <c r="N55" s="1"/>
      <c r="O55" s="1"/>
      <c r="P55" s="1"/>
      <c r="Q55" s="1"/>
      <c r="R55" s="1"/>
      <c r="S55" s="1"/>
      <c r="T55" s="1"/>
      <c r="U55" s="1"/>
    </row>
    <row r="56" spans="1:21" ht="12" customHeight="1" x14ac:dyDescent="0.25">
      <c r="A56" s="24"/>
      <c r="B56" s="106" t="s">
        <v>66</v>
      </c>
      <c r="C56" s="75"/>
      <c r="D56" s="76"/>
      <c r="E56" s="45">
        <f>SUMIF(Funções!$H$8:$H$117,"A",Funções!$N$8:$N$117)</f>
        <v>0</v>
      </c>
      <c r="F56" s="45">
        <f>Contagem!U12</f>
        <v>1</v>
      </c>
      <c r="G56" s="45">
        <f t="shared" si="0"/>
        <v>0</v>
      </c>
      <c r="H56" s="46"/>
      <c r="I56" s="46"/>
      <c r="J56" s="46"/>
      <c r="K56" s="48">
        <f>Contagem!W5</f>
        <v>76</v>
      </c>
      <c r="L56" s="29"/>
      <c r="M56" s="1"/>
      <c r="N56" s="1"/>
      <c r="O56" s="1"/>
      <c r="P56" s="1"/>
      <c r="Q56" s="1"/>
      <c r="R56" s="1"/>
      <c r="S56" s="1"/>
      <c r="T56" s="1"/>
      <c r="U56" s="1"/>
    </row>
    <row r="57" spans="1:21" ht="12" customHeight="1" x14ac:dyDescent="0.25">
      <c r="A57" s="24"/>
      <c r="B57" s="106" t="s">
        <v>67</v>
      </c>
      <c r="C57" s="75"/>
      <c r="D57" s="76"/>
      <c r="E57" s="45">
        <f>SUMIF(Funções!$H$8:$H$117,"E",Funções!$N$8:$N$117)</f>
        <v>0</v>
      </c>
      <c r="F57" s="45">
        <f>Contagem!U13</f>
        <v>1</v>
      </c>
      <c r="G57" s="45">
        <f t="shared" si="0"/>
        <v>0</v>
      </c>
      <c r="H57" s="46"/>
      <c r="I57" s="46"/>
      <c r="J57" s="46"/>
      <c r="K57" s="4"/>
      <c r="L57" s="29"/>
      <c r="M57" s="1"/>
      <c r="N57" s="1"/>
      <c r="O57" s="1"/>
      <c r="P57" s="1"/>
      <c r="Q57" s="1"/>
      <c r="R57" s="1"/>
      <c r="S57" s="1"/>
      <c r="T57" s="1"/>
      <c r="U57" s="1"/>
    </row>
    <row r="58" spans="1:21" ht="12" customHeight="1" x14ac:dyDescent="0.25">
      <c r="A58" s="24"/>
      <c r="B58" s="106" t="s">
        <v>68</v>
      </c>
      <c r="C58" s="75"/>
      <c r="D58" s="76"/>
      <c r="E58" s="45">
        <f>SUMIF(Funções!$H$8:$H$117,"T",Funções!$N$8:$N$117)</f>
        <v>0</v>
      </c>
      <c r="F58" s="45">
        <f>Contagem!U14</f>
        <v>1</v>
      </c>
      <c r="G58" s="45">
        <f t="shared" si="0"/>
        <v>0</v>
      </c>
      <c r="H58" s="46"/>
      <c r="I58" s="46"/>
      <c r="J58" s="46"/>
      <c r="K58" s="4"/>
      <c r="L58" s="29"/>
      <c r="M58" s="1"/>
      <c r="N58" s="1"/>
      <c r="O58" s="1"/>
      <c r="P58" s="1"/>
      <c r="Q58" s="1"/>
      <c r="R58" s="1"/>
      <c r="S58" s="1"/>
      <c r="T58" s="1"/>
      <c r="U58" s="1"/>
    </row>
    <row r="59" spans="1:21" ht="12" customHeight="1" x14ac:dyDescent="0.25">
      <c r="A59" s="49"/>
      <c r="B59" s="50"/>
      <c r="C59" s="51"/>
      <c r="D59" s="52"/>
      <c r="E59" s="53"/>
      <c r="F59" s="52"/>
      <c r="G59" s="53"/>
      <c r="H59" s="54"/>
      <c r="I59" s="54"/>
      <c r="J59" s="54"/>
      <c r="K59" s="55"/>
      <c r="L59" s="56"/>
      <c r="M59" s="1"/>
      <c r="N59" s="1"/>
      <c r="O59" s="1"/>
      <c r="P59" s="1"/>
      <c r="Q59" s="1"/>
      <c r="R59" s="1"/>
      <c r="S59" s="1"/>
      <c r="T59" s="1"/>
      <c r="U59" s="1"/>
    </row>
    <row r="60" spans="1:21" ht="12" customHeight="1" x14ac:dyDescent="0.25">
      <c r="A60" s="1"/>
      <c r="B60" s="57"/>
      <c r="C60" s="58"/>
      <c r="D60" s="1"/>
      <c r="E60" s="59"/>
      <c r="F60" s="1"/>
      <c r="G60" s="59"/>
      <c r="H60" s="46"/>
      <c r="I60" s="46"/>
      <c r="J60" s="46"/>
      <c r="K60" s="60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mergeCells count="18">
    <mergeCell ref="B56:D56"/>
    <mergeCell ref="B57:D57"/>
    <mergeCell ref="B58:D58"/>
    <mergeCell ref="A7:B8"/>
    <mergeCell ref="C7:F8"/>
    <mergeCell ref="A1:L3"/>
    <mergeCell ref="A4:E4"/>
    <mergeCell ref="F4:L4"/>
    <mergeCell ref="A5:E5"/>
    <mergeCell ref="B55:D55"/>
    <mergeCell ref="G7:G8"/>
    <mergeCell ref="F6:G6"/>
    <mergeCell ref="H6:J6"/>
    <mergeCell ref="K6:L6"/>
    <mergeCell ref="H7:H8"/>
    <mergeCell ref="I7:J8"/>
    <mergeCell ref="F5:L5"/>
    <mergeCell ref="K7:L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Contagem</vt:lpstr>
      <vt:lpstr>Funções</vt:lpstr>
      <vt:lpstr>Sumário</vt:lpstr>
      <vt:lpstr>CF</vt:lpstr>
      <vt:lpstr>Data</vt:lpstr>
      <vt:lpstr>Funções!Print_Area</vt:lpstr>
      <vt:lpstr>Sumário!Print_Area</vt:lpstr>
      <vt:lpstr>Funções!Print_Titles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eits</dc:creator>
  <cp:lastModifiedBy>eits</cp:lastModifiedBy>
  <dcterms:created xsi:type="dcterms:W3CDTF">2015-05-27T14:23:57Z</dcterms:created>
  <dcterms:modified xsi:type="dcterms:W3CDTF">2015-06-01T19:01:55Z</dcterms:modified>
</cp:coreProperties>
</file>