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 Greroski\Downloads\"/>
    </mc:Choice>
  </mc:AlternateContent>
  <xr:revisionPtr revIDLastSave="0" documentId="13_ncr:1_{B795B1CF-1173-49D5-BC9D-6F46940A4E39}" xr6:coauthVersionLast="36" xr6:coauthVersionMax="36" xr10:uidLastSave="{00000000-0000-0000-0000-000000000000}"/>
  <bookViews>
    <workbookView xWindow="0" yWindow="0" windowWidth="19200" windowHeight="6810" firstSheet="1" activeTab="6" xr2:uid="{E1FBDACD-5EB3-400F-81DA-83B071E82756}"/>
  </bookViews>
  <sheets>
    <sheet name="Introdução" sheetId="1" r:id="rId1"/>
    <sheet name="Construção de Fórmulas" sheetId="2" r:id="rId2"/>
    <sheet name="Adição" sheetId="11" r:id="rId3"/>
    <sheet name="Subtração" sheetId="7" r:id="rId4"/>
    <sheet name="Multiplicação" sheetId="8" r:id="rId5"/>
    <sheet name="Divisão" sheetId="9" r:id="rId6"/>
    <sheet name="Aplicação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0" l="1"/>
  <c r="H9" i="10"/>
  <c r="H10" i="10"/>
  <c r="H11" i="10"/>
  <c r="H12" i="10"/>
  <c r="H13" i="10"/>
  <c r="H14" i="10"/>
  <c r="H7" i="10"/>
  <c r="E8" i="10"/>
  <c r="E9" i="10"/>
  <c r="E10" i="10"/>
  <c r="E11" i="10"/>
  <c r="E12" i="10"/>
  <c r="E13" i="10"/>
  <c r="E14" i="10"/>
  <c r="E7" i="10"/>
  <c r="D7" i="10"/>
  <c r="D8" i="10"/>
  <c r="D9" i="10"/>
  <c r="D10" i="10"/>
  <c r="D11" i="10"/>
  <c r="D12" i="10"/>
  <c r="D13" i="10"/>
  <c r="D14" i="10"/>
  <c r="H53" i="9"/>
  <c r="H46" i="9"/>
  <c r="H47" i="9"/>
  <c r="H48" i="9"/>
  <c r="H49" i="9"/>
  <c r="H50" i="9"/>
  <c r="H51" i="9"/>
  <c r="H45" i="9"/>
  <c r="F39" i="9"/>
  <c r="H39" i="9"/>
  <c r="D39" i="9"/>
  <c r="H32" i="9"/>
  <c r="H33" i="9"/>
  <c r="H34" i="9"/>
  <c r="H35" i="9"/>
  <c r="H36" i="9"/>
  <c r="H37" i="9"/>
  <c r="H31" i="9"/>
  <c r="H39" i="8"/>
  <c r="D53" i="7"/>
  <c r="F53" i="7"/>
  <c r="H53" i="7"/>
  <c r="D53" i="8"/>
  <c r="F53" i="8"/>
  <c r="H53" i="8"/>
  <c r="H46" i="8"/>
  <c r="H47" i="8"/>
  <c r="H48" i="8"/>
  <c r="H49" i="8"/>
  <c r="H50" i="8"/>
  <c r="H51" i="8"/>
  <c r="H45" i="8"/>
  <c r="H32" i="8"/>
  <c r="H33" i="8"/>
  <c r="H34" i="8"/>
  <c r="H35" i="8"/>
  <c r="H36" i="8"/>
  <c r="H37" i="8"/>
  <c r="H31" i="8"/>
  <c r="H46" i="7"/>
  <c r="H47" i="7"/>
  <c r="H48" i="7"/>
  <c r="H49" i="7"/>
  <c r="H50" i="7"/>
  <c r="H51" i="7"/>
  <c r="H45" i="7"/>
  <c r="H39" i="7"/>
  <c r="H32" i="7"/>
  <c r="H33" i="7"/>
  <c r="H34" i="7"/>
  <c r="H35" i="7"/>
  <c r="H36" i="7"/>
  <c r="H37" i="7"/>
  <c r="H31" i="7"/>
  <c r="I45" i="11"/>
  <c r="I46" i="11"/>
  <c r="I47" i="11"/>
  <c r="I48" i="11"/>
  <c r="I49" i="11"/>
  <c r="I50" i="11"/>
  <c r="I52" i="11"/>
  <c r="I44" i="11"/>
  <c r="E52" i="11"/>
  <c r="F52" i="11"/>
  <c r="G52" i="11"/>
  <c r="D52" i="11"/>
  <c r="J38" i="11"/>
  <c r="D38" i="11"/>
  <c r="O9" i="2"/>
  <c r="O8" i="2"/>
  <c r="O7" i="2"/>
  <c r="O6" i="2"/>
  <c r="O5" i="2"/>
  <c r="P5" i="2" l="1"/>
  <c r="I10" i="11" l="1"/>
  <c r="I9" i="11"/>
  <c r="I8" i="11"/>
  <c r="I7" i="11"/>
  <c r="I10" i="9"/>
  <c r="I9" i="9"/>
  <c r="I8" i="9"/>
  <c r="I7" i="9"/>
  <c r="I10" i="8"/>
  <c r="I9" i="8"/>
  <c r="I8" i="8"/>
  <c r="I7" i="8"/>
  <c r="I10" i="7"/>
  <c r="I9" i="7"/>
  <c r="I8" i="7"/>
  <c r="I7" i="7"/>
  <c r="P9" i="2" l="1"/>
  <c r="P8" i="2"/>
  <c r="P7" i="2"/>
  <c r="P6" i="2"/>
  <c r="O11" i="2" l="1"/>
</calcChain>
</file>

<file path=xl/sharedStrings.xml><?xml version="1.0" encoding="utf-8"?>
<sst xmlns="http://schemas.openxmlformats.org/spreadsheetml/2006/main" count="234" uniqueCount="122">
  <si>
    <t>Quantidade</t>
  </si>
  <si>
    <t>Produto</t>
  </si>
  <si>
    <t>Construção de Fórmulas</t>
  </si>
  <si>
    <t>Números a usar:</t>
  </si>
  <si>
    <t>Operação:</t>
  </si>
  <si>
    <t>Fórmulas:</t>
  </si>
  <si>
    <t xml:space="preserve">Adição (+) </t>
  </si>
  <si>
    <t xml:space="preserve">Subtração (-) </t>
  </si>
  <si>
    <t xml:space="preserve">Multiplicação (*) </t>
  </si>
  <si>
    <t xml:space="preserve">Divisão (/) </t>
  </si>
  <si>
    <t xml:space="preserve">Potência (^) </t>
  </si>
  <si>
    <t>Valores para soma</t>
  </si>
  <si>
    <t>Controle de Inscrições</t>
  </si>
  <si>
    <t>Curso</t>
  </si>
  <si>
    <t>Nº de Insc.</t>
  </si>
  <si>
    <t>Informática</t>
  </si>
  <si>
    <t>AutoCAD 2D</t>
  </si>
  <si>
    <t>AutoCAD 3D</t>
  </si>
  <si>
    <t>Eletrônica</t>
  </si>
  <si>
    <t>Mecânica</t>
  </si>
  <si>
    <t>Telemarketing</t>
  </si>
  <si>
    <t>Qualidade</t>
  </si>
  <si>
    <t>Total</t>
  </si>
  <si>
    <t>Itens</t>
  </si>
  <si>
    <t>Abacate</t>
  </si>
  <si>
    <t>Abacaxi</t>
  </si>
  <si>
    <t>Banana</t>
  </si>
  <si>
    <t>Maça</t>
  </si>
  <si>
    <t>Maracujá</t>
  </si>
  <si>
    <t>Morango</t>
  </si>
  <si>
    <t>Uva</t>
  </si>
  <si>
    <t>Controle de Vendas por Bimestre</t>
  </si>
  <si>
    <t>Produtos</t>
  </si>
  <si>
    <t>1º Bim.</t>
  </si>
  <si>
    <t>2º Bim.</t>
  </si>
  <si>
    <t>3º Bim.</t>
  </si>
  <si>
    <t>4º Bim.</t>
  </si>
  <si>
    <t>Geladeira</t>
  </si>
  <si>
    <t>Fogão</t>
  </si>
  <si>
    <t>Computador</t>
  </si>
  <si>
    <t>DVD</t>
  </si>
  <si>
    <t>Impressora</t>
  </si>
  <si>
    <t>Som</t>
  </si>
  <si>
    <t>Camera</t>
  </si>
  <si>
    <t>Subtração</t>
  </si>
  <si>
    <t>Explicação</t>
  </si>
  <si>
    <t>Resultado</t>
  </si>
  <si>
    <t>1850-720</t>
  </si>
  <si>
    <t>985-856</t>
  </si>
  <si>
    <t>458-59</t>
  </si>
  <si>
    <t>1487-568</t>
  </si>
  <si>
    <t>Exemplo</t>
  </si>
  <si>
    <t>A</t>
  </si>
  <si>
    <t>B</t>
  </si>
  <si>
    <t>C</t>
  </si>
  <si>
    <t>D</t>
  </si>
  <si>
    <t>E</t>
  </si>
  <si>
    <t>F</t>
  </si>
  <si>
    <t>Valores para subtração</t>
  </si>
  <si>
    <t>=1850-720</t>
  </si>
  <si>
    <t>=A2-B2</t>
  </si>
  <si>
    <r>
      <t xml:space="preserve">Aplicação de fórmula por: </t>
    </r>
    <r>
      <rPr>
        <b/>
        <sz val="8"/>
        <rFont val="Arial"/>
        <family val="2"/>
      </rPr>
      <t>valor da célula</t>
    </r>
  </si>
  <si>
    <r>
      <t xml:space="preserve">Aplicação de fórmula por: </t>
    </r>
    <r>
      <rPr>
        <b/>
        <sz val="8"/>
        <rFont val="Arial"/>
        <family val="2"/>
      </rPr>
      <t>referência de célula</t>
    </r>
  </si>
  <si>
    <t>Exercícios:</t>
  </si>
  <si>
    <t>Vagas</t>
  </si>
  <si>
    <t>Inscritos</t>
  </si>
  <si>
    <t>Vagas disponíveis</t>
  </si>
  <si>
    <t>Venda de Equipamentos</t>
  </si>
  <si>
    <t>Valor</t>
  </si>
  <si>
    <t>Entrada</t>
  </si>
  <si>
    <t>Valor à Financiar</t>
  </si>
  <si>
    <t>Multiplicação</t>
  </si>
  <si>
    <t>250*30</t>
  </si>
  <si>
    <t>125*3</t>
  </si>
  <si>
    <t>450*3</t>
  </si>
  <si>
    <t>560*5</t>
  </si>
  <si>
    <t>=250*3</t>
  </si>
  <si>
    <t>=A2*B2</t>
  </si>
  <si>
    <t>Controle de Valores</t>
  </si>
  <si>
    <t>Preço</t>
  </si>
  <si>
    <t>Divisão</t>
  </si>
  <si>
    <t>250/5</t>
  </si>
  <si>
    <t>560/2</t>
  </si>
  <si>
    <t>1480/8</t>
  </si>
  <si>
    <t>1620/6</t>
  </si>
  <si>
    <t>=250/5</t>
  </si>
  <si>
    <t>=A2/B2</t>
  </si>
  <si>
    <t>Frutas</t>
  </si>
  <si>
    <t>Caixas</t>
  </si>
  <si>
    <t>Lojas</t>
  </si>
  <si>
    <t>Nº de Parcelas</t>
  </si>
  <si>
    <t>Obs. Produtos com pagamento parcelado sem juros</t>
  </si>
  <si>
    <t>Adição</t>
  </si>
  <si>
    <t>20+52</t>
  </si>
  <si>
    <t>42+56+89</t>
  </si>
  <si>
    <t>120+623+45+687</t>
  </si>
  <si>
    <t>45+89+83+78+159+1568</t>
  </si>
  <si>
    <t>=20+52</t>
  </si>
  <si>
    <t>=A2+B2</t>
  </si>
  <si>
    <t>Valor da Parcela</t>
  </si>
  <si>
    <r>
      <t xml:space="preserve">Aplicação de fórmula por: </t>
    </r>
    <r>
      <rPr>
        <b/>
        <sz val="12"/>
        <rFont val="Arial"/>
        <family val="2"/>
      </rPr>
      <t>valor da célula</t>
    </r>
  </si>
  <si>
    <r>
      <t xml:space="preserve">Aplicação de fórmula por: </t>
    </r>
    <r>
      <rPr>
        <b/>
        <sz val="12"/>
        <rFont val="Arial"/>
        <family val="2"/>
      </rPr>
      <t>referência de célula</t>
    </r>
  </si>
  <si>
    <r>
      <t>Mercado "</t>
    </r>
    <r>
      <rPr>
        <b/>
        <i/>
        <sz val="12"/>
        <rFont val="Arial"/>
        <family val="2"/>
      </rPr>
      <t>AAS"</t>
    </r>
  </si>
  <si>
    <t>Total de Vagas disponíveis</t>
  </si>
  <si>
    <t>Operações matemáticas básicas</t>
  </si>
  <si>
    <t>Gabarito</t>
  </si>
  <si>
    <t>Loja de Carros</t>
  </si>
  <si>
    <t>Véiculos em Estoque</t>
  </si>
  <si>
    <t>Modelo</t>
  </si>
  <si>
    <t>Gol</t>
  </si>
  <si>
    <t>Corsa</t>
  </si>
  <si>
    <t>Parati</t>
  </si>
  <si>
    <t>Fiesta</t>
  </si>
  <si>
    <t>Celta</t>
  </si>
  <si>
    <t>Ka</t>
  </si>
  <si>
    <t>Palio</t>
  </si>
  <si>
    <t>Parcelamento</t>
  </si>
  <si>
    <t>Número de Parcelas</t>
  </si>
  <si>
    <t>Valor das Parcelas</t>
  </si>
  <si>
    <t xml:space="preserve">Saldo </t>
  </si>
  <si>
    <t>Devedor</t>
  </si>
  <si>
    <t>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</si>
</sst>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0"/>
    <numFmt numFmtId="166" formatCode="_(&quot;R$ &quot;* #,##0.00_);_(&quot;R$ &quot;* \(#,##0.00\);_(&quot;R$ &quot;* &quot;-&quot;??_);_(@_)"/>
    <numFmt numFmtId="167" formatCode="_(* #,##0.00_);_(* \(#,##0.00\);_(* &quot;-&quot;??_);_(@_)"/>
    <numFmt numFmtId="168" formatCode="_-[$R$-416]* #,##0.00_-;\-[$R$-416]* #,##0.00_-;_-[$R$-416]* &quot;-&quot;??_-;_-@_-"/>
  </numFmts>
  <fonts count="24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36"/>
      <color theme="0"/>
      <name val="Segoe UI Black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egoe UI"/>
      <family val="2"/>
    </font>
    <font>
      <sz val="11"/>
      <color theme="1"/>
      <name val="Segoe UI"/>
      <family val="2"/>
    </font>
    <font>
      <b/>
      <sz val="9"/>
      <color theme="0"/>
      <name val="Segoe Print"/>
    </font>
    <font>
      <b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24"/>
      <name val="Arial Black"/>
      <family val="2"/>
    </font>
    <font>
      <sz val="8"/>
      <name val="Arial"/>
      <family val="2"/>
    </font>
    <font>
      <sz val="12"/>
      <name val="Arial"/>
      <family val="2"/>
    </font>
    <font>
      <sz val="36"/>
      <color theme="0"/>
      <name val="Arial"/>
      <family val="2"/>
    </font>
    <font>
      <sz val="36"/>
      <color theme="0"/>
      <name val="Arial Black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 Black"/>
      <family val="2"/>
    </font>
    <font>
      <sz val="18"/>
      <color theme="0"/>
      <name val="Eras Bold ITC"/>
      <family val="2"/>
    </font>
    <font>
      <sz val="1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803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4" fillId="5" borderId="0" applyNumberFormat="0" applyBorder="0" applyProtection="0"/>
    <xf numFmtId="0" fontId="3" fillId="6" borderId="2"/>
    <xf numFmtId="0" fontId="3" fillId="6" borderId="0"/>
    <xf numFmtId="0" fontId="3" fillId="7" borderId="1"/>
    <xf numFmtId="0" fontId="3" fillId="6" borderId="2"/>
    <xf numFmtId="164" fontId="3" fillId="0" borderId="0" applyFont="0" applyFill="0" applyBorder="0" applyAlignment="0" applyProtection="0"/>
    <xf numFmtId="0" fontId="13" fillId="0" borderId="0"/>
    <xf numFmtId="0" fontId="4" fillId="8" borderId="0" applyNumberFormat="0" applyBorder="0" applyAlignment="0" applyProtection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2" borderId="0" xfId="0" applyFont="1" applyFill="1" applyAlignment="1">
      <alignment vertical="center"/>
    </xf>
    <xf numFmtId="0" fontId="5" fillId="5" borderId="0" xfId="1" applyFont="1" applyAlignment="1">
      <alignment horizontal="center" vertical="center"/>
    </xf>
    <xf numFmtId="0" fontId="6" fillId="0" borderId="0" xfId="0" applyFont="1"/>
    <xf numFmtId="0" fontId="5" fillId="5" borderId="0" xfId="1" applyFont="1"/>
    <xf numFmtId="0" fontId="5" fillId="5" borderId="0" xfId="1" applyFont="1" applyAlignment="1">
      <alignment horizontal="right"/>
    </xf>
    <xf numFmtId="0" fontId="6" fillId="6" borderId="2" xfId="2" applyFont="1"/>
    <xf numFmtId="0" fontId="6" fillId="6" borderId="3" xfId="3" applyFont="1" applyBorder="1" applyAlignment="1">
      <alignment horizontal="left"/>
    </xf>
    <xf numFmtId="0" fontId="6" fillId="7" borderId="4" xfId="4" applyFont="1" applyBorder="1"/>
    <xf numFmtId="0" fontId="6" fillId="6" borderId="3" xfId="3" applyFont="1" applyBorder="1"/>
    <xf numFmtId="0" fontId="7" fillId="0" borderId="0" xfId="0" applyFont="1"/>
    <xf numFmtId="0" fontId="13" fillId="0" borderId="0" xfId="7"/>
    <xf numFmtId="0" fontId="10" fillId="0" borderId="0" xfId="7" applyFont="1"/>
    <xf numFmtId="0" fontId="8" fillId="9" borderId="22" xfId="7" applyFont="1" applyFill="1" applyBorder="1" applyAlignment="1">
      <alignment horizontal="center"/>
    </xf>
    <xf numFmtId="0" fontId="13" fillId="0" borderId="0" xfId="7" applyAlignment="1">
      <alignment horizontal="center"/>
    </xf>
    <xf numFmtId="49" fontId="13" fillId="0" borderId="23" xfId="7" applyNumberFormat="1" applyBorder="1" applyAlignment="1">
      <alignment horizontal="left"/>
    </xf>
    <xf numFmtId="0" fontId="13" fillId="0" borderId="23" xfId="7" applyBorder="1"/>
    <xf numFmtId="0" fontId="8" fillId="0" borderId="15" xfId="7" applyFont="1" applyBorder="1"/>
    <xf numFmtId="49" fontId="13" fillId="0" borderId="24" xfId="7" applyNumberFormat="1" applyBorder="1" applyAlignment="1">
      <alignment horizontal="left"/>
    </xf>
    <xf numFmtId="0" fontId="13" fillId="0" borderId="24" xfId="7" applyBorder="1"/>
    <xf numFmtId="0" fontId="8" fillId="0" borderId="24" xfId="7" applyFont="1" applyBorder="1"/>
    <xf numFmtId="49" fontId="13" fillId="0" borderId="0" xfId="7" applyNumberFormat="1" applyAlignment="1">
      <alignment horizontal="left"/>
    </xf>
    <xf numFmtId="0" fontId="8" fillId="9" borderId="25" xfId="7" applyFont="1" applyFill="1" applyBorder="1"/>
    <xf numFmtId="0" fontId="10" fillId="9" borderId="26" xfId="7" applyFont="1" applyFill="1" applyBorder="1"/>
    <xf numFmtId="0" fontId="13" fillId="9" borderId="26" xfId="7" applyFill="1" applyBorder="1"/>
    <xf numFmtId="0" fontId="13" fillId="9" borderId="27" xfId="7" applyFill="1" applyBorder="1"/>
    <xf numFmtId="0" fontId="13" fillId="0" borderId="28" xfId="7" applyBorder="1"/>
    <xf numFmtId="0" fontId="10" fillId="0" borderId="0" xfId="7" applyFont="1" applyBorder="1"/>
    <xf numFmtId="0" fontId="13" fillId="0" borderId="0" xfId="7" applyBorder="1"/>
    <xf numFmtId="0" fontId="13" fillId="0" borderId="29" xfId="7" applyBorder="1"/>
    <xf numFmtId="0" fontId="13" fillId="9" borderId="30" xfId="7" applyFill="1" applyBorder="1"/>
    <xf numFmtId="49" fontId="15" fillId="0" borderId="22" xfId="7" applyNumberFormat="1" applyFont="1" applyBorder="1" applyAlignment="1">
      <alignment horizontal="center" vertical="center"/>
    </xf>
    <xf numFmtId="0" fontId="15" fillId="0" borderId="22" xfId="7" applyFont="1" applyBorder="1" applyAlignment="1">
      <alignment horizontal="center" vertical="center"/>
    </xf>
    <xf numFmtId="165" fontId="15" fillId="0" borderId="30" xfId="7" applyNumberFormat="1" applyFont="1" applyBorder="1" applyAlignment="1">
      <alignment horizontal="center" vertical="center"/>
    </xf>
    <xf numFmtId="0" fontId="13" fillId="0" borderId="0" xfId="7" applyBorder="1" applyAlignment="1">
      <alignment horizontal="center"/>
    </xf>
    <xf numFmtId="0" fontId="8" fillId="9" borderId="31" xfId="7" applyFont="1" applyFill="1" applyBorder="1" applyAlignment="1">
      <alignment horizontal="center"/>
    </xf>
    <xf numFmtId="0" fontId="13" fillId="0" borderId="8" xfId="7" applyBorder="1"/>
    <xf numFmtId="0" fontId="13" fillId="0" borderId="9" xfId="7" applyBorder="1"/>
    <xf numFmtId="0" fontId="13" fillId="0" borderId="10" xfId="7" applyBorder="1"/>
    <xf numFmtId="49" fontId="8" fillId="0" borderId="22" xfId="7" applyNumberFormat="1" applyFont="1" applyBorder="1" applyAlignment="1">
      <alignment horizontal="center"/>
    </xf>
    <xf numFmtId="49" fontId="13" fillId="0" borderId="0" xfId="7" applyNumberFormat="1" applyBorder="1" applyAlignment="1">
      <alignment horizontal="center"/>
    </xf>
    <xf numFmtId="49" fontId="8" fillId="0" borderId="31" xfId="7" applyNumberFormat="1" applyFont="1" applyBorder="1" applyAlignment="1">
      <alignment horizontal="center"/>
    </xf>
    <xf numFmtId="49" fontId="13" fillId="0" borderId="22" xfId="7" applyNumberFormat="1" applyBorder="1" applyAlignment="1">
      <alignment horizontal="center"/>
    </xf>
    <xf numFmtId="0" fontId="13" fillId="0" borderId="11" xfId="7" applyBorder="1"/>
    <xf numFmtId="0" fontId="13" fillId="0" borderId="12" xfId="7" applyBorder="1"/>
    <xf numFmtId="0" fontId="13" fillId="0" borderId="13" xfId="7" applyBorder="1"/>
    <xf numFmtId="0" fontId="15" fillId="0" borderId="22" xfId="7" applyFont="1" applyBorder="1" applyAlignment="1">
      <alignment vertical="top" wrapText="1"/>
    </xf>
    <xf numFmtId="0" fontId="15" fillId="0" borderId="31" xfId="7" applyFont="1" applyBorder="1" applyAlignment="1">
      <alignment vertical="top" wrapText="1"/>
    </xf>
    <xf numFmtId="0" fontId="13" fillId="0" borderId="32" xfId="7" applyBorder="1"/>
    <xf numFmtId="0" fontId="13" fillId="0" borderId="33" xfId="7" applyBorder="1"/>
    <xf numFmtId="0" fontId="13" fillId="0" borderId="34" xfId="7" applyBorder="1"/>
    <xf numFmtId="0" fontId="8" fillId="0" borderId="0" xfId="7" applyFont="1"/>
    <xf numFmtId="0" fontId="15" fillId="0" borderId="8" xfId="7" applyFont="1" applyBorder="1" applyAlignment="1">
      <alignment horizontal="left"/>
    </xf>
    <xf numFmtId="0" fontId="15" fillId="0" borderId="9" xfId="7" applyFont="1" applyBorder="1" applyAlignment="1">
      <alignment horizontal="left"/>
    </xf>
    <xf numFmtId="0" fontId="13" fillId="0" borderId="8" xfId="7" applyBorder="1" applyAlignment="1">
      <alignment horizontal="left"/>
    </xf>
    <xf numFmtId="0" fontId="13" fillId="0" borderId="9" xfId="7" applyBorder="1" applyAlignment="1">
      <alignment horizontal="left"/>
    </xf>
    <xf numFmtId="0" fontId="13" fillId="0" borderId="5" xfId="7" applyBorder="1" applyAlignment="1">
      <alignment horizontal="center"/>
    </xf>
    <xf numFmtId="0" fontId="13" fillId="0" borderId="6" xfId="7" applyBorder="1" applyAlignment="1">
      <alignment horizontal="center"/>
    </xf>
    <xf numFmtId="0" fontId="13" fillId="0" borderId="7" xfId="7" applyBorder="1" applyAlignment="1">
      <alignment horizontal="center"/>
    </xf>
    <xf numFmtId="0" fontId="13" fillId="0" borderId="8" xfId="7" applyBorder="1" applyAlignment="1">
      <alignment horizontal="center"/>
    </xf>
    <xf numFmtId="0" fontId="13" fillId="0" borderId="9" xfId="7" applyBorder="1" applyAlignment="1">
      <alignment horizontal="center"/>
    </xf>
    <xf numFmtId="0" fontId="13" fillId="0" borderId="10" xfId="7" applyBorder="1" applyAlignment="1">
      <alignment horizontal="center"/>
    </xf>
    <xf numFmtId="0" fontId="13" fillId="0" borderId="11" xfId="7" applyBorder="1" applyAlignment="1">
      <alignment horizontal="center"/>
    </xf>
    <xf numFmtId="0" fontId="13" fillId="0" borderId="12" xfId="7" applyBorder="1" applyAlignment="1">
      <alignment horizontal="center"/>
    </xf>
    <xf numFmtId="0" fontId="13" fillId="0" borderId="13" xfId="7" applyBorder="1" applyAlignment="1">
      <alignment horizontal="center"/>
    </xf>
    <xf numFmtId="0" fontId="13" fillId="10" borderId="0" xfId="7" applyFill="1"/>
    <xf numFmtId="0" fontId="13" fillId="11" borderId="0" xfId="7" applyFill="1"/>
    <xf numFmtId="0" fontId="16" fillId="10" borderId="0" xfId="7" applyFont="1" applyFill="1"/>
    <xf numFmtId="0" fontId="17" fillId="10" borderId="0" xfId="7" applyFont="1" applyFill="1"/>
    <xf numFmtId="0" fontId="18" fillId="10" borderId="0" xfId="7" applyFont="1" applyFill="1"/>
    <xf numFmtId="0" fontId="16" fillId="11" borderId="0" xfId="7" applyFont="1" applyFill="1"/>
    <xf numFmtId="0" fontId="19" fillId="0" borderId="0" xfId="7" applyFont="1"/>
    <xf numFmtId="0" fontId="16" fillId="0" borderId="0" xfId="7" applyFont="1"/>
    <xf numFmtId="0" fontId="20" fillId="9" borderId="22" xfId="7" applyFont="1" applyFill="1" applyBorder="1" applyAlignment="1">
      <alignment horizontal="center"/>
    </xf>
    <xf numFmtId="0" fontId="16" fillId="0" borderId="0" xfId="7" applyFont="1" applyAlignment="1">
      <alignment horizontal="center"/>
    </xf>
    <xf numFmtId="49" fontId="16" fillId="0" borderId="23" xfId="7" applyNumberFormat="1" applyFont="1" applyBorder="1" applyAlignment="1">
      <alignment horizontal="left"/>
    </xf>
    <xf numFmtId="0" fontId="16" fillId="0" borderId="23" xfId="7" applyFont="1" applyBorder="1"/>
    <xf numFmtId="0" fontId="20" fillId="0" borderId="15" xfId="7" applyFont="1" applyBorder="1"/>
    <xf numFmtId="49" fontId="16" fillId="0" borderId="24" xfId="7" applyNumberFormat="1" applyFont="1" applyBorder="1" applyAlignment="1">
      <alignment horizontal="left"/>
    </xf>
    <xf numFmtId="0" fontId="16" fillId="0" borderId="24" xfId="7" applyFont="1" applyBorder="1"/>
    <xf numFmtId="0" fontId="20" fillId="0" borderId="24" xfId="7" applyFont="1" applyBorder="1"/>
    <xf numFmtId="49" fontId="16" fillId="0" borderId="0" xfId="7" applyNumberFormat="1" applyFont="1" applyAlignment="1">
      <alignment horizontal="left"/>
    </xf>
    <xf numFmtId="0" fontId="20" fillId="9" borderId="25" xfId="7" applyFont="1" applyFill="1" applyBorder="1"/>
    <xf numFmtId="0" fontId="19" fillId="9" borderId="26" xfId="7" applyFont="1" applyFill="1" applyBorder="1"/>
    <xf numFmtId="0" fontId="16" fillId="9" borderId="26" xfId="7" applyFont="1" applyFill="1" applyBorder="1"/>
    <xf numFmtId="0" fontId="16" fillId="9" borderId="27" xfId="7" applyFont="1" applyFill="1" applyBorder="1"/>
    <xf numFmtId="0" fontId="16" fillId="0" borderId="28" xfId="7" applyFont="1" applyBorder="1"/>
    <xf numFmtId="0" fontId="19" fillId="0" borderId="0" xfId="7" applyFont="1" applyBorder="1"/>
    <xf numFmtId="0" fontId="16" fillId="0" borderId="0" xfId="7" applyFont="1" applyBorder="1"/>
    <xf numFmtId="0" fontId="16" fillId="0" borderId="29" xfId="7" applyFont="1" applyBorder="1"/>
    <xf numFmtId="0" fontId="16" fillId="9" borderId="30" xfId="7" applyFont="1" applyFill="1" applyBorder="1"/>
    <xf numFmtId="49" fontId="16" fillId="0" borderId="22" xfId="7" applyNumberFormat="1" applyFont="1" applyBorder="1" applyAlignment="1">
      <alignment horizontal="center" vertical="center"/>
    </xf>
    <xf numFmtId="0" fontId="16" fillId="0" borderId="22" xfId="7" applyFont="1" applyBorder="1" applyAlignment="1">
      <alignment horizontal="center" vertical="center"/>
    </xf>
    <xf numFmtId="165" fontId="16" fillId="0" borderId="30" xfId="7" applyNumberFormat="1" applyFont="1" applyBorder="1" applyAlignment="1">
      <alignment horizontal="center" vertical="center"/>
    </xf>
    <xf numFmtId="0" fontId="16" fillId="0" borderId="0" xfId="7" applyFont="1" applyBorder="1" applyAlignment="1">
      <alignment horizontal="center"/>
    </xf>
    <xf numFmtId="0" fontId="20" fillId="9" borderId="31" xfId="7" applyFont="1" applyFill="1" applyBorder="1" applyAlignment="1">
      <alignment horizontal="center"/>
    </xf>
    <xf numFmtId="0" fontId="16" fillId="0" borderId="8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16" fillId="0" borderId="10" xfId="7" applyFont="1" applyBorder="1" applyAlignment="1">
      <alignment horizontal="center"/>
    </xf>
    <xf numFmtId="49" fontId="20" fillId="0" borderId="22" xfId="7" applyNumberFormat="1" applyFont="1" applyBorder="1" applyAlignment="1">
      <alignment horizontal="center"/>
    </xf>
    <xf numFmtId="49" fontId="16" fillId="0" borderId="0" xfId="7" applyNumberFormat="1" applyFont="1" applyBorder="1" applyAlignment="1">
      <alignment horizontal="center"/>
    </xf>
    <xf numFmtId="49" fontId="20" fillId="0" borderId="31" xfId="7" applyNumberFormat="1" applyFont="1" applyBorder="1" applyAlignment="1">
      <alignment horizontal="center"/>
    </xf>
    <xf numFmtId="49" fontId="16" fillId="0" borderId="22" xfId="7" applyNumberFormat="1" applyFont="1" applyBorder="1" applyAlignment="1">
      <alignment horizontal="center"/>
    </xf>
    <xf numFmtId="0" fontId="16" fillId="0" borderId="11" xfId="7" applyFont="1" applyBorder="1" applyAlignment="1">
      <alignment horizontal="center"/>
    </xf>
    <xf numFmtId="0" fontId="16" fillId="0" borderId="12" xfId="7" applyFont="1" applyBorder="1" applyAlignment="1">
      <alignment horizontal="center"/>
    </xf>
    <xf numFmtId="0" fontId="16" fillId="0" borderId="13" xfId="7" applyFont="1" applyBorder="1" applyAlignment="1">
      <alignment horizontal="center"/>
    </xf>
    <xf numFmtId="0" fontId="16" fillId="0" borderId="22" xfId="7" applyFont="1" applyBorder="1" applyAlignment="1">
      <alignment vertical="top" wrapText="1"/>
    </xf>
    <xf numFmtId="0" fontId="16" fillId="0" borderId="31" xfId="7" applyFont="1" applyBorder="1" applyAlignment="1">
      <alignment vertical="top" wrapText="1"/>
    </xf>
    <xf numFmtId="0" fontId="16" fillId="0" borderId="32" xfId="7" applyFont="1" applyBorder="1"/>
    <xf numFmtId="0" fontId="16" fillId="0" borderId="33" xfId="7" applyFont="1" applyBorder="1"/>
    <xf numFmtId="0" fontId="16" fillId="0" borderId="34" xfId="7" applyFont="1" applyBorder="1"/>
    <xf numFmtId="0" fontId="20" fillId="0" borderId="0" xfId="7" applyFont="1"/>
    <xf numFmtId="0" fontId="16" fillId="0" borderId="14" xfId="7" applyFont="1" applyBorder="1" applyAlignment="1"/>
    <xf numFmtId="0" fontId="16" fillId="0" borderId="15" xfId="7" applyFont="1" applyBorder="1" applyAlignment="1"/>
    <xf numFmtId="0" fontId="16" fillId="0" borderId="16" xfId="7" applyFont="1" applyBorder="1" applyAlignment="1"/>
    <xf numFmtId="0" fontId="20" fillId="0" borderId="5" xfId="7" applyFont="1" applyBorder="1"/>
    <xf numFmtId="0" fontId="16" fillId="0" borderId="7" xfId="7" applyFont="1" applyBorder="1" applyAlignment="1"/>
    <xf numFmtId="0" fontId="16" fillId="0" borderId="17" xfId="7" applyFont="1" applyBorder="1" applyAlignment="1"/>
    <xf numFmtId="0" fontId="16" fillId="0" borderId="18" xfId="7" applyFont="1" applyBorder="1" applyAlignment="1"/>
    <xf numFmtId="0" fontId="16" fillId="0" borderId="10" xfId="7" applyFont="1" applyBorder="1" applyAlignment="1"/>
    <xf numFmtId="0" fontId="16" fillId="0" borderId="8" xfId="7" applyFont="1" applyBorder="1"/>
    <xf numFmtId="0" fontId="20" fillId="0" borderId="17" xfId="7" applyFont="1" applyBorder="1" applyAlignment="1"/>
    <xf numFmtId="0" fontId="20" fillId="0" borderId="18" xfId="7" applyFont="1" applyBorder="1" applyAlignment="1"/>
    <xf numFmtId="0" fontId="20" fillId="0" borderId="10" xfId="7" applyFont="1" applyBorder="1" applyAlignment="1"/>
    <xf numFmtId="0" fontId="20" fillId="0" borderId="8" xfId="7" applyFont="1" applyBorder="1" applyAlignment="1">
      <alignment horizontal="center"/>
    </xf>
    <xf numFmtId="0" fontId="16" fillId="0" borderId="8" xfId="7" applyFont="1" applyBorder="1" applyAlignment="1">
      <alignment horizontal="left"/>
    </xf>
    <xf numFmtId="0" fontId="16" fillId="0" borderId="9" xfId="7" applyFont="1" applyBorder="1" applyAlignment="1">
      <alignment horizontal="left"/>
    </xf>
    <xf numFmtId="0" fontId="16" fillId="0" borderId="19" xfId="7" applyFont="1" applyBorder="1" applyAlignment="1"/>
    <xf numFmtId="0" fontId="16" fillId="0" borderId="20" xfId="7" applyFont="1" applyBorder="1" applyAlignment="1"/>
    <xf numFmtId="0" fontId="16" fillId="0" borderId="13" xfId="7" applyFont="1" applyBorder="1" applyAlignment="1"/>
    <xf numFmtId="0" fontId="20" fillId="0" borderId="11" xfId="7" applyFont="1" applyBorder="1"/>
    <xf numFmtId="0" fontId="16" fillId="0" borderId="9" xfId="7" applyFont="1" applyBorder="1"/>
    <xf numFmtId="0" fontId="16" fillId="0" borderId="10" xfId="7" applyFont="1" applyBorder="1"/>
    <xf numFmtId="0" fontId="20" fillId="0" borderId="9" xfId="7" applyFont="1" applyBorder="1" applyAlignment="1">
      <alignment horizontal="center"/>
    </xf>
    <xf numFmtId="0" fontId="20" fillId="0" borderId="10" xfId="7" applyFont="1" applyBorder="1" applyAlignment="1">
      <alignment horizontal="center"/>
    </xf>
    <xf numFmtId="0" fontId="22" fillId="3" borderId="0" xfId="0" applyFont="1" applyFill="1"/>
    <xf numFmtId="0" fontId="6" fillId="7" borderId="4" xfId="4" applyNumberFormat="1" applyFont="1" applyBorder="1"/>
    <xf numFmtId="0" fontId="20" fillId="0" borderId="8" xfId="7" applyFont="1" applyBorder="1" applyAlignment="1">
      <alignment horizontal="center"/>
    </xf>
    <xf numFmtId="0" fontId="20" fillId="0" borderId="9" xfId="7" applyFont="1" applyBorder="1" applyAlignment="1">
      <alignment horizontal="center"/>
    </xf>
    <xf numFmtId="0" fontId="21" fillId="0" borderId="39" xfId="7" applyFont="1" applyBorder="1" applyAlignment="1">
      <alignment vertical="top"/>
    </xf>
    <xf numFmtId="0" fontId="21" fillId="0" borderId="43" xfId="7" applyFont="1" applyBorder="1" applyAlignment="1">
      <alignment vertical="top"/>
    </xf>
    <xf numFmtId="0" fontId="21" fillId="0" borderId="40" xfId="7" applyFont="1" applyBorder="1" applyAlignment="1">
      <alignment vertical="top"/>
    </xf>
    <xf numFmtId="0" fontId="21" fillId="0" borderId="42" xfId="7" applyFont="1" applyBorder="1" applyAlignment="1">
      <alignment vertical="top"/>
    </xf>
    <xf numFmtId="0" fontId="21" fillId="0" borderId="0" xfId="7" applyFont="1" applyBorder="1" applyAlignment="1">
      <alignment vertical="top"/>
    </xf>
    <xf numFmtId="0" fontId="21" fillId="0" borderId="41" xfId="7" applyFont="1" applyBorder="1" applyAlignment="1">
      <alignment vertical="top"/>
    </xf>
    <xf numFmtId="0" fontId="21" fillId="0" borderId="44" xfId="7" applyFont="1" applyBorder="1" applyAlignment="1">
      <alignment vertical="top"/>
    </xf>
    <xf numFmtId="0" fontId="21" fillId="0" borderId="21" xfId="7" applyFont="1" applyBorder="1" applyAlignment="1">
      <alignment vertical="top"/>
    </xf>
    <xf numFmtId="0" fontId="21" fillId="0" borderId="45" xfId="7" applyFont="1" applyBorder="1" applyAlignment="1">
      <alignment vertical="top"/>
    </xf>
    <xf numFmtId="0" fontId="20" fillId="0" borderId="5" xfId="7" applyFont="1" applyFill="1" applyBorder="1" applyAlignment="1">
      <alignment horizontal="center"/>
    </xf>
    <xf numFmtId="0" fontId="20" fillId="0" borderId="6" xfId="7" applyFont="1" applyFill="1" applyBorder="1" applyAlignment="1">
      <alignment horizontal="center"/>
    </xf>
    <xf numFmtId="0" fontId="20" fillId="0" borderId="7" xfId="7" applyFont="1" applyFill="1" applyBorder="1" applyAlignment="1">
      <alignment horizontal="center"/>
    </xf>
    <xf numFmtId="0" fontId="20" fillId="0" borderId="5" xfId="7" applyFont="1" applyBorder="1" applyAlignment="1">
      <alignment horizontal="center"/>
    </xf>
    <xf numFmtId="0" fontId="20" fillId="0" borderId="6" xfId="7" applyFont="1" applyBorder="1" applyAlignment="1">
      <alignment horizontal="center"/>
    </xf>
    <xf numFmtId="0" fontId="20" fillId="0" borderId="7" xfId="7" applyFont="1" applyBorder="1" applyAlignment="1">
      <alignment horizontal="center"/>
    </xf>
    <xf numFmtId="0" fontId="16" fillId="0" borderId="17" xfId="7" applyFont="1" applyBorder="1" applyAlignment="1">
      <alignment horizontal="center"/>
    </xf>
    <xf numFmtId="0" fontId="16" fillId="0" borderId="18" xfId="7" applyFont="1" applyBorder="1" applyAlignment="1">
      <alignment horizontal="center"/>
    </xf>
    <xf numFmtId="0" fontId="16" fillId="0" borderId="8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0" fillId="0" borderId="11" xfId="7" applyFont="1" applyBorder="1" applyAlignment="1">
      <alignment horizontal="center"/>
    </xf>
    <xf numFmtId="0" fontId="20" fillId="0" borderId="12" xfId="7" applyFont="1" applyBorder="1" applyAlignment="1">
      <alignment horizontal="center"/>
    </xf>
    <xf numFmtId="0" fontId="8" fillId="0" borderId="8" xfId="7" applyFont="1" applyBorder="1" applyAlignment="1">
      <alignment horizontal="center"/>
    </xf>
    <xf numFmtId="0" fontId="8" fillId="0" borderId="9" xfId="7" applyFont="1" applyBorder="1" applyAlignment="1">
      <alignment horizontal="center"/>
    </xf>
    <xf numFmtId="0" fontId="8" fillId="0" borderId="10" xfId="7" applyFont="1" applyBorder="1" applyAlignment="1">
      <alignment horizontal="center"/>
    </xf>
    <xf numFmtId="0" fontId="14" fillId="0" borderId="0" xfId="7" applyFont="1" applyBorder="1" applyAlignment="1">
      <alignment vertical="top"/>
    </xf>
    <xf numFmtId="0" fontId="8" fillId="0" borderId="5" xfId="7" applyFont="1" applyFill="1" applyBorder="1" applyAlignment="1">
      <alignment horizontal="center"/>
    </xf>
    <xf numFmtId="0" fontId="8" fillId="0" borderId="6" xfId="7" applyFont="1" applyFill="1" applyBorder="1" applyAlignment="1">
      <alignment horizontal="center"/>
    </xf>
    <xf numFmtId="0" fontId="8" fillId="0" borderId="7" xfId="7" applyFont="1" applyFill="1" applyBorder="1" applyAlignment="1">
      <alignment horizontal="center"/>
    </xf>
    <xf numFmtId="0" fontId="8" fillId="0" borderId="14" xfId="7" applyFont="1" applyBorder="1" applyAlignment="1">
      <alignment horizontal="center"/>
    </xf>
    <xf numFmtId="0" fontId="8" fillId="0" borderId="15" xfId="7" applyFont="1" applyBorder="1" applyAlignment="1">
      <alignment horizontal="center"/>
    </xf>
    <xf numFmtId="0" fontId="8" fillId="0" borderId="16" xfId="7" applyFont="1" applyBorder="1" applyAlignment="1">
      <alignment horizontal="center"/>
    </xf>
    <xf numFmtId="0" fontId="13" fillId="0" borderId="8" xfId="7" applyBorder="1" applyAlignment="1">
      <alignment horizontal="center"/>
    </xf>
    <xf numFmtId="0" fontId="13" fillId="0" borderId="9" xfId="7" applyBorder="1" applyAlignment="1">
      <alignment horizontal="center"/>
    </xf>
    <xf numFmtId="0" fontId="13" fillId="0" borderId="10" xfId="7" applyBorder="1" applyAlignment="1">
      <alignment horizontal="center"/>
    </xf>
    <xf numFmtId="0" fontId="15" fillId="0" borderId="9" xfId="7" applyFont="1" applyBorder="1" applyAlignment="1">
      <alignment horizontal="center"/>
    </xf>
    <xf numFmtId="0" fontId="9" fillId="0" borderId="8" xfId="7" applyFont="1" applyBorder="1" applyAlignment="1">
      <alignment horizontal="center"/>
    </xf>
    <xf numFmtId="0" fontId="9" fillId="0" borderId="9" xfId="7" applyFont="1" applyBorder="1" applyAlignment="1">
      <alignment horizontal="center"/>
    </xf>
    <xf numFmtId="0" fontId="11" fillId="0" borderId="8" xfId="7" applyFont="1" applyBorder="1" applyAlignment="1">
      <alignment horizontal="center"/>
    </xf>
    <xf numFmtId="0" fontId="11" fillId="0" borderId="9" xfId="7" applyFont="1" applyBorder="1" applyAlignment="1">
      <alignment horizontal="center"/>
    </xf>
    <xf numFmtId="0" fontId="12" fillId="0" borderId="9" xfId="7" applyFont="1" applyBorder="1" applyAlignment="1">
      <alignment horizontal="center"/>
    </xf>
    <xf numFmtId="0" fontId="12" fillId="0" borderId="10" xfId="7" applyFont="1" applyBorder="1" applyAlignment="1">
      <alignment horizontal="center"/>
    </xf>
    <xf numFmtId="0" fontId="9" fillId="0" borderId="11" xfId="7" applyFont="1" applyBorder="1" applyAlignment="1">
      <alignment horizontal="center"/>
    </xf>
    <xf numFmtId="0" fontId="9" fillId="0" borderId="12" xfId="7" applyFont="1" applyBorder="1" applyAlignment="1">
      <alignment horizontal="center"/>
    </xf>
    <xf numFmtId="0" fontId="13" fillId="0" borderId="12" xfId="7" applyBorder="1" applyAlignment="1">
      <alignment horizontal="center"/>
    </xf>
    <xf numFmtId="0" fontId="13" fillId="0" borderId="13" xfId="7" applyBorder="1" applyAlignment="1">
      <alignment horizontal="center"/>
    </xf>
    <xf numFmtId="0" fontId="8" fillId="0" borderId="5" xfId="7" applyFont="1" applyBorder="1" applyAlignment="1">
      <alignment horizontal="center"/>
    </xf>
    <xf numFmtId="0" fontId="8" fillId="0" borderId="6" xfId="7" applyFont="1" applyBorder="1" applyAlignment="1">
      <alignment horizontal="center"/>
    </xf>
    <xf numFmtId="0" fontId="8" fillId="0" borderId="7" xfId="7" applyFont="1" applyBorder="1" applyAlignment="1">
      <alignment horizontal="center"/>
    </xf>
    <xf numFmtId="0" fontId="13" fillId="0" borderId="17" xfId="7" applyBorder="1" applyAlignment="1">
      <alignment horizontal="center"/>
    </xf>
    <xf numFmtId="0" fontId="13" fillId="0" borderId="18" xfId="7" applyBorder="1" applyAlignment="1">
      <alignment horizontal="center"/>
    </xf>
    <xf numFmtId="0" fontId="13" fillId="0" borderId="35" xfId="7" applyBorder="1" applyAlignment="1">
      <alignment horizontal="center"/>
    </xf>
    <xf numFmtId="0" fontId="13" fillId="0" borderId="36" xfId="7" applyBorder="1" applyAlignment="1">
      <alignment horizontal="center"/>
    </xf>
    <xf numFmtId="0" fontId="9" fillId="0" borderId="8" xfId="7" applyFont="1" applyBorder="1" applyAlignment="1">
      <alignment horizontal="left"/>
    </xf>
    <xf numFmtId="0" fontId="9" fillId="0" borderId="9" xfId="7" applyFont="1" applyBorder="1" applyAlignment="1">
      <alignment horizontal="left"/>
    </xf>
    <xf numFmtId="164" fontId="9" fillId="0" borderId="9" xfId="6" applyFont="1" applyBorder="1" applyAlignment="1">
      <alignment horizontal="center"/>
    </xf>
    <xf numFmtId="164" fontId="13" fillId="0" borderId="9" xfId="6" applyFont="1" applyBorder="1" applyAlignment="1">
      <alignment horizontal="center"/>
    </xf>
    <xf numFmtId="164" fontId="13" fillId="0" borderId="10" xfId="6" applyFont="1" applyBorder="1" applyAlignment="1">
      <alignment horizontal="center"/>
    </xf>
    <xf numFmtId="0" fontId="11" fillId="0" borderId="11" xfId="7" applyFont="1" applyBorder="1" applyAlignment="1">
      <alignment horizontal="center"/>
    </xf>
    <xf numFmtId="0" fontId="11" fillId="0" borderId="12" xfId="7" applyFont="1" applyBorder="1" applyAlignment="1">
      <alignment horizontal="center"/>
    </xf>
    <xf numFmtId="164" fontId="9" fillId="0" borderId="12" xfId="6" applyFont="1" applyBorder="1" applyAlignment="1">
      <alignment horizontal="center"/>
    </xf>
    <xf numFmtId="0" fontId="9" fillId="0" borderId="37" xfId="7" applyFont="1" applyBorder="1" applyAlignment="1">
      <alignment horizontal="center"/>
    </xf>
    <xf numFmtId="0" fontId="9" fillId="0" borderId="38" xfId="7" applyFont="1" applyBorder="1" applyAlignment="1">
      <alignment horizontal="center"/>
    </xf>
    <xf numFmtId="0" fontId="9" fillId="0" borderId="20" xfId="7" applyFont="1" applyBorder="1" applyAlignment="1">
      <alignment horizontal="center"/>
    </xf>
    <xf numFmtId="0" fontId="13" fillId="0" borderId="17" xfId="7" applyBorder="1" applyAlignment="1">
      <alignment horizontal="left"/>
    </xf>
    <xf numFmtId="0" fontId="13" fillId="0" borderId="18" xfId="7" applyBorder="1" applyAlignment="1">
      <alignment horizontal="left"/>
    </xf>
    <xf numFmtId="0" fontId="9" fillId="0" borderId="11" xfId="7" applyFont="1" applyBorder="1" applyAlignment="1">
      <alignment horizontal="left"/>
    </xf>
    <xf numFmtId="0" fontId="9" fillId="0" borderId="12" xfId="7" applyFont="1" applyBorder="1" applyAlignment="1">
      <alignment horizontal="left"/>
    </xf>
    <xf numFmtId="164" fontId="13" fillId="0" borderId="12" xfId="7" applyNumberFormat="1" applyBorder="1" applyAlignment="1">
      <alignment horizontal="center"/>
    </xf>
    <xf numFmtId="164" fontId="13" fillId="0" borderId="37" xfId="6" applyFont="1" applyBorder="1" applyAlignment="1">
      <alignment horizontal="center"/>
    </xf>
    <xf numFmtId="164" fontId="13" fillId="0" borderId="20" xfId="6" applyFont="1" applyBorder="1" applyAlignment="1">
      <alignment horizontal="center"/>
    </xf>
    <xf numFmtId="164" fontId="13" fillId="0" borderId="37" xfId="7" applyNumberFormat="1" applyBorder="1" applyAlignment="1">
      <alignment horizontal="center"/>
    </xf>
    <xf numFmtId="164" fontId="13" fillId="0" borderId="46" xfId="7" applyNumberFormat="1" applyBorder="1" applyAlignment="1">
      <alignment horizontal="center"/>
    </xf>
    <xf numFmtId="0" fontId="8" fillId="0" borderId="22" xfId="7" applyFont="1" applyFill="1" applyBorder="1" applyAlignment="1">
      <alignment horizontal="center"/>
    </xf>
    <xf numFmtId="168" fontId="13" fillId="0" borderId="9" xfId="7" applyNumberFormat="1" applyBorder="1" applyAlignment="1">
      <alignment horizontal="center"/>
    </xf>
    <xf numFmtId="168" fontId="13" fillId="0" borderId="10" xfId="7" applyNumberFormat="1" applyBorder="1" applyAlignment="1">
      <alignment horizontal="center"/>
    </xf>
    <xf numFmtId="168" fontId="13" fillId="0" borderId="12" xfId="7" applyNumberFormat="1" applyBorder="1" applyAlignment="1">
      <alignment horizontal="center"/>
    </xf>
    <xf numFmtId="0" fontId="0" fillId="0" borderId="0" xfId="7" applyFont="1"/>
    <xf numFmtId="0" fontId="23" fillId="12" borderId="47" xfId="0" applyFont="1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0" fillId="13" borderId="39" xfId="0" applyFill="1" applyBorder="1" applyAlignment="1">
      <alignment horizontal="center"/>
    </xf>
    <xf numFmtId="0" fontId="0" fillId="13" borderId="40" xfId="0" applyFill="1" applyBorder="1" applyAlignment="1">
      <alignment horizontal="center"/>
    </xf>
    <xf numFmtId="0" fontId="0" fillId="0" borderId="42" xfId="0" applyBorder="1"/>
    <xf numFmtId="0" fontId="0" fillId="13" borderId="42" xfId="0" applyFill="1" applyBorder="1"/>
    <xf numFmtId="0" fontId="0" fillId="0" borderId="44" xfId="0" applyBorder="1"/>
    <xf numFmtId="0" fontId="4" fillId="12" borderId="42" xfId="0" applyFont="1" applyFill="1" applyBorder="1" applyAlignment="1">
      <alignment horizontal="center" wrapText="1"/>
    </xf>
    <xf numFmtId="0" fontId="4" fillId="12" borderId="41" xfId="0" applyFont="1" applyFill="1" applyBorder="1" applyAlignment="1">
      <alignment horizontal="center" wrapText="1"/>
    </xf>
    <xf numFmtId="0" fontId="0" fillId="13" borderId="39" xfId="0" applyFont="1" applyFill="1" applyBorder="1" applyAlignment="1">
      <alignment horizontal="center"/>
    </xf>
    <xf numFmtId="0" fontId="0" fillId="13" borderId="40" xfId="0" applyFont="1" applyFill="1" applyBorder="1" applyAlignment="1">
      <alignment horizontal="center"/>
    </xf>
    <xf numFmtId="0" fontId="0" fillId="12" borderId="42" xfId="0" applyFont="1" applyFill="1" applyBorder="1"/>
    <xf numFmtId="164" fontId="3" fillId="12" borderId="41" xfId="6" applyFont="1" applyFill="1" applyBorder="1"/>
    <xf numFmtId="0" fontId="0" fillId="13" borderId="42" xfId="0" applyFont="1" applyFill="1" applyBorder="1"/>
    <xf numFmtId="164" fontId="3" fillId="13" borderId="41" xfId="6" applyFont="1" applyFill="1" applyBorder="1"/>
    <xf numFmtId="0" fontId="0" fillId="0" borderId="42" xfId="0" applyFont="1" applyBorder="1"/>
    <xf numFmtId="164" fontId="3" fillId="0" borderId="41" xfId="6" applyFont="1" applyBorder="1"/>
    <xf numFmtId="0" fontId="0" fillId="0" borderId="44" xfId="0" applyFont="1" applyBorder="1"/>
    <xf numFmtId="164" fontId="3" fillId="0" borderId="45" xfId="6" applyFont="1" applyBorder="1"/>
    <xf numFmtId="0" fontId="4" fillId="12" borderId="41" xfId="0" applyFont="1" applyFill="1" applyBorder="1" applyAlignment="1">
      <alignment horizontal="center"/>
    </xf>
    <xf numFmtId="0" fontId="4" fillId="12" borderId="42" xfId="0" applyFont="1" applyFill="1" applyBorder="1" applyAlignment="1">
      <alignment horizontal="center"/>
    </xf>
    <xf numFmtId="9" fontId="4" fillId="12" borderId="42" xfId="12" applyFont="1" applyFill="1" applyBorder="1" applyAlignment="1">
      <alignment horizontal="center"/>
    </xf>
    <xf numFmtId="0" fontId="0" fillId="14" borderId="0" xfId="0" applyFill="1"/>
    <xf numFmtId="44" fontId="0" fillId="13" borderId="42" xfId="0" applyNumberFormat="1" applyFill="1" applyBorder="1"/>
    <xf numFmtId="44" fontId="0" fillId="13" borderId="41" xfId="0" applyNumberFormat="1" applyFill="1" applyBorder="1"/>
  </cellXfs>
  <cellStyles count="13">
    <cellStyle name="60% - Ênfase3 2" xfId="8" xr:uid="{45E0FF68-287C-4B33-8FD1-07CA455AD3B8}"/>
    <cellStyle name="Borda laranja" xfId="2" xr:uid="{18DF249D-5825-45BD-9CFD-392AD1BC18E9}"/>
    <cellStyle name="Borda laranja 2" xfId="5" xr:uid="{81EFA47F-3BEA-40E4-8979-44FB42E00DC9}"/>
    <cellStyle name="Cabeçalho 3 2" xfId="1" xr:uid="{B9A92A40-CBD7-4CFF-BCFA-85F5166B068D}"/>
    <cellStyle name="Célula amarela 2 2" xfId="4" xr:uid="{B9BE6665-4A5E-4115-8426-10706C7BBEEA}"/>
    <cellStyle name="Célula cinza 2 2" xfId="3" xr:uid="{DC747184-1536-4E23-B1AF-7BC3B8C2DD5F}"/>
    <cellStyle name="Moeda" xfId="6" builtinId="4"/>
    <cellStyle name="Moeda 2" xfId="10" xr:uid="{C7267A7F-DE30-41FB-9F7C-3E5F3622457A}"/>
    <cellStyle name="Normal" xfId="0" builtinId="0"/>
    <cellStyle name="Normal 2" xfId="7" xr:uid="{FE2EF88D-8C06-4BD1-B9BF-9747A1A58F75}"/>
    <cellStyle name="Porcentagem" xfId="12" builtinId="5"/>
    <cellStyle name="Porcentagem 2" xfId="9" xr:uid="{F8A065A1-C393-4360-BB48-F3A75C1203ED}"/>
    <cellStyle name="Vírgula 2" xfId="11" xr:uid="{36267631-DC9E-44C2-A6A0-A8F916B0432F}"/>
  </cellStyles>
  <dxfs count="0"/>
  <tableStyles count="0" defaultTableStyle="TableStyleMedium2" defaultPivotStyle="PivotStyleLight16"/>
  <colors>
    <mruColors>
      <color rgb="FF6600FF"/>
      <color rgb="FF008037"/>
      <color rgb="FFE2F0D9"/>
      <color rgb="FF99FF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4" Type="http://schemas.openxmlformats.org/officeDocument/2006/relationships/image" Target="../media/image5.sv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96000</xdr:colOff>
      <xdr:row>29</xdr:row>
      <xdr:rowOff>179820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F2F8CA-5193-4AE2-8904-E91746C0E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92000" cy="6192000"/>
        </a:xfrm>
        <a:prstGeom prst="rect">
          <a:avLst/>
        </a:prstGeom>
      </xdr:spPr>
    </xdr:pic>
    <xdr:clientData/>
  </xdr:twoCellAnchor>
  <xdr:twoCellAnchor>
    <xdr:from>
      <xdr:col>0</xdr:col>
      <xdr:colOff>60960</xdr:colOff>
      <xdr:row>7</xdr:row>
      <xdr:rowOff>0</xdr:rowOff>
    </xdr:from>
    <xdr:to>
      <xdr:col>10</xdr:col>
      <xdr:colOff>137160</xdr:colOff>
      <xdr:row>10</xdr:row>
      <xdr:rowOff>91440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CDEE14F-341F-4614-BF74-A36518A6B396}"/>
            </a:ext>
          </a:extLst>
        </xdr:cNvPr>
        <xdr:cNvSpPr txBox="1"/>
      </xdr:nvSpPr>
      <xdr:spPr>
        <a:xfrm>
          <a:off x="60960" y="1280160"/>
          <a:ext cx="617220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 b="1">
              <a:solidFill>
                <a:schemeClr val="bg1"/>
              </a:solidFill>
              <a:latin typeface="Eras Bold ITC" panose="020B0907030504020204" pitchFamily="34" charset="0"/>
              <a:ea typeface="Microsoft YaHei" panose="020B0503020204020204" pitchFamily="34" charset="-122"/>
            </a:rPr>
            <a:t>Construção de Fórmulas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0</xdr:rowOff>
    </xdr:from>
    <xdr:to>
      <xdr:col>10</xdr:col>
      <xdr:colOff>541020</xdr:colOff>
      <xdr:row>19</xdr:row>
      <xdr:rowOff>53340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1B4DA20-E31C-43C4-B1A3-231B03A5358E}"/>
            </a:ext>
          </a:extLst>
        </xdr:cNvPr>
        <xdr:cNvSpPr txBox="1"/>
      </xdr:nvSpPr>
      <xdr:spPr>
        <a:xfrm>
          <a:off x="152400" y="1257300"/>
          <a:ext cx="6484620" cy="3208020"/>
        </a:xfrm>
        <a:prstGeom prst="rect">
          <a:avLst/>
        </a:prstGeom>
        <a:solidFill>
          <a:srgbClr val="E2F0D9">
            <a:alpha val="45882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latin typeface="Segoe UI" panose="020B0502040204020203" pitchFamily="34" charset="0"/>
              <a:cs typeface="Segoe UI" panose="020B0502040204020203" pitchFamily="34" charset="0"/>
            </a:rPr>
            <a:t>                     </a:t>
          </a:r>
        </a:p>
        <a:p>
          <a:r>
            <a:rPr lang="pt-BR" sz="1200">
              <a:latin typeface="Segoe UI" panose="020B0502040204020203" pitchFamily="34" charset="0"/>
              <a:cs typeface="Segoe UI" panose="020B0502040204020203" pitchFamily="34" charset="0"/>
            </a:rPr>
            <a:t>           Comece</a:t>
          </a:r>
          <a:r>
            <a:rPr lang="pt-BR" sz="1200" baseline="0">
              <a:latin typeface="Segoe UI" panose="020B0502040204020203" pitchFamily="34" charset="0"/>
              <a:cs typeface="Segoe UI" panose="020B0502040204020203" pitchFamily="34" charset="0"/>
            </a:rPr>
            <a:t> sempre com um sinal de igual (=) para que o Excel identifique que a   nformação que ira digitar se trata de uma fórmula.</a:t>
          </a:r>
        </a:p>
        <a:p>
          <a:endParaRPr lang="pt-BR" sz="120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pt-BR" sz="1200" b="1" i="1" baseline="0">
              <a:latin typeface="Segoe UI" panose="020B0502040204020203" pitchFamily="34" charset="0"/>
              <a:cs typeface="Segoe UI" panose="020B0502040204020203" pitchFamily="34" charset="0"/>
            </a:rPr>
            <a:t>Operadores Matemáticos</a:t>
          </a:r>
        </a:p>
        <a:p>
          <a:r>
            <a:rPr lang="pt-BR" sz="12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Adição </a:t>
          </a:r>
          <a:r>
            <a:rPr lang="pt-BR" sz="1800" b="1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+</a:t>
          </a:r>
          <a:r>
            <a:rPr lang="pt-BR" sz="12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 </a:t>
          </a:r>
          <a:r>
            <a:rPr lang="pt-BR" sz="12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r>
            <a:rPr lang="pt-BR" sz="12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Subtração </a:t>
          </a:r>
          <a:r>
            <a:rPr lang="pt-BR" sz="1800" b="1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</a:t>
          </a:r>
          <a:endParaRPr lang="pt-BR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pt-BR" sz="12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Multiplicação </a:t>
          </a:r>
          <a:r>
            <a:rPr lang="pt-BR" sz="1800" b="1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*</a:t>
          </a:r>
          <a:r>
            <a:rPr lang="pt-BR" sz="12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endParaRPr lang="pt-BR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pt-BR" sz="12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Divisão </a:t>
          </a:r>
          <a:r>
            <a:rPr lang="pt-BR" sz="1800" b="1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/</a:t>
          </a:r>
          <a:endParaRPr lang="pt-BR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pt-BR" sz="12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Potência </a:t>
          </a:r>
          <a:r>
            <a:rPr lang="pt-BR" sz="1800" b="1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^</a:t>
          </a:r>
          <a:endParaRPr lang="pt-BR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pt-BR" sz="1200"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pt-BR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182880</xdr:colOff>
      <xdr:row>15</xdr:row>
      <xdr:rowOff>129540</xdr:rowOff>
    </xdr:from>
    <xdr:to>
      <xdr:col>1</xdr:col>
      <xdr:colOff>232410</xdr:colOff>
      <xdr:row>19</xdr:row>
      <xdr:rowOff>72390</xdr:rowOff>
    </xdr:to>
    <xdr:pic>
      <xdr:nvPicPr>
        <xdr:cNvPr id="5" name="Gráfico 4" descr="Matemática">
          <a:extLst>
            <a:ext uri="{FF2B5EF4-FFF2-40B4-BE49-F238E27FC236}">
              <a16:creationId xmlns:a16="http://schemas.microsoft.com/office/drawing/2014/main" id="{08E152A2-98E7-4484-9744-8D804F308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880" y="3810000"/>
          <a:ext cx="662940" cy="662940"/>
        </a:xfrm>
        <a:prstGeom prst="rect">
          <a:avLst/>
        </a:prstGeom>
      </xdr:spPr>
    </xdr:pic>
    <xdr:clientData/>
  </xdr:twoCellAnchor>
  <xdr:twoCellAnchor>
    <xdr:from>
      <xdr:col>2</xdr:col>
      <xdr:colOff>121920</xdr:colOff>
      <xdr:row>7</xdr:row>
      <xdr:rowOff>190500</xdr:rowOff>
    </xdr:from>
    <xdr:to>
      <xdr:col>10</xdr:col>
      <xdr:colOff>510540</xdr:colOff>
      <xdr:row>9</xdr:row>
      <xdr:rowOff>60960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0C61995-E987-4E1E-A117-D21CA7439E19}"/>
            </a:ext>
          </a:extLst>
        </xdr:cNvPr>
        <xdr:cNvSpPr txBox="1"/>
      </xdr:nvSpPr>
      <xdr:spPr>
        <a:xfrm>
          <a:off x="1341120" y="2346960"/>
          <a:ext cx="526542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Para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somar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selecione a célula O6, digite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=L6+L7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e pressione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Enter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</a:t>
          </a:r>
          <a:endParaRPr lang="pt-BR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114300</xdr:colOff>
      <xdr:row>9</xdr:row>
      <xdr:rowOff>76200</xdr:rowOff>
    </xdr:from>
    <xdr:to>
      <xdr:col>10</xdr:col>
      <xdr:colOff>502920</xdr:colOff>
      <xdr:row>11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9B0A563-3964-4CA6-963B-C972728166D2}"/>
            </a:ext>
          </a:extLst>
        </xdr:cNvPr>
        <xdr:cNvSpPr txBox="1"/>
      </xdr:nvSpPr>
      <xdr:spPr>
        <a:xfrm>
          <a:off x="1333500" y="2659380"/>
          <a:ext cx="526542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Para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subtrair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selecione a célula O7, digite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=L6-L7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e pressione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Enter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</a:t>
          </a:r>
          <a:endParaRPr lang="pt-BR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114300</xdr:colOff>
      <xdr:row>11</xdr:row>
      <xdr:rowOff>22860</xdr:rowOff>
    </xdr:from>
    <xdr:to>
      <xdr:col>10</xdr:col>
      <xdr:colOff>502920</xdr:colOff>
      <xdr:row>12</xdr:row>
      <xdr:rowOff>137160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4412FC0-ECDD-4715-99AC-C8BF811A0658}"/>
            </a:ext>
          </a:extLst>
        </xdr:cNvPr>
        <xdr:cNvSpPr txBox="1"/>
      </xdr:nvSpPr>
      <xdr:spPr>
        <a:xfrm>
          <a:off x="1333500" y="2971800"/>
          <a:ext cx="526542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Para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multiplicar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selecione a célula O8, digite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=L6-L7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e pressione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Enter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</a:t>
          </a:r>
          <a:endParaRPr lang="pt-BR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114300</xdr:colOff>
      <xdr:row>12</xdr:row>
      <xdr:rowOff>160020</xdr:rowOff>
    </xdr:from>
    <xdr:to>
      <xdr:col>10</xdr:col>
      <xdr:colOff>502920</xdr:colOff>
      <xdr:row>14</xdr:row>
      <xdr:rowOff>99060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37CF8D1-8D15-4276-B83D-EA42811289E1}"/>
            </a:ext>
          </a:extLst>
        </xdr:cNvPr>
        <xdr:cNvSpPr txBox="1"/>
      </xdr:nvSpPr>
      <xdr:spPr>
        <a:xfrm>
          <a:off x="1333500" y="3291840"/>
          <a:ext cx="526542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Para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dividir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selecione a célula O9, digite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=L6/L7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e pressione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Enter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</a:t>
          </a:r>
          <a:endParaRPr lang="pt-BR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114300</xdr:colOff>
      <xdr:row>14</xdr:row>
      <xdr:rowOff>129540</xdr:rowOff>
    </xdr:from>
    <xdr:to>
      <xdr:col>10</xdr:col>
      <xdr:colOff>502920</xdr:colOff>
      <xdr:row>17</xdr:row>
      <xdr:rowOff>144780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70B9DEE-E096-4925-97C9-97ACFCD45AF0}"/>
            </a:ext>
          </a:extLst>
        </xdr:cNvPr>
        <xdr:cNvSpPr txBox="1"/>
      </xdr:nvSpPr>
      <xdr:spPr>
        <a:xfrm>
          <a:off x="1333500" y="3627120"/>
          <a:ext cx="526542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Para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elevar um número a uma potência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selecione a célula O10, digite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=L6^L7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e pressione </a:t>
          </a:r>
          <a:r>
            <a:rPr lang="pt-BR" sz="1100" b="1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Enter</a:t>
          </a:r>
          <a:r>
            <a:rPr lang="pt-BR" sz="1100" b="0" i="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 </a:t>
          </a:r>
          <a:endParaRPr lang="pt-BR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287160</xdr:colOff>
      <xdr:row>3</xdr:row>
      <xdr:rowOff>20460</xdr:rowOff>
    </xdr:from>
    <xdr:to>
      <xdr:col>1</xdr:col>
      <xdr:colOff>110490</xdr:colOff>
      <xdr:row>5</xdr:row>
      <xdr:rowOff>0</xdr:rowOff>
    </xdr:to>
    <xdr:pic>
      <xdr:nvPicPr>
        <xdr:cNvPr id="14" name="Gráfico 13" descr="Pessoa com uma ideia">
          <a:extLst>
            <a:ext uri="{FF2B5EF4-FFF2-40B4-BE49-F238E27FC236}">
              <a16:creationId xmlns:a16="http://schemas.microsoft.com/office/drawing/2014/main" id="{FCD8042E-6DB2-4AAE-A058-3966E1BC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160" y="1277760"/>
          <a:ext cx="429120" cy="429120"/>
        </a:xfrm>
        <a:prstGeom prst="rect">
          <a:avLst/>
        </a:prstGeom>
      </xdr:spPr>
    </xdr:pic>
    <xdr:clientData/>
  </xdr:twoCellAnchor>
  <xdr:twoCellAnchor>
    <xdr:from>
      <xdr:col>12</xdr:col>
      <xdr:colOff>457200</xdr:colOff>
      <xdr:row>9</xdr:row>
      <xdr:rowOff>60960</xdr:rowOff>
    </xdr:from>
    <xdr:to>
      <xdr:col>17</xdr:col>
      <xdr:colOff>45720</xdr:colOff>
      <xdr:row>16</xdr:row>
      <xdr:rowOff>45720</xdr:rowOff>
    </xdr:to>
    <xdr:sp macro="" textlink="$O$11">
      <xdr:nvSpPr>
        <xdr:cNvPr id="15" name="Retângulo 14">
          <a:extLst>
            <a:ext uri="{FF2B5EF4-FFF2-40B4-BE49-F238E27FC236}">
              <a16:creationId xmlns:a16="http://schemas.microsoft.com/office/drawing/2014/main" id="{76EE44A1-27A0-4EC0-BDAA-92FEDDDE0123}"/>
            </a:ext>
          </a:extLst>
        </xdr:cNvPr>
        <xdr:cNvSpPr/>
      </xdr:nvSpPr>
      <xdr:spPr>
        <a:xfrm>
          <a:off x="8519160" y="2644140"/>
          <a:ext cx="3124200" cy="1318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1132204-B96F-45C4-8C2E-69B5BCE661D0}" type="TxLink">
            <a:rPr lang="en-US" sz="1600" b="1" i="0" u="none" strike="noStrike">
              <a:solidFill>
                <a:srgbClr val="548235"/>
              </a:solidFill>
              <a:latin typeface="Segoe Print"/>
            </a:rPr>
            <a:pPr algn="l"/>
            <a:t>Parabéns! Você construiu corretamente as 5 fórmulas.</a:t>
          </a:fld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19</xdr:row>
      <xdr:rowOff>0</xdr:rowOff>
    </xdr:from>
    <xdr:to>
      <xdr:col>8</xdr:col>
      <xdr:colOff>600075</xdr:colOff>
      <xdr:row>21</xdr:row>
      <xdr:rowOff>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EAD9CD68-B5A7-4576-9171-7A226C63197E}"/>
            </a:ext>
          </a:extLst>
        </xdr:cNvPr>
        <xdr:cNvSpPr>
          <a:spLocks noChangeShapeType="1"/>
        </xdr:cNvSpPr>
      </xdr:nvSpPr>
      <xdr:spPr bwMode="auto">
        <a:xfrm>
          <a:off x="4524375" y="3208020"/>
          <a:ext cx="0" cy="33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609600</xdr:colOff>
      <xdr:row>19</xdr:row>
      <xdr:rowOff>0</xdr:rowOff>
    </xdr:from>
    <xdr:to>
      <xdr:col>10</xdr:col>
      <xdr:colOff>609600</xdr:colOff>
      <xdr:row>21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BEB7D9BC-C66A-4858-8A74-9E82CFDFC8AF}"/>
            </a:ext>
          </a:extLst>
        </xdr:cNvPr>
        <xdr:cNvSpPr>
          <a:spLocks noChangeShapeType="1"/>
        </xdr:cNvSpPr>
      </xdr:nvSpPr>
      <xdr:spPr bwMode="auto">
        <a:xfrm>
          <a:off x="6515100" y="3208020"/>
          <a:ext cx="0" cy="33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19</xdr:row>
      <xdr:rowOff>0</xdr:rowOff>
    </xdr:from>
    <xdr:to>
      <xdr:col>8</xdr:col>
      <xdr:colOff>600075</xdr:colOff>
      <xdr:row>21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A39D286-2DA8-44BB-B349-DD5F9E4B51CD}"/>
            </a:ext>
          </a:extLst>
        </xdr:cNvPr>
        <xdr:cNvSpPr>
          <a:spLocks noChangeShapeType="1"/>
        </xdr:cNvSpPr>
      </xdr:nvSpPr>
      <xdr:spPr bwMode="auto">
        <a:xfrm>
          <a:off x="3526155" y="3208020"/>
          <a:ext cx="0" cy="33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609600</xdr:colOff>
      <xdr:row>19</xdr:row>
      <xdr:rowOff>0</xdr:rowOff>
    </xdr:from>
    <xdr:to>
      <xdr:col>10</xdr:col>
      <xdr:colOff>609600</xdr:colOff>
      <xdr:row>21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3256DA84-D800-43DD-A29D-32D5E64C8420}"/>
            </a:ext>
          </a:extLst>
        </xdr:cNvPr>
        <xdr:cNvSpPr>
          <a:spLocks noChangeShapeType="1"/>
        </xdr:cNvSpPr>
      </xdr:nvSpPr>
      <xdr:spPr bwMode="auto">
        <a:xfrm>
          <a:off x="4998720" y="3208020"/>
          <a:ext cx="0" cy="33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19</xdr:row>
      <xdr:rowOff>0</xdr:rowOff>
    </xdr:from>
    <xdr:to>
      <xdr:col>8</xdr:col>
      <xdr:colOff>600075</xdr:colOff>
      <xdr:row>21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726727-58B9-4D05-B08B-704FE84AA3E7}"/>
            </a:ext>
          </a:extLst>
        </xdr:cNvPr>
        <xdr:cNvSpPr>
          <a:spLocks noChangeShapeType="1"/>
        </xdr:cNvSpPr>
      </xdr:nvSpPr>
      <xdr:spPr bwMode="auto">
        <a:xfrm>
          <a:off x="3526155" y="3208020"/>
          <a:ext cx="0" cy="33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609600</xdr:colOff>
      <xdr:row>19</xdr:row>
      <xdr:rowOff>0</xdr:rowOff>
    </xdr:from>
    <xdr:to>
      <xdr:col>10</xdr:col>
      <xdr:colOff>609600</xdr:colOff>
      <xdr:row>21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5B6EE7DE-1E09-42E9-B251-6E8F30C562C0}"/>
            </a:ext>
          </a:extLst>
        </xdr:cNvPr>
        <xdr:cNvSpPr>
          <a:spLocks noChangeShapeType="1"/>
        </xdr:cNvSpPr>
      </xdr:nvSpPr>
      <xdr:spPr bwMode="auto">
        <a:xfrm>
          <a:off x="4998720" y="3208020"/>
          <a:ext cx="0" cy="33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19</xdr:row>
      <xdr:rowOff>0</xdr:rowOff>
    </xdr:from>
    <xdr:to>
      <xdr:col>8</xdr:col>
      <xdr:colOff>600075</xdr:colOff>
      <xdr:row>21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B6260E3-6326-4063-B45D-4CBCC51505B7}"/>
            </a:ext>
          </a:extLst>
        </xdr:cNvPr>
        <xdr:cNvSpPr>
          <a:spLocks noChangeShapeType="1"/>
        </xdr:cNvSpPr>
      </xdr:nvSpPr>
      <xdr:spPr bwMode="auto">
        <a:xfrm>
          <a:off x="3526155" y="3208020"/>
          <a:ext cx="0" cy="33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609600</xdr:colOff>
      <xdr:row>19</xdr:row>
      <xdr:rowOff>0</xdr:rowOff>
    </xdr:from>
    <xdr:to>
      <xdr:col>10</xdr:col>
      <xdr:colOff>609600</xdr:colOff>
      <xdr:row>21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F352444-A166-4433-AF01-E096BB3ED0AF}"/>
            </a:ext>
          </a:extLst>
        </xdr:cNvPr>
        <xdr:cNvSpPr>
          <a:spLocks noChangeShapeType="1"/>
        </xdr:cNvSpPr>
      </xdr:nvSpPr>
      <xdr:spPr bwMode="auto">
        <a:xfrm>
          <a:off x="4998720" y="3208020"/>
          <a:ext cx="0" cy="33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250529</xdr:colOff>
      <xdr:row>0</xdr:row>
      <xdr:rowOff>57979</xdr:rowOff>
    </xdr:from>
    <xdr:to>
      <xdr:col>20</xdr:col>
      <xdr:colOff>261290</xdr:colOff>
      <xdr:row>13</xdr:row>
      <xdr:rowOff>63499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CBAC40-F29A-4901-87C6-B40FBEC88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2072" y="57979"/>
          <a:ext cx="5891414" cy="2517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E178-09BB-4295-8958-57F0121B6AE6}">
  <dimension ref="A1:W34"/>
  <sheetViews>
    <sheetView topLeftCell="A3" zoomScale="80" zoomScaleNormal="80" workbookViewId="0">
      <selection activeCell="Q14" sqref="Q14"/>
    </sheetView>
  </sheetViews>
  <sheetFormatPr defaultRowHeight="14.5" x14ac:dyDescent="0.35"/>
  <sheetData>
    <row r="1" spans="1:23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3" x14ac:dyDescent="0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39" t="s">
        <v>104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8.5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2"/>
      <c r="Q12" s="2"/>
      <c r="R12" s="2"/>
      <c r="S12" s="2"/>
      <c r="T12" s="2"/>
      <c r="U12" s="2"/>
      <c r="V12" s="2"/>
      <c r="W12" s="2"/>
    </row>
    <row r="13" spans="1:23" ht="18.5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2"/>
      <c r="Q13" s="2"/>
      <c r="R13" s="2"/>
      <c r="S13" s="2"/>
      <c r="T13" s="2"/>
      <c r="U13" s="2"/>
      <c r="V13" s="2"/>
      <c r="W13" s="2"/>
    </row>
    <row r="14" spans="1:23" ht="18.5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2"/>
      <c r="Q14" s="2"/>
      <c r="R14" s="2"/>
      <c r="S14" s="2"/>
      <c r="T14" s="2"/>
      <c r="U14" s="2"/>
      <c r="V14" s="2"/>
      <c r="W14" s="2"/>
    </row>
    <row r="15" spans="1:23" ht="18.5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2"/>
      <c r="Q15" s="2"/>
      <c r="R15" s="2"/>
      <c r="S15" s="2"/>
      <c r="T15" s="2"/>
      <c r="U15" s="2"/>
      <c r="V15" s="2"/>
      <c r="W15" s="2"/>
    </row>
    <row r="16" spans="1:23" ht="18.5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2"/>
      <c r="Q16" s="2"/>
      <c r="R16" s="2"/>
      <c r="S16" s="2"/>
      <c r="T16" s="2"/>
      <c r="U16" s="2"/>
      <c r="V16" s="2"/>
      <c r="W16" s="2"/>
    </row>
    <row r="17" spans="1:23" ht="18.5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R17" s="2"/>
      <c r="S17" s="2"/>
      <c r="T17" s="2"/>
      <c r="U17" s="2"/>
      <c r="V17" s="2"/>
      <c r="W17" s="2"/>
    </row>
    <row r="18" spans="1:23" ht="18.5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2"/>
      <c r="Q18" s="2"/>
      <c r="R18" s="2"/>
      <c r="S18" s="2"/>
      <c r="T18" s="2"/>
      <c r="U18" s="2"/>
      <c r="V18" s="2"/>
      <c r="W18" s="2"/>
    </row>
    <row r="19" spans="1:23" ht="18.5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2"/>
      <c r="Q19" s="2"/>
      <c r="R19" s="2"/>
      <c r="S19" s="2"/>
      <c r="T19" s="2"/>
      <c r="U19" s="2"/>
      <c r="V19" s="2"/>
      <c r="W19" s="2"/>
    </row>
    <row r="20" spans="1:23" ht="18.5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2"/>
      <c r="Q20" s="2"/>
      <c r="R20" s="2"/>
      <c r="S20" s="2"/>
      <c r="T20" s="2"/>
      <c r="U20" s="2"/>
      <c r="V20" s="2"/>
      <c r="W20" s="2"/>
    </row>
    <row r="21" spans="1:23" ht="18.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2"/>
      <c r="Q21" s="2"/>
      <c r="R21" s="2"/>
      <c r="S21" s="2"/>
      <c r="T21" s="2"/>
      <c r="U21" s="2"/>
      <c r="V21" s="2"/>
      <c r="W21" s="2"/>
    </row>
    <row r="22" spans="1:23" ht="18.5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2"/>
      <c r="Q22" s="2"/>
      <c r="R22" s="2"/>
      <c r="S22" s="2"/>
      <c r="T22" s="2"/>
      <c r="U22" s="2"/>
      <c r="V22" s="2"/>
      <c r="W22" s="2"/>
    </row>
    <row r="23" spans="1:23" ht="18.5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2"/>
      <c r="Q23" s="2"/>
      <c r="R23" s="2"/>
      <c r="S23" s="2"/>
      <c r="T23" s="2"/>
      <c r="U23" s="2"/>
      <c r="V23" s="2"/>
      <c r="W23" s="2"/>
    </row>
    <row r="24" spans="1:23" ht="18.5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2"/>
      <c r="Q24" s="2"/>
      <c r="R24" s="2"/>
      <c r="S24" s="2"/>
      <c r="T24" s="2"/>
      <c r="U24" s="2"/>
      <c r="V24" s="2"/>
      <c r="W24" s="2"/>
    </row>
    <row r="25" spans="1:23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B552-F1F3-4303-BBF7-5A3631566E94}">
  <dimension ref="B1:P11"/>
  <sheetViews>
    <sheetView showGridLines="0" topLeftCell="F4" zoomScale="120" zoomScaleNormal="120" workbookViewId="0">
      <selection activeCell="O10" sqref="O10"/>
    </sheetView>
  </sheetViews>
  <sheetFormatPr defaultRowHeight="14.5" x14ac:dyDescent="0.35"/>
  <cols>
    <col min="11" max="11" width="14.26953125" customWidth="1"/>
    <col min="12" max="12" width="14.453125" bestFit="1" customWidth="1"/>
    <col min="14" max="14" width="15.7265625" customWidth="1"/>
    <col min="15" max="15" width="10.54296875" bestFit="1" customWidth="1"/>
    <col min="16" max="16" width="9.7265625" bestFit="1" customWidth="1"/>
  </cols>
  <sheetData>
    <row r="1" spans="2:16" s="1" customFormat="1" ht="55.9" customHeight="1" x14ac:dyDescent="0.35">
      <c r="B1" s="5" t="s">
        <v>2</v>
      </c>
    </row>
    <row r="2" spans="2:16" s="4" customFormat="1" x14ac:dyDescent="0.35"/>
    <row r="4" spans="2:16" ht="17" thickBot="1" x14ac:dyDescent="0.5">
      <c r="L4" s="6" t="s">
        <v>3</v>
      </c>
      <c r="M4" s="7"/>
      <c r="N4" s="8" t="s">
        <v>4</v>
      </c>
      <c r="O4" s="9" t="s">
        <v>5</v>
      </c>
      <c r="P4" s="9" t="s">
        <v>105</v>
      </c>
    </row>
    <row r="5" spans="2:16" ht="17.5" thickTop="1" thickBot="1" x14ac:dyDescent="0.5">
      <c r="L5" s="10">
        <v>5</v>
      </c>
      <c r="M5" s="7"/>
      <c r="N5" s="11" t="s">
        <v>6</v>
      </c>
      <c r="O5" s="140">
        <f>L5+L6</f>
        <v>7</v>
      </c>
      <c r="P5" s="13">
        <f>L5+L6</f>
        <v>7</v>
      </c>
    </row>
    <row r="6" spans="2:16" ht="17.5" thickTop="1" thickBot="1" x14ac:dyDescent="0.5">
      <c r="L6" s="10">
        <v>2</v>
      </c>
      <c r="M6" s="7"/>
      <c r="N6" s="11" t="s">
        <v>7</v>
      </c>
      <c r="O6" s="12">
        <f>L5-L6</f>
        <v>3</v>
      </c>
      <c r="P6" s="13">
        <f>L5-L6</f>
        <v>3</v>
      </c>
    </row>
    <row r="7" spans="2:16" ht="17" thickTop="1" x14ac:dyDescent="0.45">
      <c r="M7" s="7"/>
      <c r="N7" s="11" t="s">
        <v>8</v>
      </c>
      <c r="O7" s="12">
        <f>L5*L6</f>
        <v>10</v>
      </c>
      <c r="P7" s="13">
        <f>L5*L6</f>
        <v>10</v>
      </c>
    </row>
    <row r="8" spans="2:16" ht="16.5" x14ac:dyDescent="0.45">
      <c r="M8" s="7"/>
      <c r="N8" s="11" t="s">
        <v>9</v>
      </c>
      <c r="O8" s="12">
        <f>L5/L6</f>
        <v>2.5</v>
      </c>
      <c r="P8" s="13">
        <f>L5/L6</f>
        <v>2.5</v>
      </c>
    </row>
    <row r="9" spans="2:16" ht="16.5" x14ac:dyDescent="0.45">
      <c r="L9" s="7"/>
      <c r="M9" s="7"/>
      <c r="N9" s="11" t="s">
        <v>10</v>
      </c>
      <c r="O9" s="12">
        <f>L5^L6</f>
        <v>25</v>
      </c>
      <c r="P9" s="13">
        <f>L5^L6</f>
        <v>25</v>
      </c>
    </row>
    <row r="11" spans="2:16" ht="18" x14ac:dyDescent="0.7">
      <c r="O11" s="14" t="str">
        <f>IF(AND(O5=P5,O6=P6,O7=P7,O8=P8,O9=P9),"Parabéns! Você construiu corretamente as 5 fórmulas.", "")</f>
        <v>Parabéns! Você construiu corretamente as 5 fórmulas.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FC69-D1C9-4DFA-8F8D-C94FF03EB5DB}">
  <dimension ref="A1:X52"/>
  <sheetViews>
    <sheetView showGridLines="0" topLeftCell="A25" zoomScale="90" zoomScaleNormal="90" workbookViewId="0">
      <selection activeCell="J43" sqref="J43"/>
    </sheetView>
  </sheetViews>
  <sheetFormatPr defaultColWidth="8.81640625" defaultRowHeight="15.5" x14ac:dyDescent="0.35"/>
  <cols>
    <col min="1" max="1" width="3.54296875" style="76" bestFit="1" customWidth="1"/>
    <col min="2" max="2" width="5.7265625" style="76" customWidth="1"/>
    <col min="3" max="3" width="9.81640625" style="76" customWidth="1"/>
    <col min="4" max="4" width="14.1796875" style="76" customWidth="1"/>
    <col min="5" max="5" width="8" style="76" customWidth="1"/>
    <col min="6" max="6" width="8.453125" style="76" customWidth="1"/>
    <col min="7" max="7" width="9.453125" style="76" customWidth="1"/>
    <col min="8" max="8" width="3.26953125" style="76" customWidth="1"/>
    <col min="9" max="9" width="11.26953125" style="76" customWidth="1"/>
    <col min="10" max="10" width="14.81640625" style="76" customWidth="1"/>
    <col min="11" max="11" width="17.26953125" style="76" customWidth="1"/>
    <col min="12" max="16384" width="8.81640625" style="76"/>
  </cols>
  <sheetData>
    <row r="1" spans="1:24" s="71" customFormat="1" ht="45.65" customHeight="1" x14ac:dyDescent="1.5">
      <c r="A1" s="73" t="s">
        <v>92</v>
      </c>
    </row>
    <row r="2" spans="1:24" s="74" customFormat="1" x14ac:dyDescent="0.35"/>
    <row r="5" spans="1:24" ht="16" thickBot="1" x14ac:dyDescent="0.4">
      <c r="A5" s="75" t="s">
        <v>45</v>
      </c>
    </row>
    <row r="6" spans="1:24" x14ac:dyDescent="0.35">
      <c r="I6" s="77" t="s">
        <v>46</v>
      </c>
      <c r="J6" s="78"/>
      <c r="N6" s="143"/>
      <c r="O6" s="144"/>
      <c r="P6" s="144"/>
      <c r="Q6" s="144"/>
      <c r="R6" s="144"/>
      <c r="S6" s="144"/>
      <c r="T6" s="144"/>
      <c r="U6" s="144"/>
      <c r="V6" s="144"/>
      <c r="W6" s="144"/>
      <c r="X6" s="145"/>
    </row>
    <row r="7" spans="1:24" x14ac:dyDescent="0.35">
      <c r="A7" s="79" t="s">
        <v>93</v>
      </c>
      <c r="B7" s="79"/>
      <c r="C7" s="80"/>
      <c r="D7" s="80"/>
      <c r="E7" s="80"/>
      <c r="F7" s="80"/>
      <c r="G7" s="80"/>
      <c r="I7" s="81">
        <f>20+52</f>
        <v>72</v>
      </c>
      <c r="N7" s="146"/>
      <c r="O7" s="147"/>
      <c r="P7" s="147"/>
      <c r="Q7" s="147"/>
      <c r="R7" s="147"/>
      <c r="S7" s="147"/>
      <c r="T7" s="147"/>
      <c r="U7" s="147"/>
      <c r="V7" s="147"/>
      <c r="W7" s="147"/>
      <c r="X7" s="148"/>
    </row>
    <row r="8" spans="1:24" ht="16" thickBot="1" x14ac:dyDescent="0.4">
      <c r="A8" s="82" t="s">
        <v>94</v>
      </c>
      <c r="B8" s="82"/>
      <c r="C8" s="83"/>
      <c r="D8" s="83"/>
      <c r="E8" s="83"/>
      <c r="F8" s="83"/>
      <c r="G8" s="83"/>
      <c r="I8" s="84">
        <f>42+56+89</f>
        <v>187</v>
      </c>
      <c r="N8" s="149"/>
      <c r="O8" s="150"/>
      <c r="P8" s="150"/>
      <c r="Q8" s="150"/>
      <c r="R8" s="150"/>
      <c r="S8" s="150"/>
      <c r="T8" s="150"/>
      <c r="U8" s="150"/>
      <c r="V8" s="150"/>
      <c r="W8" s="150"/>
      <c r="X8" s="151"/>
    </row>
    <row r="9" spans="1:24" x14ac:dyDescent="0.35">
      <c r="A9" s="82" t="s">
        <v>95</v>
      </c>
      <c r="B9" s="82"/>
      <c r="C9" s="83"/>
      <c r="D9" s="83"/>
      <c r="E9" s="83"/>
      <c r="F9" s="83"/>
      <c r="G9" s="83"/>
      <c r="I9" s="84">
        <f>120+623+45+687</f>
        <v>1475</v>
      </c>
    </row>
    <row r="10" spans="1:24" x14ac:dyDescent="0.35">
      <c r="A10" s="82" t="s">
        <v>96</v>
      </c>
      <c r="B10" s="82"/>
      <c r="C10" s="83"/>
      <c r="D10" s="83"/>
      <c r="E10" s="83"/>
      <c r="F10" s="83"/>
      <c r="G10" s="83"/>
      <c r="I10" s="84">
        <f>45+89+83+78+159+1568</f>
        <v>2022</v>
      </c>
    </row>
    <row r="11" spans="1:24" ht="16" thickBot="1" x14ac:dyDescent="0.4">
      <c r="B11" s="85"/>
      <c r="C11" s="85"/>
    </row>
    <row r="12" spans="1:24" ht="16" thickTop="1" x14ac:dyDescent="0.35">
      <c r="A12" s="86" t="s">
        <v>51</v>
      </c>
      <c r="B12" s="87"/>
      <c r="C12" s="88"/>
      <c r="D12" s="88"/>
      <c r="E12" s="88"/>
      <c r="F12" s="88"/>
      <c r="G12" s="88"/>
      <c r="H12" s="88"/>
      <c r="I12" s="88"/>
      <c r="J12" s="88"/>
      <c r="K12" s="89"/>
    </row>
    <row r="13" spans="1:24" x14ac:dyDescent="0.35">
      <c r="A13" s="90"/>
      <c r="B13" s="91"/>
      <c r="C13" s="92"/>
      <c r="D13" s="92"/>
      <c r="E13" s="92"/>
      <c r="F13" s="92"/>
      <c r="G13" s="92"/>
      <c r="H13" s="92"/>
      <c r="I13" s="92"/>
      <c r="J13" s="92"/>
      <c r="K13" s="93"/>
    </row>
    <row r="14" spans="1:24" x14ac:dyDescent="0.35">
      <c r="A14" s="94"/>
      <c r="B14" s="95" t="s">
        <v>52</v>
      </c>
      <c r="C14" s="96" t="s">
        <v>53</v>
      </c>
      <c r="D14" s="96" t="s">
        <v>54</v>
      </c>
      <c r="E14" s="96" t="s">
        <v>55</v>
      </c>
      <c r="F14" s="96" t="s">
        <v>56</v>
      </c>
      <c r="G14" s="96" t="s">
        <v>57</v>
      </c>
      <c r="H14" s="92"/>
      <c r="I14" s="92"/>
      <c r="J14" s="92"/>
      <c r="K14" s="93"/>
    </row>
    <row r="15" spans="1:24" x14ac:dyDescent="0.35">
      <c r="A15" s="97">
        <v>1</v>
      </c>
      <c r="B15" s="152" t="s">
        <v>11</v>
      </c>
      <c r="C15" s="153"/>
      <c r="D15" s="153"/>
      <c r="E15" s="153"/>
      <c r="F15" s="153"/>
      <c r="G15" s="154"/>
      <c r="H15" s="92"/>
      <c r="I15" s="77" t="s">
        <v>46</v>
      </c>
      <c r="J15" s="98"/>
      <c r="K15" s="99" t="s">
        <v>46</v>
      </c>
    </row>
    <row r="16" spans="1:24" x14ac:dyDescent="0.35">
      <c r="A16" s="97">
        <v>2</v>
      </c>
      <c r="B16" s="100">
        <v>20</v>
      </c>
      <c r="C16" s="101">
        <v>52</v>
      </c>
      <c r="D16" s="101"/>
      <c r="E16" s="101"/>
      <c r="F16" s="101"/>
      <c r="G16" s="102"/>
      <c r="H16" s="92"/>
      <c r="I16" s="103" t="s">
        <v>97</v>
      </c>
      <c r="J16" s="104"/>
      <c r="K16" s="105" t="s">
        <v>98</v>
      </c>
    </row>
    <row r="17" spans="1:13" x14ac:dyDescent="0.35">
      <c r="A17" s="97">
        <v>3</v>
      </c>
      <c r="B17" s="100">
        <v>42</v>
      </c>
      <c r="C17" s="101">
        <v>56</v>
      </c>
      <c r="D17" s="101">
        <v>89</v>
      </c>
      <c r="E17" s="101"/>
      <c r="F17" s="101"/>
      <c r="G17" s="102"/>
      <c r="H17" s="92"/>
      <c r="I17" s="106"/>
      <c r="J17" s="104"/>
      <c r="K17" s="105"/>
    </row>
    <row r="18" spans="1:13" x14ac:dyDescent="0.35">
      <c r="A18" s="97">
        <v>4</v>
      </c>
      <c r="B18" s="100">
        <v>120</v>
      </c>
      <c r="C18" s="101">
        <v>623</v>
      </c>
      <c r="D18" s="101">
        <v>45</v>
      </c>
      <c r="E18" s="101">
        <v>687</v>
      </c>
      <c r="F18" s="101"/>
      <c r="G18" s="102"/>
      <c r="H18" s="92"/>
      <c r="I18" s="106"/>
      <c r="J18" s="104"/>
      <c r="K18" s="105"/>
    </row>
    <row r="19" spans="1:13" x14ac:dyDescent="0.35">
      <c r="A19" s="97">
        <v>5</v>
      </c>
      <c r="B19" s="107">
        <v>45</v>
      </c>
      <c r="C19" s="108">
        <v>89</v>
      </c>
      <c r="D19" s="108">
        <v>83</v>
      </c>
      <c r="E19" s="108">
        <v>78</v>
      </c>
      <c r="F19" s="108">
        <v>159</v>
      </c>
      <c r="G19" s="109">
        <v>1568</v>
      </c>
      <c r="H19" s="92"/>
      <c r="I19" s="106"/>
      <c r="J19" s="104"/>
      <c r="K19" s="105"/>
    </row>
    <row r="20" spans="1:13" x14ac:dyDescent="0.35">
      <c r="A20" s="90"/>
      <c r="B20" s="92"/>
      <c r="C20" s="92"/>
      <c r="D20" s="92"/>
      <c r="E20" s="92"/>
      <c r="F20" s="92"/>
      <c r="G20" s="92"/>
      <c r="H20" s="92"/>
      <c r="I20" s="92"/>
      <c r="J20" s="92"/>
      <c r="K20" s="93"/>
    </row>
    <row r="21" spans="1:13" x14ac:dyDescent="0.35">
      <c r="A21" s="90"/>
      <c r="B21" s="92"/>
      <c r="C21" s="92"/>
      <c r="D21" s="92"/>
      <c r="E21" s="92"/>
      <c r="F21" s="92"/>
      <c r="G21" s="92"/>
      <c r="H21" s="92"/>
      <c r="I21" s="92"/>
      <c r="J21" s="92"/>
      <c r="K21" s="93"/>
    </row>
    <row r="22" spans="1:13" ht="77.5" x14ac:dyDescent="0.35">
      <c r="A22" s="90"/>
      <c r="B22" s="92"/>
      <c r="C22" s="92"/>
      <c r="D22" s="92"/>
      <c r="E22" s="92"/>
      <c r="F22" s="92"/>
      <c r="G22" s="92"/>
      <c r="H22" s="92"/>
      <c r="I22" s="110" t="s">
        <v>100</v>
      </c>
      <c r="J22" s="92"/>
      <c r="K22" s="111" t="s">
        <v>101</v>
      </c>
    </row>
    <row r="23" spans="1:13" ht="16" thickBot="1" x14ac:dyDescent="0.4">
      <c r="A23" s="112"/>
      <c r="B23" s="113"/>
      <c r="C23" s="113"/>
      <c r="D23" s="113"/>
      <c r="E23" s="113"/>
      <c r="F23" s="113"/>
      <c r="G23" s="113"/>
      <c r="H23" s="113"/>
      <c r="I23" s="113"/>
      <c r="J23" s="113"/>
      <c r="K23" s="114"/>
    </row>
    <row r="24" spans="1:13" ht="16" thickTop="1" x14ac:dyDescent="0.35">
      <c r="H24" s="92"/>
      <c r="I24" s="92"/>
      <c r="J24" s="92"/>
      <c r="K24" s="92"/>
      <c r="L24" s="92"/>
      <c r="M24" s="92"/>
    </row>
    <row r="25" spans="1:13" x14ac:dyDescent="0.35">
      <c r="A25" s="115" t="s">
        <v>63</v>
      </c>
    </row>
    <row r="27" spans="1:13" x14ac:dyDescent="0.35">
      <c r="A27"/>
      <c r="B27" s="116" t="s">
        <v>12</v>
      </c>
      <c r="C27" s="117"/>
      <c r="D27" s="118"/>
      <c r="H27"/>
      <c r="I27" s="119" t="s">
        <v>102</v>
      </c>
      <c r="J27" s="120"/>
    </row>
    <row r="28" spans="1:13" x14ac:dyDescent="0.35">
      <c r="A28"/>
      <c r="B28" s="121"/>
      <c r="C28" s="122"/>
      <c r="D28" s="123"/>
      <c r="H28"/>
      <c r="I28" s="124"/>
      <c r="J28" s="123"/>
    </row>
    <row r="29" spans="1:13" x14ac:dyDescent="0.35">
      <c r="A29"/>
      <c r="B29" s="125" t="s">
        <v>13</v>
      </c>
      <c r="C29" s="126"/>
      <c r="D29" s="127" t="s">
        <v>14</v>
      </c>
      <c r="H29"/>
      <c r="I29" s="128" t="s">
        <v>23</v>
      </c>
      <c r="J29" s="127" t="s">
        <v>0</v>
      </c>
    </row>
    <row r="30" spans="1:13" x14ac:dyDescent="0.35">
      <c r="A30"/>
      <c r="B30" s="129" t="s">
        <v>15</v>
      </c>
      <c r="C30" s="130"/>
      <c r="D30" s="123">
        <v>45</v>
      </c>
      <c r="H30"/>
      <c r="I30" s="124" t="s">
        <v>24</v>
      </c>
      <c r="J30" s="123">
        <v>44</v>
      </c>
    </row>
    <row r="31" spans="1:13" x14ac:dyDescent="0.35">
      <c r="A31"/>
      <c r="B31" s="129" t="s">
        <v>16</v>
      </c>
      <c r="C31" s="130"/>
      <c r="D31" s="123">
        <v>32</v>
      </c>
      <c r="H31"/>
      <c r="I31" s="124" t="s">
        <v>25</v>
      </c>
      <c r="J31" s="123">
        <v>85</v>
      </c>
    </row>
    <row r="32" spans="1:13" x14ac:dyDescent="0.35">
      <c r="A32"/>
      <c r="B32" s="129" t="s">
        <v>17</v>
      </c>
      <c r="C32" s="130"/>
      <c r="D32" s="123">
        <v>32</v>
      </c>
      <c r="H32"/>
      <c r="I32" s="124" t="s">
        <v>26</v>
      </c>
      <c r="J32" s="123">
        <v>95</v>
      </c>
    </row>
    <row r="33" spans="1:10" x14ac:dyDescent="0.35">
      <c r="A33"/>
      <c r="B33" s="129" t="s">
        <v>18</v>
      </c>
      <c r="C33" s="130"/>
      <c r="D33" s="123">
        <v>35</v>
      </c>
      <c r="H33"/>
      <c r="I33" s="124" t="s">
        <v>27</v>
      </c>
      <c r="J33" s="123">
        <v>78</v>
      </c>
    </row>
    <row r="34" spans="1:10" x14ac:dyDescent="0.35">
      <c r="A34"/>
      <c r="B34" s="129" t="s">
        <v>19</v>
      </c>
      <c r="C34" s="130"/>
      <c r="D34" s="123">
        <v>42</v>
      </c>
      <c r="H34"/>
      <c r="I34" s="124" t="s">
        <v>28</v>
      </c>
      <c r="J34" s="123">
        <v>45</v>
      </c>
    </row>
    <row r="35" spans="1:10" x14ac:dyDescent="0.35">
      <c r="A35"/>
      <c r="B35" s="129" t="s">
        <v>20</v>
      </c>
      <c r="C35" s="130"/>
      <c r="D35" s="123">
        <v>64</v>
      </c>
      <c r="H35"/>
      <c r="I35" s="124" t="s">
        <v>29</v>
      </c>
      <c r="J35" s="123">
        <v>68</v>
      </c>
    </row>
    <row r="36" spans="1:10" x14ac:dyDescent="0.35">
      <c r="A36"/>
      <c r="B36" s="129" t="s">
        <v>21</v>
      </c>
      <c r="C36" s="130"/>
      <c r="D36" s="123">
        <v>30</v>
      </c>
      <c r="H36"/>
      <c r="I36" s="124" t="s">
        <v>30</v>
      </c>
      <c r="J36" s="123">
        <v>52</v>
      </c>
    </row>
    <row r="37" spans="1:10" ht="9.75" customHeight="1" x14ac:dyDescent="0.35">
      <c r="A37"/>
      <c r="B37" s="121"/>
      <c r="C37" s="122"/>
      <c r="D37" s="123"/>
      <c r="H37"/>
      <c r="I37" s="124"/>
      <c r="J37" s="123"/>
    </row>
    <row r="38" spans="1:10" x14ac:dyDescent="0.35">
      <c r="A38"/>
      <c r="B38" s="131" t="s">
        <v>22</v>
      </c>
      <c r="C38" s="132"/>
      <c r="D38" s="133">
        <f>D30+D31+D32+D33+D34+D35+D36</f>
        <v>280</v>
      </c>
      <c r="H38"/>
      <c r="I38" s="134" t="s">
        <v>22</v>
      </c>
      <c r="J38" s="133">
        <f>J30+J31+J32+J33+J34+J35+J36</f>
        <v>467</v>
      </c>
    </row>
    <row r="39" spans="1:10" ht="3" customHeight="1" x14ac:dyDescent="0.35"/>
    <row r="40" spans="1:10" ht="9.75" customHeight="1" x14ac:dyDescent="0.35">
      <c r="A40"/>
      <c r="B40"/>
      <c r="C40"/>
      <c r="D40"/>
      <c r="E40"/>
      <c r="F40"/>
      <c r="G40"/>
      <c r="H40"/>
      <c r="I40"/>
    </row>
    <row r="41" spans="1:10" x14ac:dyDescent="0.35">
      <c r="A41"/>
      <c r="B41" s="155" t="s">
        <v>31</v>
      </c>
      <c r="C41" s="156"/>
      <c r="D41" s="156"/>
      <c r="E41" s="156"/>
      <c r="F41" s="156"/>
      <c r="G41" s="156"/>
      <c r="H41" s="156"/>
      <c r="I41" s="157"/>
    </row>
    <row r="42" spans="1:10" ht="4.5" customHeight="1" x14ac:dyDescent="0.35">
      <c r="A42"/>
      <c r="B42" s="158"/>
      <c r="C42" s="159"/>
      <c r="D42" s="101"/>
      <c r="E42" s="101"/>
      <c r="F42" s="135"/>
      <c r="G42" s="135"/>
      <c r="H42" s="135"/>
      <c r="I42" s="136"/>
    </row>
    <row r="43" spans="1:10" x14ac:dyDescent="0.35">
      <c r="A43"/>
      <c r="B43" s="141" t="s">
        <v>32</v>
      </c>
      <c r="C43" s="142"/>
      <c r="D43" s="137" t="s">
        <v>33</v>
      </c>
      <c r="E43" s="137" t="s">
        <v>34</v>
      </c>
      <c r="F43" s="137" t="s">
        <v>35</v>
      </c>
      <c r="G43" s="137" t="s">
        <v>36</v>
      </c>
      <c r="H43" s="135"/>
      <c r="I43" s="138" t="s">
        <v>22</v>
      </c>
    </row>
    <row r="44" spans="1:10" x14ac:dyDescent="0.35">
      <c r="A44"/>
      <c r="B44" s="160" t="s">
        <v>37</v>
      </c>
      <c r="C44" s="161"/>
      <c r="D44" s="101">
        <v>12</v>
      </c>
      <c r="E44" s="101">
        <v>14</v>
      </c>
      <c r="F44" s="101">
        <v>15</v>
      </c>
      <c r="G44" s="101">
        <v>23</v>
      </c>
      <c r="H44" s="135"/>
      <c r="I44" s="102">
        <f>SUM(D44:H44)</f>
        <v>64</v>
      </c>
    </row>
    <row r="45" spans="1:10" x14ac:dyDescent="0.35">
      <c r="A45"/>
      <c r="B45" s="160" t="s">
        <v>38</v>
      </c>
      <c r="C45" s="161"/>
      <c r="D45" s="101">
        <v>8</v>
      </c>
      <c r="E45" s="101">
        <v>12</v>
      </c>
      <c r="F45" s="101">
        <v>12</v>
      </c>
      <c r="G45" s="101">
        <v>20</v>
      </c>
      <c r="H45" s="135"/>
      <c r="I45" s="102">
        <f t="shared" ref="I45:I52" si="0">SUM(D45:H45)</f>
        <v>52</v>
      </c>
    </row>
    <row r="46" spans="1:10" x14ac:dyDescent="0.35">
      <c r="A46"/>
      <c r="B46" s="160" t="s">
        <v>39</v>
      </c>
      <c r="C46" s="161"/>
      <c r="D46" s="101">
        <v>5</v>
      </c>
      <c r="E46" s="101">
        <v>7</v>
      </c>
      <c r="F46" s="101">
        <v>6</v>
      </c>
      <c r="G46" s="101">
        <v>14</v>
      </c>
      <c r="H46" s="135"/>
      <c r="I46" s="102">
        <f t="shared" si="0"/>
        <v>32</v>
      </c>
    </row>
    <row r="47" spans="1:10" x14ac:dyDescent="0.35">
      <c r="A47"/>
      <c r="B47" s="160" t="s">
        <v>40</v>
      </c>
      <c r="C47" s="161"/>
      <c r="D47" s="101">
        <v>20</v>
      </c>
      <c r="E47" s="101">
        <v>18</v>
      </c>
      <c r="F47" s="101">
        <v>20</v>
      </c>
      <c r="G47" s="101">
        <v>45</v>
      </c>
      <c r="H47" s="135"/>
      <c r="I47" s="102">
        <f t="shared" si="0"/>
        <v>103</v>
      </c>
    </row>
    <row r="48" spans="1:10" x14ac:dyDescent="0.35">
      <c r="A48"/>
      <c r="B48" s="160" t="s">
        <v>41</v>
      </c>
      <c r="C48" s="161"/>
      <c r="D48" s="101">
        <v>4</v>
      </c>
      <c r="E48" s="101">
        <v>5</v>
      </c>
      <c r="F48" s="101">
        <v>5</v>
      </c>
      <c r="G48" s="101">
        <v>8</v>
      </c>
      <c r="H48" s="135"/>
      <c r="I48" s="102">
        <f t="shared" si="0"/>
        <v>22</v>
      </c>
    </row>
    <row r="49" spans="1:9" x14ac:dyDescent="0.35">
      <c r="A49"/>
      <c r="B49" s="160" t="s">
        <v>42</v>
      </c>
      <c r="C49" s="161"/>
      <c r="D49" s="101">
        <v>7</v>
      </c>
      <c r="E49" s="101">
        <v>7</v>
      </c>
      <c r="F49" s="101">
        <v>7</v>
      </c>
      <c r="G49" s="101">
        <v>12</v>
      </c>
      <c r="H49" s="135"/>
      <c r="I49" s="102">
        <f t="shared" si="0"/>
        <v>33</v>
      </c>
    </row>
    <row r="50" spans="1:9" x14ac:dyDescent="0.35">
      <c r="A50"/>
      <c r="B50" s="160" t="s">
        <v>43</v>
      </c>
      <c r="C50" s="161"/>
      <c r="D50" s="101">
        <v>5</v>
      </c>
      <c r="E50" s="101">
        <v>2</v>
      </c>
      <c r="F50" s="101">
        <v>3</v>
      </c>
      <c r="G50" s="101">
        <v>9</v>
      </c>
      <c r="H50" s="135"/>
      <c r="I50" s="102">
        <f t="shared" si="0"/>
        <v>19</v>
      </c>
    </row>
    <row r="51" spans="1:9" ht="8.25" customHeight="1" x14ac:dyDescent="0.35">
      <c r="A51"/>
      <c r="B51" s="160"/>
      <c r="C51" s="161"/>
      <c r="D51" s="101"/>
      <c r="E51" s="101"/>
      <c r="F51" s="135"/>
      <c r="G51" s="135"/>
      <c r="H51" s="135"/>
      <c r="I51" s="102"/>
    </row>
    <row r="52" spans="1:9" x14ac:dyDescent="0.35">
      <c r="A52"/>
      <c r="B52" s="162" t="s">
        <v>22</v>
      </c>
      <c r="C52" s="163"/>
      <c r="D52" s="108">
        <f>D44+D45+D46+D47+D48+D49+D50</f>
        <v>61</v>
      </c>
      <c r="E52" s="108">
        <f t="shared" ref="E52:I52" si="1">E44+E45+E46+E47+E48+E49+E50</f>
        <v>65</v>
      </c>
      <c r="F52" s="108">
        <f t="shared" si="1"/>
        <v>68</v>
      </c>
      <c r="G52" s="108">
        <f t="shared" si="1"/>
        <v>131</v>
      </c>
      <c r="H52" s="108"/>
      <c r="I52" s="102">
        <f t="shared" si="0"/>
        <v>325</v>
      </c>
    </row>
  </sheetData>
  <mergeCells count="14">
    <mergeCell ref="B50:C50"/>
    <mergeCell ref="B51:C51"/>
    <mergeCell ref="B52:C52"/>
    <mergeCell ref="B44:C44"/>
    <mergeCell ref="B45:C45"/>
    <mergeCell ref="B46:C46"/>
    <mergeCell ref="B47:C47"/>
    <mergeCell ref="B48:C48"/>
    <mergeCell ref="B49:C49"/>
    <mergeCell ref="B43:C43"/>
    <mergeCell ref="N6:X8"/>
    <mergeCell ref="B15:G15"/>
    <mergeCell ref="B41:I41"/>
    <mergeCell ref="B42:C42"/>
  </mergeCells>
  <pageMargins left="0.78740157480314965" right="0.78740157480314965" top="0.78740157480314965" bottom="0.78740157480314965" header="0.51181102362204722" footer="0.51181102362204722"/>
  <pageSetup paperSize="9" orientation="portrait" horizontalDpi="150" verticalDpi="15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D373-376A-43DC-98D4-557F968F4160}">
  <dimension ref="A1:X53"/>
  <sheetViews>
    <sheetView showGridLines="0" topLeftCell="A40" zoomScale="120" zoomScaleNormal="120" workbookViewId="0">
      <selection activeCell="D53" sqref="D53:E53"/>
    </sheetView>
  </sheetViews>
  <sheetFormatPr defaultColWidth="8.81640625" defaultRowHeight="12.5" x14ac:dyDescent="0.25"/>
  <cols>
    <col min="1" max="1" width="3" style="15" bestFit="1" customWidth="1"/>
    <col min="2" max="8" width="5.7265625" style="15" customWidth="1"/>
    <col min="9" max="9" width="17.26953125" style="15" customWidth="1"/>
    <col min="10" max="10" width="4" style="15" customWidth="1"/>
    <col min="11" max="11" width="17.26953125" style="15" customWidth="1"/>
    <col min="12" max="16384" width="8.81640625" style="15"/>
  </cols>
  <sheetData>
    <row r="1" spans="1:24" s="69" customFormat="1" ht="45.65" customHeight="1" x14ac:dyDescent="0.85">
      <c r="A1" s="72" t="s">
        <v>44</v>
      </c>
    </row>
    <row r="2" spans="1:24" s="70" customFormat="1" x14ac:dyDescent="0.25"/>
    <row r="5" spans="1:24" ht="13" x14ac:dyDescent="0.3">
      <c r="A5" s="16" t="s">
        <v>45</v>
      </c>
    </row>
    <row r="6" spans="1:24" ht="13" x14ac:dyDescent="0.3">
      <c r="I6" s="17" t="s">
        <v>46</v>
      </c>
      <c r="J6" s="18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</row>
    <row r="7" spans="1:24" ht="13" x14ac:dyDescent="0.3">
      <c r="A7" s="19" t="s">
        <v>47</v>
      </c>
      <c r="B7" s="19"/>
      <c r="C7" s="20"/>
      <c r="D7" s="20"/>
      <c r="E7" s="20"/>
      <c r="F7" s="20"/>
      <c r="G7" s="20"/>
      <c r="I7" s="21">
        <f>1850-720</f>
        <v>1130</v>
      </c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</row>
    <row r="8" spans="1:24" ht="13" x14ac:dyDescent="0.3">
      <c r="A8" s="22" t="s">
        <v>48</v>
      </c>
      <c r="B8" s="22"/>
      <c r="C8" s="23"/>
      <c r="D8" s="23"/>
      <c r="E8" s="23"/>
      <c r="F8" s="23"/>
      <c r="G8" s="23"/>
      <c r="I8" s="24">
        <f>985-856</f>
        <v>129</v>
      </c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</row>
    <row r="9" spans="1:24" ht="13" x14ac:dyDescent="0.3">
      <c r="A9" s="22" t="s">
        <v>49</v>
      </c>
      <c r="B9" s="22"/>
      <c r="C9" s="23"/>
      <c r="D9" s="23"/>
      <c r="E9" s="23"/>
      <c r="F9" s="23"/>
      <c r="G9" s="23"/>
      <c r="I9" s="24">
        <f>458-59</f>
        <v>399</v>
      </c>
    </row>
    <row r="10" spans="1:24" ht="13" x14ac:dyDescent="0.3">
      <c r="A10" s="22" t="s">
        <v>50</v>
      </c>
      <c r="B10" s="22"/>
      <c r="C10" s="23"/>
      <c r="D10" s="23"/>
      <c r="E10" s="23"/>
      <c r="F10" s="23"/>
      <c r="G10" s="23"/>
      <c r="I10" s="24">
        <f>1487-568</f>
        <v>919</v>
      </c>
    </row>
    <row r="11" spans="1:24" ht="13" thickBot="1" x14ac:dyDescent="0.3">
      <c r="B11" s="25"/>
      <c r="C11" s="25"/>
    </row>
    <row r="12" spans="1:24" ht="13.5" thickTop="1" x14ac:dyDescent="0.3">
      <c r="A12" s="26" t="s">
        <v>51</v>
      </c>
      <c r="B12" s="27"/>
      <c r="C12" s="28"/>
      <c r="D12" s="28"/>
      <c r="E12" s="28"/>
      <c r="F12" s="28"/>
      <c r="G12" s="28"/>
      <c r="H12" s="28"/>
      <c r="I12" s="28"/>
      <c r="J12" s="28"/>
      <c r="K12" s="29"/>
    </row>
    <row r="13" spans="1:24" ht="13" x14ac:dyDescent="0.3">
      <c r="A13" s="30"/>
      <c r="B13" s="31"/>
      <c r="C13" s="32"/>
      <c r="D13" s="32"/>
      <c r="E13" s="32"/>
      <c r="F13" s="32"/>
      <c r="G13" s="32"/>
      <c r="H13" s="32"/>
      <c r="I13" s="32"/>
      <c r="J13" s="32"/>
      <c r="K13" s="33"/>
    </row>
    <row r="14" spans="1:24" x14ac:dyDescent="0.25">
      <c r="A14" s="34"/>
      <c r="B14" s="35" t="s">
        <v>52</v>
      </c>
      <c r="C14" s="36" t="s">
        <v>53</v>
      </c>
      <c r="D14" s="36" t="s">
        <v>54</v>
      </c>
      <c r="E14" s="36" t="s">
        <v>55</v>
      </c>
      <c r="F14" s="36" t="s">
        <v>56</v>
      </c>
      <c r="G14" s="36" t="s">
        <v>57</v>
      </c>
      <c r="H14" s="32"/>
      <c r="I14" s="32"/>
      <c r="J14" s="32"/>
      <c r="K14" s="33"/>
    </row>
    <row r="15" spans="1:24" ht="13" x14ac:dyDescent="0.3">
      <c r="A15" s="37">
        <v>1</v>
      </c>
      <c r="B15" s="168" t="s">
        <v>58</v>
      </c>
      <c r="C15" s="169"/>
      <c r="D15" s="169"/>
      <c r="E15" s="169"/>
      <c r="F15" s="169"/>
      <c r="G15" s="170"/>
      <c r="H15" s="32"/>
      <c r="I15" s="17" t="s">
        <v>46</v>
      </c>
      <c r="J15" s="38"/>
      <c r="K15" s="39" t="s">
        <v>46</v>
      </c>
    </row>
    <row r="16" spans="1:24" ht="13" x14ac:dyDescent="0.3">
      <c r="A16" s="37">
        <v>2</v>
      </c>
      <c r="B16" s="40">
        <v>1850</v>
      </c>
      <c r="C16" s="41">
        <v>720</v>
      </c>
      <c r="D16" s="41"/>
      <c r="E16" s="41"/>
      <c r="F16" s="41"/>
      <c r="G16" s="42"/>
      <c r="H16" s="32"/>
      <c r="I16" s="43" t="s">
        <v>59</v>
      </c>
      <c r="J16" s="44"/>
      <c r="K16" s="45" t="s">
        <v>60</v>
      </c>
    </row>
    <row r="17" spans="1:13" ht="13" x14ac:dyDescent="0.3">
      <c r="A17" s="37">
        <v>3</v>
      </c>
      <c r="B17" s="40">
        <v>985</v>
      </c>
      <c r="C17" s="41">
        <v>856</v>
      </c>
      <c r="D17" s="41"/>
      <c r="E17" s="41"/>
      <c r="F17" s="41"/>
      <c r="G17" s="42"/>
      <c r="H17" s="32"/>
      <c r="I17" s="46"/>
      <c r="J17" s="44"/>
      <c r="K17" s="45"/>
    </row>
    <row r="18" spans="1:13" ht="13" x14ac:dyDescent="0.3">
      <c r="A18" s="37">
        <v>4</v>
      </c>
      <c r="B18" s="40">
        <v>458</v>
      </c>
      <c r="C18" s="41">
        <v>59</v>
      </c>
      <c r="D18" s="41"/>
      <c r="E18" s="41"/>
      <c r="F18" s="41"/>
      <c r="G18" s="42"/>
      <c r="H18" s="32"/>
      <c r="I18" s="46"/>
      <c r="J18" s="44"/>
      <c r="K18" s="45"/>
    </row>
    <row r="19" spans="1:13" ht="13" x14ac:dyDescent="0.3">
      <c r="A19" s="37">
        <v>5</v>
      </c>
      <c r="B19" s="47">
        <v>1487</v>
      </c>
      <c r="C19" s="48">
        <v>568</v>
      </c>
      <c r="D19" s="48"/>
      <c r="E19" s="48"/>
      <c r="F19" s="48"/>
      <c r="G19" s="49"/>
      <c r="H19" s="32"/>
      <c r="I19" s="46"/>
      <c r="J19" s="44"/>
      <c r="K19" s="45"/>
    </row>
    <row r="20" spans="1:13" x14ac:dyDescent="0.25">
      <c r="A20" s="30"/>
      <c r="B20" s="32"/>
      <c r="C20" s="32"/>
      <c r="D20" s="32"/>
      <c r="E20" s="32"/>
      <c r="F20" s="32"/>
      <c r="G20" s="32"/>
      <c r="H20" s="32"/>
      <c r="I20" s="32"/>
      <c r="J20" s="32"/>
      <c r="K20" s="33"/>
    </row>
    <row r="21" spans="1:13" x14ac:dyDescent="0.25">
      <c r="A21" s="30"/>
      <c r="B21" s="32"/>
      <c r="C21" s="32"/>
      <c r="D21" s="32"/>
      <c r="E21" s="32"/>
      <c r="F21" s="32"/>
      <c r="G21" s="32"/>
      <c r="H21" s="32"/>
      <c r="I21" s="32"/>
      <c r="J21" s="32"/>
      <c r="K21" s="33"/>
    </row>
    <row r="22" spans="1:13" ht="20.5" x14ac:dyDescent="0.25">
      <c r="A22" s="30"/>
      <c r="B22" s="32"/>
      <c r="C22" s="32"/>
      <c r="D22" s="32"/>
      <c r="E22" s="32"/>
      <c r="F22" s="32"/>
      <c r="G22" s="32"/>
      <c r="H22" s="32"/>
      <c r="I22" s="50" t="s">
        <v>61</v>
      </c>
      <c r="J22" s="32"/>
      <c r="K22" s="51" t="s">
        <v>62</v>
      </c>
    </row>
    <row r="23" spans="1:13" ht="13" thickBot="1" x14ac:dyDescent="0.3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4"/>
    </row>
    <row r="24" spans="1:13" ht="13" thickTop="1" x14ac:dyDescent="0.25">
      <c r="H24" s="32"/>
      <c r="I24" s="32"/>
      <c r="J24" s="32"/>
      <c r="K24" s="32"/>
      <c r="L24" s="32"/>
      <c r="M24" s="32"/>
    </row>
    <row r="25" spans="1:13" ht="13" x14ac:dyDescent="0.3">
      <c r="A25" s="55" t="s">
        <v>63</v>
      </c>
    </row>
    <row r="27" spans="1:13" ht="14.5" x14ac:dyDescent="0.35">
      <c r="A27"/>
      <c r="B27"/>
      <c r="C27"/>
      <c r="D27"/>
      <c r="E27"/>
      <c r="F27"/>
      <c r="G27"/>
      <c r="H27"/>
      <c r="I27"/>
    </row>
    <row r="28" spans="1:13" ht="14.5" x14ac:dyDescent="0.35">
      <c r="A28"/>
      <c r="B28" s="171" t="s">
        <v>12</v>
      </c>
      <c r="C28" s="172"/>
      <c r="D28" s="172"/>
      <c r="E28" s="172"/>
      <c r="F28" s="172"/>
      <c r="G28" s="172"/>
      <c r="H28" s="172"/>
      <c r="I28" s="173"/>
    </row>
    <row r="29" spans="1:13" ht="14.5" x14ac:dyDescent="0.35">
      <c r="A29"/>
      <c r="B29" s="174"/>
      <c r="C29" s="175"/>
      <c r="D29" s="175"/>
      <c r="E29" s="175"/>
      <c r="F29" s="175"/>
      <c r="G29" s="175"/>
      <c r="H29" s="175"/>
      <c r="I29" s="176"/>
    </row>
    <row r="30" spans="1:13" ht="14.5" x14ac:dyDescent="0.35">
      <c r="A30"/>
      <c r="B30" s="164" t="s">
        <v>13</v>
      </c>
      <c r="C30" s="165"/>
      <c r="D30" s="165" t="s">
        <v>64</v>
      </c>
      <c r="E30" s="165"/>
      <c r="F30" s="165" t="s">
        <v>65</v>
      </c>
      <c r="G30" s="165"/>
      <c r="H30" s="165" t="s">
        <v>66</v>
      </c>
      <c r="I30" s="166"/>
    </row>
    <row r="31" spans="1:13" ht="14.5" x14ac:dyDescent="0.35">
      <c r="A31"/>
      <c r="B31" s="56" t="s">
        <v>15</v>
      </c>
      <c r="C31" s="57"/>
      <c r="D31" s="177">
        <v>44</v>
      </c>
      <c r="E31" s="177"/>
      <c r="F31" s="177">
        <v>38</v>
      </c>
      <c r="G31" s="177"/>
      <c r="H31" s="175">
        <f>D31-F31</f>
        <v>6</v>
      </c>
      <c r="I31" s="176"/>
    </row>
    <row r="32" spans="1:13" ht="14.5" x14ac:dyDescent="0.35">
      <c r="A32"/>
      <c r="B32" s="56" t="s">
        <v>16</v>
      </c>
      <c r="C32" s="57"/>
      <c r="D32" s="177">
        <v>22</v>
      </c>
      <c r="E32" s="177"/>
      <c r="F32" s="177">
        <v>22</v>
      </c>
      <c r="G32" s="177"/>
      <c r="H32" s="175">
        <f t="shared" ref="H32:H37" si="0">D32-F32</f>
        <v>0</v>
      </c>
      <c r="I32" s="176"/>
    </row>
    <row r="33" spans="1:9" ht="14.5" x14ac:dyDescent="0.35">
      <c r="A33"/>
      <c r="B33" s="56" t="s">
        <v>17</v>
      </c>
      <c r="C33" s="57"/>
      <c r="D33" s="177">
        <v>22</v>
      </c>
      <c r="E33" s="177"/>
      <c r="F33" s="177">
        <v>18</v>
      </c>
      <c r="G33" s="177"/>
      <c r="H33" s="175">
        <f t="shared" si="0"/>
        <v>4</v>
      </c>
      <c r="I33" s="176"/>
    </row>
    <row r="34" spans="1:9" ht="14.5" x14ac:dyDescent="0.35">
      <c r="A34"/>
      <c r="B34" s="56" t="s">
        <v>18</v>
      </c>
      <c r="C34" s="57"/>
      <c r="D34" s="177">
        <v>32</v>
      </c>
      <c r="E34" s="177"/>
      <c r="F34" s="177">
        <v>31</v>
      </c>
      <c r="G34" s="177"/>
      <c r="H34" s="175">
        <f t="shared" si="0"/>
        <v>1</v>
      </c>
      <c r="I34" s="176"/>
    </row>
    <row r="35" spans="1:9" ht="14.5" x14ac:dyDescent="0.35">
      <c r="A35"/>
      <c r="B35" s="56" t="s">
        <v>19</v>
      </c>
      <c r="C35" s="57"/>
      <c r="D35" s="177">
        <v>32</v>
      </c>
      <c r="E35" s="177"/>
      <c r="F35" s="177">
        <v>30</v>
      </c>
      <c r="G35" s="177"/>
      <c r="H35" s="175">
        <f t="shared" si="0"/>
        <v>2</v>
      </c>
      <c r="I35" s="176"/>
    </row>
    <row r="36" spans="1:9" ht="14.5" x14ac:dyDescent="0.35">
      <c r="A36"/>
      <c r="B36" s="56" t="s">
        <v>20</v>
      </c>
      <c r="C36" s="57"/>
      <c r="D36" s="177">
        <v>32</v>
      </c>
      <c r="E36" s="177"/>
      <c r="F36" s="177">
        <v>28</v>
      </c>
      <c r="G36" s="177"/>
      <c r="H36" s="175">
        <f t="shared" si="0"/>
        <v>4</v>
      </c>
      <c r="I36" s="176"/>
    </row>
    <row r="37" spans="1:9" ht="14.5" x14ac:dyDescent="0.35">
      <c r="A37"/>
      <c r="B37" s="56" t="s">
        <v>21</v>
      </c>
      <c r="C37" s="57"/>
      <c r="D37" s="177">
        <v>32</v>
      </c>
      <c r="E37" s="177"/>
      <c r="F37" s="177">
        <v>29</v>
      </c>
      <c r="G37" s="177"/>
      <c r="H37" s="175">
        <f t="shared" si="0"/>
        <v>3</v>
      </c>
      <c r="I37" s="176"/>
    </row>
    <row r="38" spans="1:9" ht="14.5" x14ac:dyDescent="0.35">
      <c r="A38"/>
      <c r="B38" s="178"/>
      <c r="C38" s="179"/>
      <c r="D38" s="179"/>
      <c r="E38" s="179"/>
      <c r="F38" s="175"/>
      <c r="G38" s="175"/>
      <c r="H38" s="175"/>
      <c r="I38" s="176"/>
    </row>
    <row r="39" spans="1:9" ht="14.5" customHeight="1" x14ac:dyDescent="0.35">
      <c r="A39"/>
      <c r="B39" s="184"/>
      <c r="C39" s="185"/>
      <c r="D39" s="203" t="s">
        <v>103</v>
      </c>
      <c r="E39" s="204"/>
      <c r="F39" s="204"/>
      <c r="G39" s="205"/>
      <c r="H39" s="186">
        <f>SUM(H31:I38)</f>
        <v>20</v>
      </c>
      <c r="I39" s="187"/>
    </row>
    <row r="40" spans="1:9" ht="14.5" x14ac:dyDescent="0.35">
      <c r="A40"/>
    </row>
    <row r="41" spans="1:9" ht="14.5" x14ac:dyDescent="0.35">
      <c r="A41"/>
      <c r="B41"/>
      <c r="C41"/>
      <c r="D41"/>
      <c r="E41"/>
      <c r="F41"/>
      <c r="G41"/>
      <c r="H41"/>
      <c r="I41"/>
    </row>
    <row r="42" spans="1:9" ht="14.5" x14ac:dyDescent="0.35">
      <c r="A42"/>
      <c r="B42" s="188" t="s">
        <v>67</v>
      </c>
      <c r="C42" s="189"/>
      <c r="D42" s="189"/>
      <c r="E42" s="189"/>
      <c r="F42" s="189"/>
      <c r="G42" s="189"/>
      <c r="H42" s="189"/>
      <c r="I42" s="190"/>
    </row>
    <row r="43" spans="1:9" ht="14.5" x14ac:dyDescent="0.35">
      <c r="A43"/>
      <c r="B43" s="191"/>
      <c r="C43" s="192"/>
      <c r="D43" s="193"/>
      <c r="E43" s="192"/>
      <c r="F43" s="193"/>
      <c r="G43" s="192"/>
      <c r="H43" s="193"/>
      <c r="I43" s="194"/>
    </row>
    <row r="44" spans="1:9" ht="14.5" x14ac:dyDescent="0.35">
      <c r="A44"/>
      <c r="B44" s="180" t="s">
        <v>32</v>
      </c>
      <c r="C44" s="181"/>
      <c r="D44" s="182" t="s">
        <v>68</v>
      </c>
      <c r="E44" s="182"/>
      <c r="F44" s="182" t="s">
        <v>69</v>
      </c>
      <c r="G44" s="182"/>
      <c r="H44" s="182" t="s">
        <v>70</v>
      </c>
      <c r="I44" s="183"/>
    </row>
    <row r="45" spans="1:9" ht="14.5" x14ac:dyDescent="0.35">
      <c r="A45"/>
      <c r="B45" s="195" t="s">
        <v>37</v>
      </c>
      <c r="C45" s="196"/>
      <c r="D45" s="197">
        <v>890</v>
      </c>
      <c r="E45" s="197"/>
      <c r="F45" s="198">
        <v>250</v>
      </c>
      <c r="G45" s="198"/>
      <c r="H45" s="198">
        <f>D45-F45</f>
        <v>640</v>
      </c>
      <c r="I45" s="199"/>
    </row>
    <row r="46" spans="1:9" ht="14.5" x14ac:dyDescent="0.35">
      <c r="A46"/>
      <c r="B46" s="195" t="s">
        <v>38</v>
      </c>
      <c r="C46" s="196"/>
      <c r="D46" s="197">
        <v>560</v>
      </c>
      <c r="E46" s="197"/>
      <c r="F46" s="198">
        <v>125</v>
      </c>
      <c r="G46" s="198"/>
      <c r="H46" s="198">
        <f t="shared" ref="H46:H51" si="1">D46-F46</f>
        <v>435</v>
      </c>
      <c r="I46" s="199"/>
    </row>
    <row r="47" spans="1:9" ht="14.5" x14ac:dyDescent="0.35">
      <c r="A47"/>
      <c r="B47" s="195" t="s">
        <v>39</v>
      </c>
      <c r="C47" s="196"/>
      <c r="D47" s="197">
        <v>1650</v>
      </c>
      <c r="E47" s="197"/>
      <c r="F47" s="198">
        <v>450</v>
      </c>
      <c r="G47" s="198"/>
      <c r="H47" s="198">
        <f t="shared" si="1"/>
        <v>1200</v>
      </c>
      <c r="I47" s="199"/>
    </row>
    <row r="48" spans="1:9" ht="14.5" x14ac:dyDescent="0.35">
      <c r="A48"/>
      <c r="B48" s="195" t="s">
        <v>40</v>
      </c>
      <c r="C48" s="196"/>
      <c r="D48" s="197">
        <v>450</v>
      </c>
      <c r="E48" s="197"/>
      <c r="F48" s="198">
        <v>230</v>
      </c>
      <c r="G48" s="198"/>
      <c r="H48" s="198">
        <f t="shared" si="1"/>
        <v>220</v>
      </c>
      <c r="I48" s="199"/>
    </row>
    <row r="49" spans="1:9" ht="14.5" x14ac:dyDescent="0.35">
      <c r="A49"/>
      <c r="B49" s="195" t="s">
        <v>41</v>
      </c>
      <c r="C49" s="196"/>
      <c r="D49" s="197">
        <v>289</v>
      </c>
      <c r="E49" s="197"/>
      <c r="F49" s="198">
        <v>156</v>
      </c>
      <c r="G49" s="198"/>
      <c r="H49" s="198">
        <f t="shared" si="1"/>
        <v>133</v>
      </c>
      <c r="I49" s="199"/>
    </row>
    <row r="50" spans="1:9" ht="14.5" x14ac:dyDescent="0.35">
      <c r="A50"/>
      <c r="B50" s="195" t="s">
        <v>42</v>
      </c>
      <c r="C50" s="196"/>
      <c r="D50" s="197">
        <v>650</v>
      </c>
      <c r="E50" s="197"/>
      <c r="F50" s="198">
        <v>235</v>
      </c>
      <c r="G50" s="198"/>
      <c r="H50" s="198">
        <f t="shared" si="1"/>
        <v>415</v>
      </c>
      <c r="I50" s="199"/>
    </row>
    <row r="51" spans="1:9" ht="14.5" x14ac:dyDescent="0.35">
      <c r="A51"/>
      <c r="B51" s="195" t="s">
        <v>43</v>
      </c>
      <c r="C51" s="196"/>
      <c r="D51" s="197">
        <v>1250</v>
      </c>
      <c r="E51" s="197"/>
      <c r="F51" s="198">
        <v>450</v>
      </c>
      <c r="G51" s="198"/>
      <c r="H51" s="198">
        <f t="shared" si="1"/>
        <v>800</v>
      </c>
      <c r="I51" s="199"/>
    </row>
    <row r="52" spans="1:9" ht="14.5" x14ac:dyDescent="0.35">
      <c r="A52"/>
      <c r="B52" s="195"/>
      <c r="C52" s="196"/>
      <c r="D52" s="197"/>
      <c r="E52" s="197"/>
      <c r="F52" s="198"/>
      <c r="G52" s="198"/>
      <c r="H52" s="198"/>
      <c r="I52" s="199"/>
    </row>
    <row r="53" spans="1:9" ht="14.5" x14ac:dyDescent="0.35">
      <c r="A53"/>
      <c r="B53" s="200" t="s">
        <v>22</v>
      </c>
      <c r="C53" s="201"/>
      <c r="D53" s="202">
        <f>SUM(D45:E52)</f>
        <v>5739</v>
      </c>
      <c r="E53" s="202"/>
      <c r="F53" s="202">
        <f>SUM(F45:G52)</f>
        <v>1896</v>
      </c>
      <c r="G53" s="202"/>
      <c r="H53" s="202">
        <f>SUM(H45:I52)</f>
        <v>3843</v>
      </c>
      <c r="I53" s="202"/>
    </row>
  </sheetData>
  <mergeCells count="84">
    <mergeCell ref="B53:C53"/>
    <mergeCell ref="D53:E53"/>
    <mergeCell ref="F53:G53"/>
    <mergeCell ref="H53:I53"/>
    <mergeCell ref="D39:G39"/>
    <mergeCell ref="B51:C51"/>
    <mergeCell ref="D51:E51"/>
    <mergeCell ref="F51:G51"/>
    <mergeCell ref="H51:I51"/>
    <mergeCell ref="B52:C52"/>
    <mergeCell ref="D52:E52"/>
    <mergeCell ref="F52:G52"/>
    <mergeCell ref="H52:I52"/>
    <mergeCell ref="B49:C49"/>
    <mergeCell ref="D49:E49"/>
    <mergeCell ref="F49:G49"/>
    <mergeCell ref="H49:I49"/>
    <mergeCell ref="B50:C50"/>
    <mergeCell ref="D50:E50"/>
    <mergeCell ref="F50:G50"/>
    <mergeCell ref="H50:I50"/>
    <mergeCell ref="B47:C47"/>
    <mergeCell ref="D47:E47"/>
    <mergeCell ref="F47:G47"/>
    <mergeCell ref="H47:I47"/>
    <mergeCell ref="B48:C48"/>
    <mergeCell ref="D48:E48"/>
    <mergeCell ref="F48:G48"/>
    <mergeCell ref="H48:I48"/>
    <mergeCell ref="B45:C45"/>
    <mergeCell ref="D45:E45"/>
    <mergeCell ref="F45:G45"/>
    <mergeCell ref="H45:I45"/>
    <mergeCell ref="B46:C46"/>
    <mergeCell ref="D46:E46"/>
    <mergeCell ref="F46:G46"/>
    <mergeCell ref="H46:I46"/>
    <mergeCell ref="B44:C44"/>
    <mergeCell ref="D44:E44"/>
    <mergeCell ref="F44:G44"/>
    <mergeCell ref="H44:I44"/>
    <mergeCell ref="B39:C39"/>
    <mergeCell ref="H39:I39"/>
    <mergeCell ref="B42:I42"/>
    <mergeCell ref="B43:C43"/>
    <mergeCell ref="D43:E43"/>
    <mergeCell ref="F43:G43"/>
    <mergeCell ref="H43:I43"/>
    <mergeCell ref="D37:E37"/>
    <mergeCell ref="F37:G37"/>
    <mergeCell ref="H37:I37"/>
    <mergeCell ref="B38:C38"/>
    <mergeCell ref="D38:E38"/>
    <mergeCell ref="F38:G38"/>
    <mergeCell ref="H38:I38"/>
    <mergeCell ref="D35:E35"/>
    <mergeCell ref="F35:G35"/>
    <mergeCell ref="H35:I35"/>
    <mergeCell ref="D36:E36"/>
    <mergeCell ref="F36:G36"/>
    <mergeCell ref="H36:I36"/>
    <mergeCell ref="D33:E33"/>
    <mergeCell ref="F33:G33"/>
    <mergeCell ref="H33:I33"/>
    <mergeCell ref="D34:E34"/>
    <mergeCell ref="F34:G34"/>
    <mergeCell ref="H34:I34"/>
    <mergeCell ref="D31:E31"/>
    <mergeCell ref="F31:G31"/>
    <mergeCell ref="H31:I31"/>
    <mergeCell ref="D32:E32"/>
    <mergeCell ref="F32:G32"/>
    <mergeCell ref="H32:I32"/>
    <mergeCell ref="B30:C30"/>
    <mergeCell ref="D30:E30"/>
    <mergeCell ref="F30:G30"/>
    <mergeCell ref="H30:I30"/>
    <mergeCell ref="N6:X8"/>
    <mergeCell ref="B15:G15"/>
    <mergeCell ref="B28:I28"/>
    <mergeCell ref="B29:C29"/>
    <mergeCell ref="D29:E29"/>
    <mergeCell ref="F29:G29"/>
    <mergeCell ref="H29:I29"/>
  </mergeCells>
  <printOptions horizontalCentered="1"/>
  <pageMargins left="0.78740157480314965" right="0.78740157480314965" top="0.78740157480314965" bottom="0.78740157480314965" header="0.51181102362204722" footer="0.51181102362204722"/>
  <pageSetup paperSize="9" orientation="portrait" horizontalDpi="150" verticalDpi="15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B367-A9A5-4A66-BC9B-9231B46FCCEC}">
  <dimension ref="A1:X53"/>
  <sheetViews>
    <sheetView showGridLines="0" topLeftCell="A40" zoomScale="130" zoomScaleNormal="130" workbookViewId="0">
      <selection activeCell="K38" sqref="K38"/>
    </sheetView>
  </sheetViews>
  <sheetFormatPr defaultColWidth="8.81640625" defaultRowHeight="12.5" x14ac:dyDescent="0.25"/>
  <cols>
    <col min="1" max="1" width="3" style="15" bestFit="1" customWidth="1"/>
    <col min="2" max="8" width="5.7265625" style="15" customWidth="1"/>
    <col min="9" max="9" width="17.26953125" style="15" customWidth="1"/>
    <col min="10" max="10" width="4" style="15" customWidth="1"/>
    <col min="11" max="11" width="17.26953125" style="15" customWidth="1"/>
    <col min="12" max="16384" width="8.81640625" style="15"/>
  </cols>
  <sheetData>
    <row r="1" spans="1:24" s="69" customFormat="1" ht="45.65" customHeight="1" x14ac:dyDescent="0.85">
      <c r="A1" s="72" t="s">
        <v>71</v>
      </c>
    </row>
    <row r="2" spans="1:24" s="70" customFormat="1" x14ac:dyDescent="0.25"/>
    <row r="5" spans="1:24" ht="13" x14ac:dyDescent="0.3">
      <c r="A5" s="16" t="s">
        <v>45</v>
      </c>
    </row>
    <row r="6" spans="1:24" ht="13" x14ac:dyDescent="0.3">
      <c r="I6" s="17" t="s">
        <v>46</v>
      </c>
      <c r="J6" s="18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</row>
    <row r="7" spans="1:24" ht="13" x14ac:dyDescent="0.3">
      <c r="A7" s="19" t="s">
        <v>72</v>
      </c>
      <c r="B7" s="19"/>
      <c r="C7" s="20"/>
      <c r="D7" s="20"/>
      <c r="E7" s="20"/>
      <c r="F7" s="20"/>
      <c r="G7" s="20"/>
      <c r="I7" s="21">
        <f>250*30</f>
        <v>7500</v>
      </c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</row>
    <row r="8" spans="1:24" ht="13" x14ac:dyDescent="0.3">
      <c r="A8" s="22" t="s">
        <v>73</v>
      </c>
      <c r="B8" s="22"/>
      <c r="C8" s="23"/>
      <c r="D8" s="23"/>
      <c r="E8" s="23"/>
      <c r="F8" s="23"/>
      <c r="G8" s="23"/>
      <c r="I8" s="24">
        <f>125*3</f>
        <v>375</v>
      </c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</row>
    <row r="9" spans="1:24" ht="13" x14ac:dyDescent="0.3">
      <c r="A9" s="22" t="s">
        <v>74</v>
      </c>
      <c r="B9" s="22"/>
      <c r="C9" s="23"/>
      <c r="D9" s="23"/>
      <c r="E9" s="23"/>
      <c r="F9" s="23"/>
      <c r="G9" s="23"/>
      <c r="I9" s="24">
        <f>450*3</f>
        <v>1350</v>
      </c>
    </row>
    <row r="10" spans="1:24" ht="13" x14ac:dyDescent="0.3">
      <c r="A10" s="22" t="s">
        <v>75</v>
      </c>
      <c r="B10" s="22"/>
      <c r="C10" s="23"/>
      <c r="D10" s="23"/>
      <c r="E10" s="23"/>
      <c r="F10" s="23"/>
      <c r="G10" s="23"/>
      <c r="I10" s="24">
        <f>560*5</f>
        <v>2800</v>
      </c>
    </row>
    <row r="11" spans="1:24" ht="13" thickBot="1" x14ac:dyDescent="0.3">
      <c r="B11" s="25"/>
      <c r="C11" s="25"/>
    </row>
    <row r="12" spans="1:24" ht="13.5" thickTop="1" x14ac:dyDescent="0.3">
      <c r="A12" s="26" t="s">
        <v>51</v>
      </c>
      <c r="B12" s="27"/>
      <c r="C12" s="28"/>
      <c r="D12" s="28"/>
      <c r="E12" s="28"/>
      <c r="F12" s="28"/>
      <c r="G12" s="28"/>
      <c r="H12" s="28"/>
      <c r="I12" s="28"/>
      <c r="J12" s="28"/>
      <c r="K12" s="29"/>
    </row>
    <row r="13" spans="1:24" ht="13" x14ac:dyDescent="0.3">
      <c r="A13" s="30"/>
      <c r="B13" s="31"/>
      <c r="C13" s="32"/>
      <c r="D13" s="32"/>
      <c r="E13" s="32"/>
      <c r="F13" s="32"/>
      <c r="G13" s="32"/>
      <c r="H13" s="32"/>
      <c r="I13" s="32"/>
      <c r="J13" s="32"/>
      <c r="K13" s="33"/>
    </row>
    <row r="14" spans="1:24" x14ac:dyDescent="0.25">
      <c r="A14" s="34"/>
      <c r="B14" s="35" t="s">
        <v>52</v>
      </c>
      <c r="C14" s="36" t="s">
        <v>53</v>
      </c>
      <c r="D14" s="36" t="s">
        <v>54</v>
      </c>
      <c r="E14" s="36" t="s">
        <v>55</v>
      </c>
      <c r="F14" s="36" t="s">
        <v>56</v>
      </c>
      <c r="G14" s="36" t="s">
        <v>57</v>
      </c>
      <c r="H14" s="32"/>
      <c r="I14" s="32"/>
      <c r="J14" s="32"/>
      <c r="K14" s="33"/>
    </row>
    <row r="15" spans="1:24" ht="13" x14ac:dyDescent="0.3">
      <c r="A15" s="37">
        <v>1</v>
      </c>
      <c r="B15" s="168" t="s">
        <v>58</v>
      </c>
      <c r="C15" s="169"/>
      <c r="D15" s="169"/>
      <c r="E15" s="169"/>
      <c r="F15" s="169"/>
      <c r="G15" s="170"/>
      <c r="H15" s="32"/>
      <c r="I15" s="17" t="s">
        <v>46</v>
      </c>
      <c r="J15" s="38"/>
      <c r="K15" s="39" t="s">
        <v>46</v>
      </c>
    </row>
    <row r="16" spans="1:24" ht="13" x14ac:dyDescent="0.3">
      <c r="A16" s="37">
        <v>2</v>
      </c>
      <c r="B16" s="40">
        <v>250</v>
      </c>
      <c r="C16" s="41">
        <v>30</v>
      </c>
      <c r="D16" s="41"/>
      <c r="E16" s="41"/>
      <c r="F16" s="41"/>
      <c r="G16" s="42"/>
      <c r="H16" s="32"/>
      <c r="I16" s="43" t="s">
        <v>76</v>
      </c>
      <c r="J16" s="44"/>
      <c r="K16" s="45" t="s">
        <v>77</v>
      </c>
    </row>
    <row r="17" spans="1:13" ht="13" x14ac:dyDescent="0.3">
      <c r="A17" s="37">
        <v>3</v>
      </c>
      <c r="B17" s="40">
        <v>125</v>
      </c>
      <c r="C17" s="41">
        <v>3</v>
      </c>
      <c r="D17" s="41"/>
      <c r="E17" s="41"/>
      <c r="F17" s="41"/>
      <c r="G17" s="42"/>
      <c r="H17" s="32"/>
      <c r="I17" s="46"/>
      <c r="J17" s="44"/>
      <c r="K17" s="45"/>
    </row>
    <row r="18" spans="1:13" ht="13" x14ac:dyDescent="0.3">
      <c r="A18" s="37">
        <v>4</v>
      </c>
      <c r="B18" s="40">
        <v>450</v>
      </c>
      <c r="C18" s="41">
        <v>3</v>
      </c>
      <c r="D18" s="41"/>
      <c r="E18" s="41"/>
      <c r="F18" s="41"/>
      <c r="G18" s="42"/>
      <c r="H18" s="32"/>
      <c r="I18" s="46"/>
      <c r="J18" s="44"/>
      <c r="K18" s="45"/>
    </row>
    <row r="19" spans="1:13" ht="13" x14ac:dyDescent="0.3">
      <c r="A19" s="37">
        <v>5</v>
      </c>
      <c r="B19" s="47">
        <v>560</v>
      </c>
      <c r="C19" s="48">
        <v>5</v>
      </c>
      <c r="D19" s="48"/>
      <c r="E19" s="48"/>
      <c r="F19" s="48"/>
      <c r="G19" s="49"/>
      <c r="H19" s="32"/>
      <c r="I19" s="46"/>
      <c r="J19" s="44"/>
      <c r="K19" s="45"/>
    </row>
    <row r="20" spans="1:13" x14ac:dyDescent="0.25">
      <c r="A20" s="30"/>
      <c r="B20" s="32"/>
      <c r="C20" s="32"/>
      <c r="D20" s="32"/>
      <c r="E20" s="32"/>
      <c r="F20" s="32"/>
      <c r="G20" s="32"/>
      <c r="H20" s="32"/>
      <c r="I20" s="32"/>
      <c r="J20" s="32"/>
      <c r="K20" s="33"/>
    </row>
    <row r="21" spans="1:13" x14ac:dyDescent="0.25">
      <c r="A21" s="30"/>
      <c r="B21" s="32"/>
      <c r="C21" s="32"/>
      <c r="D21" s="32"/>
      <c r="E21" s="32"/>
      <c r="F21" s="32"/>
      <c r="G21" s="32"/>
      <c r="H21" s="32"/>
      <c r="I21" s="32"/>
      <c r="J21" s="32"/>
      <c r="K21" s="33"/>
    </row>
    <row r="22" spans="1:13" ht="20.5" x14ac:dyDescent="0.25">
      <c r="A22" s="30"/>
      <c r="B22" s="32"/>
      <c r="C22" s="32"/>
      <c r="D22" s="32"/>
      <c r="E22" s="32"/>
      <c r="F22" s="32"/>
      <c r="G22" s="32"/>
      <c r="H22" s="32"/>
      <c r="I22" s="50" t="s">
        <v>61</v>
      </c>
      <c r="J22" s="32"/>
      <c r="K22" s="51" t="s">
        <v>62</v>
      </c>
    </row>
    <row r="23" spans="1:13" ht="13" thickBot="1" x14ac:dyDescent="0.3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4"/>
    </row>
    <row r="24" spans="1:13" ht="13" thickTop="1" x14ac:dyDescent="0.25">
      <c r="H24" s="32"/>
      <c r="I24" s="32"/>
      <c r="J24" s="32"/>
      <c r="K24" s="32"/>
      <c r="L24" s="32"/>
      <c r="M24" s="32"/>
    </row>
    <row r="25" spans="1:13" ht="13" x14ac:dyDescent="0.3">
      <c r="A25" s="55" t="s">
        <v>63</v>
      </c>
    </row>
    <row r="27" spans="1:13" ht="14.5" x14ac:dyDescent="0.35">
      <c r="A27"/>
      <c r="B27"/>
      <c r="C27"/>
      <c r="D27"/>
      <c r="E27"/>
      <c r="F27"/>
      <c r="G27"/>
      <c r="H27"/>
      <c r="I27"/>
    </row>
    <row r="28" spans="1:13" ht="14.5" x14ac:dyDescent="0.35">
      <c r="A28"/>
      <c r="B28" s="188" t="s">
        <v>78</v>
      </c>
      <c r="C28" s="189"/>
      <c r="D28" s="189"/>
      <c r="E28" s="189"/>
      <c r="F28" s="189"/>
      <c r="G28" s="189"/>
      <c r="H28" s="189"/>
      <c r="I28" s="190"/>
    </row>
    <row r="29" spans="1:13" ht="14.5" x14ac:dyDescent="0.35">
      <c r="A29"/>
      <c r="B29" s="174"/>
      <c r="C29" s="175"/>
      <c r="D29" s="175"/>
      <c r="E29" s="175"/>
      <c r="F29" s="175"/>
      <c r="G29" s="175"/>
      <c r="H29" s="175"/>
      <c r="I29" s="176"/>
    </row>
    <row r="30" spans="1:13" ht="14.5" x14ac:dyDescent="0.35">
      <c r="A30"/>
      <c r="B30" s="164" t="s">
        <v>1</v>
      </c>
      <c r="C30" s="165"/>
      <c r="D30" s="165" t="s">
        <v>0</v>
      </c>
      <c r="E30" s="165"/>
      <c r="F30" s="165" t="s">
        <v>79</v>
      </c>
      <c r="G30" s="165"/>
      <c r="H30" s="165" t="s">
        <v>22</v>
      </c>
      <c r="I30" s="166"/>
    </row>
    <row r="31" spans="1:13" ht="14.5" x14ac:dyDescent="0.35">
      <c r="A31"/>
      <c r="B31" s="58" t="s">
        <v>26</v>
      </c>
      <c r="C31" s="59"/>
      <c r="D31" s="175">
        <v>38</v>
      </c>
      <c r="E31" s="175"/>
      <c r="F31" s="198">
        <v>20</v>
      </c>
      <c r="G31" s="198"/>
      <c r="H31" s="198">
        <f>D31*F31</f>
        <v>760</v>
      </c>
      <c r="I31" s="199"/>
    </row>
    <row r="32" spans="1:13" ht="14.5" x14ac:dyDescent="0.35">
      <c r="A32"/>
      <c r="B32" s="206" t="s">
        <v>27</v>
      </c>
      <c r="C32" s="207"/>
      <c r="D32" s="175">
        <v>22</v>
      </c>
      <c r="E32" s="175"/>
      <c r="F32" s="198">
        <v>56</v>
      </c>
      <c r="G32" s="198"/>
      <c r="H32" s="198">
        <f t="shared" ref="H32:H37" si="0">D32*F32</f>
        <v>1232</v>
      </c>
      <c r="I32" s="199"/>
    </row>
    <row r="33" spans="1:9" ht="14.5" x14ac:dyDescent="0.35">
      <c r="A33"/>
      <c r="B33" s="58" t="s">
        <v>29</v>
      </c>
      <c r="C33" s="59"/>
      <c r="D33" s="175">
        <v>18</v>
      </c>
      <c r="E33" s="175"/>
      <c r="F33" s="198">
        <v>32</v>
      </c>
      <c r="G33" s="198"/>
      <c r="H33" s="198">
        <f t="shared" si="0"/>
        <v>576</v>
      </c>
      <c r="I33" s="199"/>
    </row>
    <row r="34" spans="1:9" ht="14.5" x14ac:dyDescent="0.35">
      <c r="A34"/>
      <c r="B34" s="206" t="s">
        <v>30</v>
      </c>
      <c r="C34" s="207"/>
      <c r="D34" s="175">
        <v>31</v>
      </c>
      <c r="E34" s="175"/>
      <c r="F34" s="198">
        <v>15</v>
      </c>
      <c r="G34" s="198"/>
      <c r="H34" s="198">
        <f t="shared" si="0"/>
        <v>465</v>
      </c>
      <c r="I34" s="199"/>
    </row>
    <row r="35" spans="1:9" ht="14.5" x14ac:dyDescent="0.35">
      <c r="A35"/>
      <c r="B35" s="58" t="s">
        <v>25</v>
      </c>
      <c r="C35" s="59"/>
      <c r="D35" s="175">
        <v>30</v>
      </c>
      <c r="E35" s="175"/>
      <c r="F35" s="198">
        <v>48</v>
      </c>
      <c r="G35" s="198"/>
      <c r="H35" s="198">
        <f t="shared" si="0"/>
        <v>1440</v>
      </c>
      <c r="I35" s="199"/>
    </row>
    <row r="36" spans="1:9" ht="14.5" x14ac:dyDescent="0.35">
      <c r="A36"/>
      <c r="B36" s="58" t="s">
        <v>24</v>
      </c>
      <c r="C36" s="59"/>
      <c r="D36" s="175">
        <v>28</v>
      </c>
      <c r="E36" s="175"/>
      <c r="F36" s="198">
        <v>65</v>
      </c>
      <c r="G36" s="198"/>
      <c r="H36" s="198">
        <f t="shared" si="0"/>
        <v>1820</v>
      </c>
      <c r="I36" s="199"/>
    </row>
    <row r="37" spans="1:9" ht="14.5" x14ac:dyDescent="0.35">
      <c r="A37"/>
      <c r="B37" s="58" t="s">
        <v>28</v>
      </c>
      <c r="C37" s="59"/>
      <c r="D37" s="175">
        <v>29</v>
      </c>
      <c r="E37" s="175"/>
      <c r="F37" s="198">
        <v>23</v>
      </c>
      <c r="G37" s="198"/>
      <c r="H37" s="198">
        <f t="shared" si="0"/>
        <v>667</v>
      </c>
      <c r="I37" s="199"/>
    </row>
    <row r="38" spans="1:9" ht="14.5" x14ac:dyDescent="0.35">
      <c r="A38"/>
      <c r="B38" s="195"/>
      <c r="C38" s="196"/>
      <c r="D38" s="179"/>
      <c r="E38" s="179"/>
      <c r="F38" s="175"/>
      <c r="G38" s="175"/>
      <c r="H38" s="175"/>
      <c r="I38" s="176"/>
    </row>
    <row r="39" spans="1:9" ht="14.5" x14ac:dyDescent="0.35">
      <c r="A39"/>
      <c r="B39" s="208"/>
      <c r="C39" s="209"/>
      <c r="D39" s="185"/>
      <c r="E39" s="185"/>
      <c r="F39" s="186" t="s">
        <v>22</v>
      </c>
      <c r="G39" s="186"/>
      <c r="H39" s="210">
        <f>SUM(H31:I38)</f>
        <v>6960</v>
      </c>
      <c r="I39" s="187"/>
    </row>
    <row r="40" spans="1:9" ht="14.5" x14ac:dyDescent="0.35">
      <c r="A40"/>
    </row>
    <row r="41" spans="1:9" ht="14.5" x14ac:dyDescent="0.35">
      <c r="A41"/>
      <c r="B41"/>
      <c r="C41"/>
      <c r="D41"/>
      <c r="E41"/>
      <c r="F41"/>
      <c r="G41"/>
      <c r="H41"/>
      <c r="I41"/>
    </row>
    <row r="42" spans="1:9" ht="14.5" x14ac:dyDescent="0.35">
      <c r="A42"/>
      <c r="B42" s="188" t="s">
        <v>67</v>
      </c>
      <c r="C42" s="189"/>
      <c r="D42" s="189"/>
      <c r="E42" s="189"/>
      <c r="F42" s="189"/>
      <c r="G42" s="189"/>
      <c r="H42" s="189"/>
      <c r="I42" s="190"/>
    </row>
    <row r="43" spans="1:9" ht="14.5" x14ac:dyDescent="0.35">
      <c r="A43"/>
      <c r="B43" s="191"/>
      <c r="C43" s="192"/>
      <c r="D43" s="193"/>
      <c r="E43" s="192"/>
      <c r="F43" s="193"/>
      <c r="G43" s="192"/>
      <c r="H43" s="193"/>
      <c r="I43" s="194"/>
    </row>
    <row r="44" spans="1:9" ht="14.5" x14ac:dyDescent="0.35">
      <c r="A44"/>
      <c r="B44" s="180" t="s">
        <v>32</v>
      </c>
      <c r="C44" s="181"/>
      <c r="D44" s="182" t="s">
        <v>0</v>
      </c>
      <c r="E44" s="182"/>
      <c r="F44" s="182" t="s">
        <v>79</v>
      </c>
      <c r="G44" s="182"/>
      <c r="H44" s="182" t="s">
        <v>22</v>
      </c>
      <c r="I44" s="183"/>
    </row>
    <row r="45" spans="1:9" ht="14.5" x14ac:dyDescent="0.35">
      <c r="A45"/>
      <c r="B45" s="195" t="s">
        <v>37</v>
      </c>
      <c r="C45" s="196"/>
      <c r="D45" s="175">
        <v>250</v>
      </c>
      <c r="E45" s="175"/>
      <c r="F45" s="197">
        <v>890</v>
      </c>
      <c r="G45" s="197"/>
      <c r="H45" s="198">
        <f>D45*F45</f>
        <v>222500</v>
      </c>
      <c r="I45" s="199"/>
    </row>
    <row r="46" spans="1:9" ht="14.5" x14ac:dyDescent="0.35">
      <c r="A46"/>
      <c r="B46" s="195" t="s">
        <v>38</v>
      </c>
      <c r="C46" s="196"/>
      <c r="D46" s="175">
        <v>125</v>
      </c>
      <c r="E46" s="175"/>
      <c r="F46" s="197">
        <v>560</v>
      </c>
      <c r="G46" s="197"/>
      <c r="H46" s="198">
        <f t="shared" ref="H46:H51" si="1">D46*F46</f>
        <v>70000</v>
      </c>
      <c r="I46" s="199"/>
    </row>
    <row r="47" spans="1:9" ht="14.5" x14ac:dyDescent="0.35">
      <c r="A47"/>
      <c r="B47" s="195" t="s">
        <v>39</v>
      </c>
      <c r="C47" s="196"/>
      <c r="D47" s="175">
        <v>450</v>
      </c>
      <c r="E47" s="175"/>
      <c r="F47" s="197">
        <v>1650</v>
      </c>
      <c r="G47" s="197"/>
      <c r="H47" s="198">
        <f t="shared" si="1"/>
        <v>742500</v>
      </c>
      <c r="I47" s="199"/>
    </row>
    <row r="48" spans="1:9" ht="14.5" x14ac:dyDescent="0.35">
      <c r="A48"/>
      <c r="B48" s="195" t="s">
        <v>40</v>
      </c>
      <c r="C48" s="196"/>
      <c r="D48" s="175">
        <v>230</v>
      </c>
      <c r="E48" s="175"/>
      <c r="F48" s="197">
        <v>450</v>
      </c>
      <c r="G48" s="197"/>
      <c r="H48" s="198">
        <f t="shared" si="1"/>
        <v>103500</v>
      </c>
      <c r="I48" s="199"/>
    </row>
    <row r="49" spans="1:9" ht="14.5" x14ac:dyDescent="0.35">
      <c r="A49"/>
      <c r="B49" s="195" t="s">
        <v>41</v>
      </c>
      <c r="C49" s="196"/>
      <c r="D49" s="175">
        <v>156</v>
      </c>
      <c r="E49" s="175"/>
      <c r="F49" s="197">
        <v>289</v>
      </c>
      <c r="G49" s="197"/>
      <c r="H49" s="198">
        <f t="shared" si="1"/>
        <v>45084</v>
      </c>
      <c r="I49" s="199"/>
    </row>
    <row r="50" spans="1:9" ht="14.5" x14ac:dyDescent="0.35">
      <c r="A50"/>
      <c r="B50" s="195" t="s">
        <v>42</v>
      </c>
      <c r="C50" s="196"/>
      <c r="D50" s="175">
        <v>235</v>
      </c>
      <c r="E50" s="175"/>
      <c r="F50" s="197">
        <v>650</v>
      </c>
      <c r="G50" s="197"/>
      <c r="H50" s="198">
        <f t="shared" si="1"/>
        <v>152750</v>
      </c>
      <c r="I50" s="199"/>
    </row>
    <row r="51" spans="1:9" ht="14.5" x14ac:dyDescent="0.35">
      <c r="A51"/>
      <c r="B51" s="195" t="s">
        <v>43</v>
      </c>
      <c r="C51" s="196"/>
      <c r="D51" s="175">
        <v>450</v>
      </c>
      <c r="E51" s="175"/>
      <c r="F51" s="197">
        <v>1250</v>
      </c>
      <c r="G51" s="197"/>
      <c r="H51" s="198">
        <f t="shared" si="1"/>
        <v>562500</v>
      </c>
      <c r="I51" s="199"/>
    </row>
    <row r="52" spans="1:9" ht="14.5" x14ac:dyDescent="0.35">
      <c r="A52"/>
      <c r="B52" s="178"/>
      <c r="C52" s="179"/>
      <c r="D52" s="179"/>
      <c r="E52" s="179"/>
      <c r="F52" s="175"/>
      <c r="G52" s="175"/>
      <c r="H52" s="175"/>
      <c r="I52" s="176"/>
    </row>
    <row r="53" spans="1:9" ht="14.5" x14ac:dyDescent="0.35">
      <c r="A53"/>
      <c r="B53" s="200" t="s">
        <v>22</v>
      </c>
      <c r="C53" s="201"/>
      <c r="D53" s="185">
        <f>SUM(D45:E52)</f>
        <v>1896</v>
      </c>
      <c r="E53" s="185"/>
      <c r="F53" s="211">
        <f>SUM(F45:G52)</f>
        <v>5739</v>
      </c>
      <c r="G53" s="212"/>
      <c r="H53" s="213">
        <f>SUM(H45:I52)</f>
        <v>1898834</v>
      </c>
      <c r="I53" s="214"/>
    </row>
  </sheetData>
  <mergeCells count="87">
    <mergeCell ref="B53:C53"/>
    <mergeCell ref="D53:E53"/>
    <mergeCell ref="F53:G53"/>
    <mergeCell ref="H53:I53"/>
    <mergeCell ref="B51:C51"/>
    <mergeCell ref="D51:E51"/>
    <mergeCell ref="F51:G51"/>
    <mergeCell ref="H51:I51"/>
    <mergeCell ref="B52:C52"/>
    <mergeCell ref="D52:E52"/>
    <mergeCell ref="F52:G52"/>
    <mergeCell ref="H52:I52"/>
    <mergeCell ref="B49:C49"/>
    <mergeCell ref="D49:E49"/>
    <mergeCell ref="F49:G49"/>
    <mergeCell ref="H49:I49"/>
    <mergeCell ref="B50:C50"/>
    <mergeCell ref="D50:E50"/>
    <mergeCell ref="F50:G50"/>
    <mergeCell ref="H50:I50"/>
    <mergeCell ref="B47:C47"/>
    <mergeCell ref="D47:E47"/>
    <mergeCell ref="F47:G47"/>
    <mergeCell ref="H47:I47"/>
    <mergeCell ref="B48:C48"/>
    <mergeCell ref="D48:E48"/>
    <mergeCell ref="F48:G48"/>
    <mergeCell ref="H48:I48"/>
    <mergeCell ref="B45:C45"/>
    <mergeCell ref="D45:E45"/>
    <mergeCell ref="F45:G45"/>
    <mergeCell ref="H45:I45"/>
    <mergeCell ref="B46:C46"/>
    <mergeCell ref="D46:E46"/>
    <mergeCell ref="F46:G46"/>
    <mergeCell ref="H46:I46"/>
    <mergeCell ref="B44:C44"/>
    <mergeCell ref="D44:E44"/>
    <mergeCell ref="F44:G44"/>
    <mergeCell ref="H44:I44"/>
    <mergeCell ref="B39:C39"/>
    <mergeCell ref="D39:E39"/>
    <mergeCell ref="F39:G39"/>
    <mergeCell ref="H39:I39"/>
    <mergeCell ref="B42:I42"/>
    <mergeCell ref="B43:C43"/>
    <mergeCell ref="D43:E43"/>
    <mergeCell ref="F43:G43"/>
    <mergeCell ref="H43:I43"/>
    <mergeCell ref="D37:E37"/>
    <mergeCell ref="F37:G37"/>
    <mergeCell ref="H37:I37"/>
    <mergeCell ref="B38:C38"/>
    <mergeCell ref="D38:E38"/>
    <mergeCell ref="F38:G38"/>
    <mergeCell ref="H38:I38"/>
    <mergeCell ref="D35:E35"/>
    <mergeCell ref="F35:G35"/>
    <mergeCell ref="H35:I35"/>
    <mergeCell ref="D36:E36"/>
    <mergeCell ref="F36:G36"/>
    <mergeCell ref="H36:I36"/>
    <mergeCell ref="D33:E33"/>
    <mergeCell ref="F33:G33"/>
    <mergeCell ref="H33:I33"/>
    <mergeCell ref="B34:C34"/>
    <mergeCell ref="D34:E34"/>
    <mergeCell ref="F34:G34"/>
    <mergeCell ref="H34:I34"/>
    <mergeCell ref="D31:E31"/>
    <mergeCell ref="F31:G31"/>
    <mergeCell ref="H31:I31"/>
    <mergeCell ref="B32:C32"/>
    <mergeCell ref="D32:E32"/>
    <mergeCell ref="F32:G32"/>
    <mergeCell ref="H32:I32"/>
    <mergeCell ref="B30:C30"/>
    <mergeCell ref="D30:E30"/>
    <mergeCell ref="F30:G30"/>
    <mergeCell ref="H30:I30"/>
    <mergeCell ref="N6:X8"/>
    <mergeCell ref="B15:G15"/>
    <mergeCell ref="B28:I28"/>
    <mergeCell ref="B29:C29"/>
    <mergeCell ref="D29:E29"/>
    <mergeCell ref="F29:G29"/>
    <mergeCell ref="H29:I29"/>
  </mergeCells>
  <printOptions horizontalCentered="1"/>
  <pageMargins left="0.78740157480314965" right="0.78740157480314965" top="0.78740157480314965" bottom="0.78740157480314965" header="0.51181102362204722" footer="0.51181102362204722"/>
  <pageSetup paperSize="9" orientation="portrait" horizontalDpi="150" verticalDpi="15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9754-B67F-442D-8A0F-E64D8CE8AAC3}">
  <dimension ref="A1:X57"/>
  <sheetViews>
    <sheetView showGridLines="0" topLeftCell="A40" zoomScale="115" zoomScaleNormal="115" workbookViewId="0">
      <selection activeCell="J51" sqref="J51"/>
    </sheetView>
  </sheetViews>
  <sheetFormatPr defaultColWidth="8.81640625" defaultRowHeight="12.5" x14ac:dyDescent="0.25"/>
  <cols>
    <col min="1" max="1" width="3" style="15" bestFit="1" customWidth="1"/>
    <col min="2" max="8" width="5.7265625" style="15" customWidth="1"/>
    <col min="9" max="9" width="9" style="15" customWidth="1"/>
    <col min="10" max="10" width="4" style="15" customWidth="1"/>
    <col min="11" max="11" width="17.26953125" style="15" customWidth="1"/>
    <col min="12" max="16384" width="8.81640625" style="15"/>
  </cols>
  <sheetData>
    <row r="1" spans="1:24" s="69" customFormat="1" ht="45.65" customHeight="1" x14ac:dyDescent="1.5">
      <c r="A1" s="73" t="s">
        <v>80</v>
      </c>
    </row>
    <row r="2" spans="1:24" s="70" customFormat="1" x14ac:dyDescent="0.25"/>
    <row r="5" spans="1:24" ht="13" x14ac:dyDescent="0.3">
      <c r="A5" s="16" t="s">
        <v>45</v>
      </c>
    </row>
    <row r="6" spans="1:24" ht="13" x14ac:dyDescent="0.3">
      <c r="I6" s="17" t="s">
        <v>46</v>
      </c>
      <c r="J6" s="18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</row>
    <row r="7" spans="1:24" ht="13" x14ac:dyDescent="0.3">
      <c r="A7" s="19" t="s">
        <v>81</v>
      </c>
      <c r="B7" s="19"/>
      <c r="C7" s="20"/>
      <c r="D7" s="20"/>
      <c r="E7" s="20"/>
      <c r="F7" s="20"/>
      <c r="G7" s="20"/>
      <c r="I7" s="21">
        <f>250/5</f>
        <v>50</v>
      </c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</row>
    <row r="8" spans="1:24" ht="13" x14ac:dyDescent="0.3">
      <c r="A8" s="22" t="s">
        <v>82</v>
      </c>
      <c r="B8" s="22"/>
      <c r="C8" s="23"/>
      <c r="D8" s="23"/>
      <c r="E8" s="23"/>
      <c r="F8" s="23"/>
      <c r="G8" s="23"/>
      <c r="I8" s="24">
        <f>560/2</f>
        <v>280</v>
      </c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</row>
    <row r="9" spans="1:24" ht="13" x14ac:dyDescent="0.3">
      <c r="A9" s="22" t="s">
        <v>83</v>
      </c>
      <c r="B9" s="22"/>
      <c r="C9" s="23"/>
      <c r="D9" s="23"/>
      <c r="E9" s="23"/>
      <c r="F9" s="23"/>
      <c r="G9" s="23"/>
      <c r="I9" s="24">
        <f>1480/8</f>
        <v>185</v>
      </c>
    </row>
    <row r="10" spans="1:24" ht="13" x14ac:dyDescent="0.3">
      <c r="A10" s="22" t="s">
        <v>84</v>
      </c>
      <c r="B10" s="22"/>
      <c r="C10" s="23"/>
      <c r="D10" s="23"/>
      <c r="E10" s="23"/>
      <c r="F10" s="23"/>
      <c r="G10" s="23"/>
      <c r="I10" s="24">
        <f>1620/6</f>
        <v>270</v>
      </c>
    </row>
    <row r="11" spans="1:24" ht="13" thickBot="1" x14ac:dyDescent="0.3">
      <c r="B11" s="25"/>
      <c r="C11" s="25"/>
    </row>
    <row r="12" spans="1:24" ht="13.5" thickTop="1" x14ac:dyDescent="0.3">
      <c r="A12" s="26" t="s">
        <v>51</v>
      </c>
      <c r="B12" s="27"/>
      <c r="C12" s="28"/>
      <c r="D12" s="28"/>
      <c r="E12" s="28"/>
      <c r="F12" s="28"/>
      <c r="G12" s="28"/>
      <c r="H12" s="28"/>
      <c r="I12" s="28"/>
      <c r="J12" s="28"/>
      <c r="K12" s="29"/>
    </row>
    <row r="13" spans="1:24" ht="13" x14ac:dyDescent="0.3">
      <c r="A13" s="30"/>
      <c r="B13" s="31"/>
      <c r="C13" s="32"/>
      <c r="D13" s="32"/>
      <c r="E13" s="32"/>
      <c r="F13" s="32"/>
      <c r="G13" s="32"/>
      <c r="H13" s="32"/>
      <c r="I13" s="32"/>
      <c r="J13" s="32"/>
      <c r="K13" s="33"/>
    </row>
    <row r="14" spans="1:24" x14ac:dyDescent="0.25">
      <c r="A14" s="34"/>
      <c r="B14" s="35" t="s">
        <v>52</v>
      </c>
      <c r="C14" s="36" t="s">
        <v>53</v>
      </c>
      <c r="D14" s="36" t="s">
        <v>54</v>
      </c>
      <c r="E14" s="36" t="s">
        <v>55</v>
      </c>
      <c r="F14" s="36" t="s">
        <v>56</v>
      </c>
      <c r="G14" s="36" t="s">
        <v>57</v>
      </c>
      <c r="H14" s="32"/>
      <c r="I14" s="32"/>
      <c r="J14" s="32"/>
      <c r="K14" s="33"/>
    </row>
    <row r="15" spans="1:24" ht="13" x14ac:dyDescent="0.3">
      <c r="A15" s="37">
        <v>1</v>
      </c>
      <c r="B15" s="215" t="s">
        <v>58</v>
      </c>
      <c r="C15" s="215"/>
      <c r="D15" s="215"/>
      <c r="E15" s="215"/>
      <c r="F15" s="215"/>
      <c r="G15" s="215"/>
      <c r="H15" s="32"/>
      <c r="I15" s="17" t="s">
        <v>46</v>
      </c>
      <c r="J15" s="38"/>
      <c r="K15" s="39" t="s">
        <v>46</v>
      </c>
    </row>
    <row r="16" spans="1:24" ht="13" x14ac:dyDescent="0.3">
      <c r="A16" s="37">
        <v>2</v>
      </c>
      <c r="B16" s="60">
        <v>250</v>
      </c>
      <c r="C16" s="61">
        <v>5</v>
      </c>
      <c r="D16" s="61"/>
      <c r="E16" s="61"/>
      <c r="F16" s="61"/>
      <c r="G16" s="62"/>
      <c r="H16" s="32"/>
      <c r="I16" s="43" t="s">
        <v>85</v>
      </c>
      <c r="J16" s="44"/>
      <c r="K16" s="45" t="s">
        <v>86</v>
      </c>
    </row>
    <row r="17" spans="1:13" ht="13" x14ac:dyDescent="0.3">
      <c r="A17" s="37">
        <v>3</v>
      </c>
      <c r="B17" s="63">
        <v>560</v>
      </c>
      <c r="C17" s="64">
        <v>2</v>
      </c>
      <c r="D17" s="64"/>
      <c r="E17" s="64"/>
      <c r="F17" s="64"/>
      <c r="G17" s="65"/>
      <c r="H17" s="32"/>
      <c r="I17" s="46"/>
      <c r="J17" s="44"/>
      <c r="K17" s="45"/>
    </row>
    <row r="18" spans="1:13" ht="13" x14ac:dyDescent="0.3">
      <c r="A18" s="37">
        <v>4</v>
      </c>
      <c r="B18" s="63">
        <v>1480</v>
      </c>
      <c r="C18" s="64">
        <v>8</v>
      </c>
      <c r="D18" s="64"/>
      <c r="E18" s="64"/>
      <c r="F18" s="64"/>
      <c r="G18" s="65"/>
      <c r="H18" s="32"/>
      <c r="I18" s="46"/>
      <c r="J18" s="44"/>
      <c r="K18" s="45"/>
    </row>
    <row r="19" spans="1:13" ht="13" x14ac:dyDescent="0.3">
      <c r="A19" s="37">
        <v>5</v>
      </c>
      <c r="B19" s="66">
        <v>1620</v>
      </c>
      <c r="C19" s="67">
        <v>6</v>
      </c>
      <c r="D19" s="67"/>
      <c r="E19" s="67"/>
      <c r="F19" s="67"/>
      <c r="G19" s="68"/>
      <c r="H19" s="32"/>
      <c r="I19" s="46"/>
      <c r="J19" s="44"/>
      <c r="K19" s="45"/>
    </row>
    <row r="20" spans="1:13" x14ac:dyDescent="0.25">
      <c r="A20" s="30"/>
      <c r="B20" s="32"/>
      <c r="C20" s="32"/>
      <c r="D20" s="32"/>
      <c r="E20" s="32"/>
      <c r="F20" s="32"/>
      <c r="G20" s="32"/>
      <c r="H20" s="32"/>
      <c r="I20" s="32"/>
      <c r="J20" s="32"/>
      <c r="K20" s="33"/>
    </row>
    <row r="21" spans="1:13" x14ac:dyDescent="0.25">
      <c r="A21" s="30"/>
      <c r="B21" s="32"/>
      <c r="C21" s="32"/>
      <c r="D21" s="32"/>
      <c r="E21" s="32"/>
      <c r="F21" s="32"/>
      <c r="G21" s="32"/>
      <c r="H21" s="32"/>
      <c r="I21" s="32"/>
      <c r="J21" s="32"/>
      <c r="K21" s="33"/>
    </row>
    <row r="22" spans="1:13" ht="41" x14ac:dyDescent="0.25">
      <c r="A22" s="30"/>
      <c r="B22" s="32"/>
      <c r="C22" s="32"/>
      <c r="D22" s="32"/>
      <c r="E22" s="32"/>
      <c r="F22" s="32"/>
      <c r="G22" s="32"/>
      <c r="H22" s="32"/>
      <c r="I22" s="50" t="s">
        <v>61</v>
      </c>
      <c r="J22" s="32"/>
      <c r="K22" s="51" t="s">
        <v>62</v>
      </c>
    </row>
    <row r="23" spans="1:13" ht="13" thickBot="1" x14ac:dyDescent="0.3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4"/>
    </row>
    <row r="24" spans="1:13" ht="13" thickTop="1" x14ac:dyDescent="0.25">
      <c r="H24" s="32"/>
      <c r="I24" s="32"/>
      <c r="J24" s="32"/>
      <c r="K24" s="32"/>
      <c r="L24" s="32"/>
      <c r="M24" s="32"/>
    </row>
    <row r="25" spans="1:13" ht="13" x14ac:dyDescent="0.3">
      <c r="A25" s="55" t="s">
        <v>63</v>
      </c>
    </row>
    <row r="27" spans="1:13" ht="14.5" x14ac:dyDescent="0.35">
      <c r="A27"/>
      <c r="B27"/>
      <c r="C27"/>
      <c r="D27"/>
      <c r="E27"/>
      <c r="F27"/>
      <c r="G27"/>
      <c r="H27"/>
      <c r="I27"/>
    </row>
    <row r="28" spans="1:13" ht="14.5" x14ac:dyDescent="0.35">
      <c r="A28"/>
      <c r="B28" s="188" t="s">
        <v>78</v>
      </c>
      <c r="C28" s="189"/>
      <c r="D28" s="189"/>
      <c r="E28" s="189"/>
      <c r="F28" s="189"/>
      <c r="G28" s="189"/>
      <c r="H28" s="189"/>
      <c r="I28" s="190"/>
    </row>
    <row r="29" spans="1:13" ht="14.5" x14ac:dyDescent="0.35">
      <c r="A29"/>
      <c r="B29" s="174"/>
      <c r="C29" s="175"/>
      <c r="D29" s="175"/>
      <c r="E29" s="175"/>
      <c r="F29" s="175"/>
      <c r="G29" s="175"/>
      <c r="H29" s="175"/>
      <c r="I29" s="176"/>
    </row>
    <row r="30" spans="1:13" ht="14.5" x14ac:dyDescent="0.35">
      <c r="A30"/>
      <c r="B30" s="164" t="s">
        <v>87</v>
      </c>
      <c r="C30" s="165"/>
      <c r="D30" s="165" t="s">
        <v>88</v>
      </c>
      <c r="E30" s="165"/>
      <c r="F30" s="165" t="s">
        <v>89</v>
      </c>
      <c r="G30" s="165"/>
      <c r="H30" s="165" t="s">
        <v>22</v>
      </c>
      <c r="I30" s="166"/>
    </row>
    <row r="31" spans="1:13" ht="14.5" x14ac:dyDescent="0.35">
      <c r="A31"/>
      <c r="B31" s="40" t="s">
        <v>26</v>
      </c>
      <c r="C31" s="41"/>
      <c r="D31" s="175">
        <v>39</v>
      </c>
      <c r="E31" s="175"/>
      <c r="F31" s="175">
        <v>3</v>
      </c>
      <c r="G31" s="175"/>
      <c r="H31" s="175">
        <f>D31/F31</f>
        <v>13</v>
      </c>
      <c r="I31" s="176"/>
    </row>
    <row r="32" spans="1:13" ht="14.5" x14ac:dyDescent="0.35">
      <c r="A32"/>
      <c r="B32" s="206" t="s">
        <v>27</v>
      </c>
      <c r="C32" s="207"/>
      <c r="D32" s="175">
        <v>66</v>
      </c>
      <c r="E32" s="175"/>
      <c r="F32" s="175">
        <v>3</v>
      </c>
      <c r="G32" s="175"/>
      <c r="H32" s="175">
        <f t="shared" ref="H32:H37" si="0">D32/F32</f>
        <v>22</v>
      </c>
      <c r="I32" s="176"/>
    </row>
    <row r="33" spans="1:9" ht="14.5" x14ac:dyDescent="0.35">
      <c r="A33"/>
      <c r="B33" s="40" t="s">
        <v>29</v>
      </c>
      <c r="C33" s="41"/>
      <c r="D33" s="175">
        <v>120</v>
      </c>
      <c r="E33" s="175"/>
      <c r="F33" s="175">
        <v>3</v>
      </c>
      <c r="G33" s="175"/>
      <c r="H33" s="175">
        <f t="shared" si="0"/>
        <v>40</v>
      </c>
      <c r="I33" s="176"/>
    </row>
    <row r="34" spans="1:9" ht="14.5" x14ac:dyDescent="0.35">
      <c r="A34"/>
      <c r="B34" s="206" t="s">
        <v>30</v>
      </c>
      <c r="C34" s="207"/>
      <c r="D34" s="175">
        <v>240</v>
      </c>
      <c r="E34" s="175"/>
      <c r="F34" s="175">
        <v>3</v>
      </c>
      <c r="G34" s="175"/>
      <c r="H34" s="175">
        <f t="shared" si="0"/>
        <v>80</v>
      </c>
      <c r="I34" s="176"/>
    </row>
    <row r="35" spans="1:9" ht="14.5" x14ac:dyDescent="0.35">
      <c r="A35"/>
      <c r="B35" s="40" t="s">
        <v>25</v>
      </c>
      <c r="C35" s="41"/>
      <c r="D35" s="175">
        <v>600</v>
      </c>
      <c r="E35" s="175"/>
      <c r="F35" s="175">
        <v>3</v>
      </c>
      <c r="G35" s="175"/>
      <c r="H35" s="175">
        <f t="shared" si="0"/>
        <v>200</v>
      </c>
      <c r="I35" s="176"/>
    </row>
    <row r="36" spans="1:9" ht="14.5" x14ac:dyDescent="0.35">
      <c r="A36"/>
      <c r="B36" s="40" t="s">
        <v>24</v>
      </c>
      <c r="C36" s="41"/>
      <c r="D36" s="175">
        <v>120</v>
      </c>
      <c r="E36" s="175"/>
      <c r="F36" s="175">
        <v>3</v>
      </c>
      <c r="G36" s="175"/>
      <c r="H36" s="175">
        <f t="shared" si="0"/>
        <v>40</v>
      </c>
      <c r="I36" s="176"/>
    </row>
    <row r="37" spans="1:9" ht="14.5" x14ac:dyDescent="0.35">
      <c r="A37"/>
      <c r="B37" s="40" t="s">
        <v>28</v>
      </c>
      <c r="C37" s="41"/>
      <c r="D37" s="175">
        <v>210</v>
      </c>
      <c r="E37" s="175"/>
      <c r="F37" s="175">
        <v>3</v>
      </c>
      <c r="G37" s="175"/>
      <c r="H37" s="175">
        <f t="shared" si="0"/>
        <v>70</v>
      </c>
      <c r="I37" s="176"/>
    </row>
    <row r="38" spans="1:9" ht="14.5" x14ac:dyDescent="0.35">
      <c r="A38"/>
      <c r="B38" s="178"/>
      <c r="C38" s="179"/>
      <c r="D38" s="179"/>
      <c r="E38" s="179"/>
      <c r="F38" s="175"/>
      <c r="G38" s="175"/>
      <c r="H38" s="175"/>
      <c r="I38" s="176"/>
    </row>
    <row r="39" spans="1:9" ht="14.5" x14ac:dyDescent="0.35">
      <c r="A39"/>
      <c r="B39" s="184" t="s">
        <v>22</v>
      </c>
      <c r="C39" s="185"/>
      <c r="D39" s="185">
        <f>SUM(D31:E38)</f>
        <v>1395</v>
      </c>
      <c r="E39" s="185"/>
      <c r="F39" s="185">
        <f t="shared" ref="F39:I39" si="1">SUM(F31:G38)</f>
        <v>21</v>
      </c>
      <c r="G39" s="185"/>
      <c r="H39" s="185">
        <f t="shared" ref="H39:I39" si="2">SUM(H31:I38)</f>
        <v>465</v>
      </c>
      <c r="I39" s="185"/>
    </row>
    <row r="40" spans="1:9" ht="14.5" x14ac:dyDescent="0.35">
      <c r="A40"/>
    </row>
    <row r="41" spans="1:9" ht="14.5" x14ac:dyDescent="0.35">
      <c r="A41"/>
      <c r="B41"/>
      <c r="C41"/>
      <c r="D41"/>
      <c r="E41"/>
      <c r="F41"/>
      <c r="G41"/>
      <c r="H41"/>
      <c r="I41"/>
    </row>
    <row r="42" spans="1:9" ht="14.5" x14ac:dyDescent="0.35">
      <c r="A42"/>
      <c r="B42" s="188" t="s">
        <v>67</v>
      </c>
      <c r="C42" s="189"/>
      <c r="D42" s="189"/>
      <c r="E42" s="189"/>
      <c r="F42" s="189"/>
      <c r="G42" s="189"/>
      <c r="H42" s="189"/>
      <c r="I42" s="190"/>
    </row>
    <row r="43" spans="1:9" ht="14.5" x14ac:dyDescent="0.35">
      <c r="A43"/>
      <c r="B43" s="174"/>
      <c r="C43" s="175"/>
      <c r="D43" s="175"/>
      <c r="E43" s="175"/>
      <c r="F43" s="175"/>
      <c r="G43" s="175"/>
      <c r="H43" s="175"/>
      <c r="I43" s="176"/>
    </row>
    <row r="44" spans="1:9" ht="14.5" x14ac:dyDescent="0.35">
      <c r="A44"/>
      <c r="B44" s="180" t="s">
        <v>32</v>
      </c>
      <c r="C44" s="181"/>
      <c r="D44" s="182" t="s">
        <v>79</v>
      </c>
      <c r="E44" s="182"/>
      <c r="F44" s="182" t="s">
        <v>90</v>
      </c>
      <c r="G44" s="182"/>
      <c r="H44" s="182" t="s">
        <v>99</v>
      </c>
      <c r="I44" s="183"/>
    </row>
    <row r="45" spans="1:9" ht="14.5" x14ac:dyDescent="0.35">
      <c r="A45"/>
      <c r="B45" s="195" t="s">
        <v>37</v>
      </c>
      <c r="C45" s="196"/>
      <c r="D45" s="197">
        <v>890</v>
      </c>
      <c r="E45" s="197"/>
      <c r="F45" s="175">
        <v>3</v>
      </c>
      <c r="G45" s="175"/>
      <c r="H45" s="216">
        <f>D45/F45</f>
        <v>296.66666666666669</v>
      </c>
      <c r="I45" s="217"/>
    </row>
    <row r="46" spans="1:9" ht="14.5" x14ac:dyDescent="0.35">
      <c r="A46"/>
      <c r="B46" s="195" t="s">
        <v>38</v>
      </c>
      <c r="C46" s="196"/>
      <c r="D46" s="197">
        <v>560</v>
      </c>
      <c r="E46" s="197"/>
      <c r="F46" s="175">
        <v>3</v>
      </c>
      <c r="G46" s="175"/>
      <c r="H46" s="216">
        <f t="shared" ref="H46:H51" si="3">D46/F46</f>
        <v>186.66666666666666</v>
      </c>
      <c r="I46" s="217"/>
    </row>
    <row r="47" spans="1:9" ht="14.5" x14ac:dyDescent="0.35">
      <c r="A47"/>
      <c r="B47" s="195" t="s">
        <v>39</v>
      </c>
      <c r="C47" s="196"/>
      <c r="D47" s="197">
        <v>1650</v>
      </c>
      <c r="E47" s="197"/>
      <c r="F47" s="175">
        <v>12</v>
      </c>
      <c r="G47" s="175"/>
      <c r="H47" s="216">
        <f t="shared" si="3"/>
        <v>137.5</v>
      </c>
      <c r="I47" s="217"/>
    </row>
    <row r="48" spans="1:9" ht="14.5" x14ac:dyDescent="0.35">
      <c r="A48"/>
      <c r="B48" s="195" t="s">
        <v>40</v>
      </c>
      <c r="C48" s="196"/>
      <c r="D48" s="197">
        <v>450</v>
      </c>
      <c r="E48" s="197"/>
      <c r="F48" s="175">
        <v>3</v>
      </c>
      <c r="G48" s="175"/>
      <c r="H48" s="216">
        <f t="shared" si="3"/>
        <v>150</v>
      </c>
      <c r="I48" s="217"/>
    </row>
    <row r="49" spans="1:18" ht="14.5" x14ac:dyDescent="0.35">
      <c r="A49"/>
      <c r="B49" s="195" t="s">
        <v>41</v>
      </c>
      <c r="C49" s="196"/>
      <c r="D49" s="197">
        <v>289</v>
      </c>
      <c r="E49" s="197"/>
      <c r="F49" s="175">
        <v>3</v>
      </c>
      <c r="G49" s="175"/>
      <c r="H49" s="216">
        <f t="shared" si="3"/>
        <v>96.333333333333329</v>
      </c>
      <c r="I49" s="217"/>
    </row>
    <row r="50" spans="1:18" ht="14.5" x14ac:dyDescent="0.35">
      <c r="A50"/>
      <c r="B50" s="195" t="s">
        <v>42</v>
      </c>
      <c r="C50" s="196"/>
      <c r="D50" s="197">
        <v>650</v>
      </c>
      <c r="E50" s="197"/>
      <c r="F50" s="175">
        <v>4</v>
      </c>
      <c r="G50" s="175"/>
      <c r="H50" s="216">
        <f t="shared" si="3"/>
        <v>162.5</v>
      </c>
      <c r="I50" s="217"/>
    </row>
    <row r="51" spans="1:18" ht="14.5" x14ac:dyDescent="0.35">
      <c r="A51"/>
      <c r="B51" s="195" t="s">
        <v>43</v>
      </c>
      <c r="C51" s="196"/>
      <c r="D51" s="197">
        <v>1250</v>
      </c>
      <c r="E51" s="197"/>
      <c r="F51" s="175">
        <v>6</v>
      </c>
      <c r="G51" s="175"/>
      <c r="H51" s="216">
        <f t="shared" si="3"/>
        <v>208.33333333333334</v>
      </c>
      <c r="I51" s="217"/>
    </row>
    <row r="52" spans="1:18" ht="14.5" x14ac:dyDescent="0.35">
      <c r="A52"/>
      <c r="B52" s="178"/>
      <c r="C52" s="179"/>
      <c r="D52" s="179"/>
      <c r="E52" s="179"/>
      <c r="F52" s="175"/>
      <c r="G52" s="175"/>
      <c r="H52" s="175"/>
      <c r="I52" s="176"/>
    </row>
    <row r="53" spans="1:18" ht="14.5" x14ac:dyDescent="0.35">
      <c r="A53"/>
      <c r="B53" s="185"/>
      <c r="C53" s="185"/>
      <c r="D53" s="185"/>
      <c r="E53" s="185"/>
      <c r="F53" s="200" t="s">
        <v>22</v>
      </c>
      <c r="G53" s="201"/>
      <c r="H53" s="218">
        <f>SUM(H45:I52)</f>
        <v>1238</v>
      </c>
      <c r="I53" s="187"/>
    </row>
    <row r="55" spans="1:18" ht="13" x14ac:dyDescent="0.3">
      <c r="A55" s="16" t="s">
        <v>91</v>
      </c>
    </row>
    <row r="57" spans="1:18" ht="14.5" x14ac:dyDescent="0.35">
      <c r="R57" s="219"/>
    </row>
  </sheetData>
  <mergeCells count="87">
    <mergeCell ref="F53:G53"/>
    <mergeCell ref="D53:E53"/>
    <mergeCell ref="H53:I53"/>
    <mergeCell ref="B51:C51"/>
    <mergeCell ref="D51:E51"/>
    <mergeCell ref="F51:G51"/>
    <mergeCell ref="H51:I51"/>
    <mergeCell ref="B52:C52"/>
    <mergeCell ref="D52:E52"/>
    <mergeCell ref="F52:G52"/>
    <mergeCell ref="H52:I52"/>
    <mergeCell ref="B53:C53"/>
    <mergeCell ref="B49:C49"/>
    <mergeCell ref="D49:E49"/>
    <mergeCell ref="F49:G49"/>
    <mergeCell ref="H49:I49"/>
    <mergeCell ref="B50:C50"/>
    <mergeCell ref="D50:E50"/>
    <mergeCell ref="F50:G50"/>
    <mergeCell ref="H50:I50"/>
    <mergeCell ref="B47:C47"/>
    <mergeCell ref="D47:E47"/>
    <mergeCell ref="F47:G47"/>
    <mergeCell ref="H47:I47"/>
    <mergeCell ref="B48:C48"/>
    <mergeCell ref="D48:E48"/>
    <mergeCell ref="F48:G48"/>
    <mergeCell ref="H48:I48"/>
    <mergeCell ref="B45:C45"/>
    <mergeCell ref="D45:E45"/>
    <mergeCell ref="F45:G45"/>
    <mergeCell ref="H45:I45"/>
    <mergeCell ref="B46:C46"/>
    <mergeCell ref="D46:E46"/>
    <mergeCell ref="F46:G46"/>
    <mergeCell ref="H46:I46"/>
    <mergeCell ref="B44:C44"/>
    <mergeCell ref="D44:E44"/>
    <mergeCell ref="F44:G44"/>
    <mergeCell ref="H44:I44"/>
    <mergeCell ref="B39:C39"/>
    <mergeCell ref="D39:E39"/>
    <mergeCell ref="F39:G39"/>
    <mergeCell ref="H39:I39"/>
    <mergeCell ref="B42:I42"/>
    <mergeCell ref="B43:C43"/>
    <mergeCell ref="D43:E43"/>
    <mergeCell ref="F43:G43"/>
    <mergeCell ref="H43:I43"/>
    <mergeCell ref="D37:E37"/>
    <mergeCell ref="F37:G37"/>
    <mergeCell ref="H37:I37"/>
    <mergeCell ref="B38:C38"/>
    <mergeCell ref="D38:E38"/>
    <mergeCell ref="F38:G38"/>
    <mergeCell ref="H38:I38"/>
    <mergeCell ref="D35:E35"/>
    <mergeCell ref="F35:G35"/>
    <mergeCell ref="H35:I35"/>
    <mergeCell ref="D36:E36"/>
    <mergeCell ref="F36:G36"/>
    <mergeCell ref="H36:I36"/>
    <mergeCell ref="D33:E33"/>
    <mergeCell ref="F33:G33"/>
    <mergeCell ref="H33:I33"/>
    <mergeCell ref="B34:C34"/>
    <mergeCell ref="D34:E34"/>
    <mergeCell ref="F34:G34"/>
    <mergeCell ref="H34:I34"/>
    <mergeCell ref="D31:E31"/>
    <mergeCell ref="F31:G31"/>
    <mergeCell ref="H31:I31"/>
    <mergeCell ref="B32:C32"/>
    <mergeCell ref="D32:E32"/>
    <mergeCell ref="F32:G32"/>
    <mergeCell ref="H32:I32"/>
    <mergeCell ref="B30:C30"/>
    <mergeCell ref="D30:E30"/>
    <mergeCell ref="F30:G30"/>
    <mergeCell ref="H30:I30"/>
    <mergeCell ref="N6:X8"/>
    <mergeCell ref="B15:G15"/>
    <mergeCell ref="B28:I28"/>
    <mergeCell ref="B29:C29"/>
    <mergeCell ref="D29:E29"/>
    <mergeCell ref="F29:G29"/>
    <mergeCell ref="H29:I29"/>
  </mergeCells>
  <printOptions horizontalCentered="1"/>
  <pageMargins left="0.78740157480314965" right="0.78740157480314965" top="0.59055118110236227" bottom="0.59055118110236227" header="0.51181102362204722" footer="0.51181102362204722"/>
  <pageSetup paperSize="9" orientation="portrait" horizontalDpi="150" verticalDpi="15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4492-B82B-478E-A287-D49C819A609C}">
  <dimension ref="A1:H14"/>
  <sheetViews>
    <sheetView tabSelected="1" zoomScale="115" zoomScaleNormal="115" workbookViewId="0">
      <selection activeCell="E7" sqref="E7"/>
    </sheetView>
  </sheetViews>
  <sheetFormatPr defaultColWidth="8.81640625" defaultRowHeight="12.5" x14ac:dyDescent="0.25"/>
  <cols>
    <col min="1" max="1" width="10.81640625" style="15" customWidth="1"/>
    <col min="2" max="2" width="15.54296875" style="15" customWidth="1"/>
    <col min="3" max="3" width="1" style="15" customWidth="1"/>
    <col min="4" max="4" width="14.1796875" style="15" customWidth="1"/>
    <col min="5" max="5" width="16.54296875" style="15" customWidth="1"/>
    <col min="6" max="6" width="1.1796875" style="15" customWidth="1"/>
    <col min="7" max="7" width="11.453125" style="15" customWidth="1"/>
    <col min="8" max="8" width="13.54296875" style="15" customWidth="1"/>
    <col min="9" max="16384" width="8.81640625" style="15"/>
  </cols>
  <sheetData>
    <row r="1" spans="1:8" ht="12.75" customHeight="1" thickBot="1" x14ac:dyDescent="0.4">
      <c r="A1"/>
      <c r="B1"/>
      <c r="C1"/>
      <c r="D1"/>
      <c r="E1"/>
      <c r="F1"/>
      <c r="G1"/>
      <c r="H1"/>
    </row>
    <row r="2" spans="1:8" ht="19.5" customHeight="1" thickBot="1" x14ac:dyDescent="0.6">
      <c r="A2" s="220" t="s">
        <v>106</v>
      </c>
      <c r="B2" s="221"/>
      <c r="C2" s="221"/>
      <c r="D2" s="221"/>
      <c r="E2" s="221"/>
      <c r="F2" s="221"/>
      <c r="G2" s="221"/>
      <c r="H2" s="222"/>
    </row>
    <row r="3" spans="1:8" ht="15" thickBot="1" x14ac:dyDescent="0.4">
      <c r="A3" s="243"/>
      <c r="B3" s="243"/>
      <c r="C3" s="243"/>
      <c r="D3" s="243"/>
      <c r="E3" s="243"/>
      <c r="F3" s="243"/>
      <c r="G3" s="243"/>
      <c r="H3" s="243"/>
    </row>
    <row r="4" spans="1:8" ht="14.5" x14ac:dyDescent="0.35">
      <c r="A4" s="230" t="s">
        <v>107</v>
      </c>
      <c r="B4" s="231"/>
      <c r="C4" s="243"/>
      <c r="D4" s="223" t="s">
        <v>69</v>
      </c>
      <c r="E4" s="224"/>
      <c r="F4" s="243"/>
      <c r="G4" s="223" t="s">
        <v>116</v>
      </c>
      <c r="H4" s="224"/>
    </row>
    <row r="5" spans="1:8" s="18" customFormat="1" ht="14.25" customHeight="1" x14ac:dyDescent="0.35">
      <c r="A5" s="241" t="s">
        <v>108</v>
      </c>
      <c r="B5" s="240" t="s">
        <v>68</v>
      </c>
      <c r="C5" s="243"/>
      <c r="D5" s="241" t="s">
        <v>69</v>
      </c>
      <c r="E5" s="240" t="s">
        <v>119</v>
      </c>
      <c r="F5" s="243"/>
      <c r="G5" s="228" t="s">
        <v>117</v>
      </c>
      <c r="H5" s="229" t="s">
        <v>118</v>
      </c>
    </row>
    <row r="6" spans="1:8" s="18" customFormat="1" ht="14.5" x14ac:dyDescent="0.35">
      <c r="A6" s="232"/>
      <c r="B6" s="233"/>
      <c r="C6" s="243"/>
      <c r="D6" s="242">
        <v>0.1</v>
      </c>
      <c r="E6" s="240" t="s">
        <v>120</v>
      </c>
      <c r="F6" s="243"/>
      <c r="G6" s="228"/>
      <c r="H6" s="229"/>
    </row>
    <row r="7" spans="1:8" ht="14.5" x14ac:dyDescent="0.35">
      <c r="A7" s="234" t="s">
        <v>109</v>
      </c>
      <c r="B7" s="235">
        <v>39800</v>
      </c>
      <c r="C7" s="243"/>
      <c r="D7" s="244">
        <f>B7*$D$6</f>
        <v>3980</v>
      </c>
      <c r="E7" s="245">
        <f>B7-D7</f>
        <v>35820</v>
      </c>
      <c r="F7" s="243"/>
      <c r="G7" s="226">
        <v>6</v>
      </c>
      <c r="H7" s="245">
        <f>E7/G7</f>
        <v>5970</v>
      </c>
    </row>
    <row r="8" spans="1:8" ht="14.5" x14ac:dyDescent="0.35">
      <c r="A8" s="236" t="s">
        <v>110</v>
      </c>
      <c r="B8" s="237">
        <v>24560</v>
      </c>
      <c r="C8" s="243"/>
      <c r="D8" s="244">
        <f t="shared" ref="D8:D14" si="0">B8*$D$6</f>
        <v>2456</v>
      </c>
      <c r="E8" s="245">
        <f t="shared" ref="E8:E14" si="1">B8-D8</f>
        <v>22104</v>
      </c>
      <c r="F8" s="243"/>
      <c r="G8" s="225">
        <v>12</v>
      </c>
      <c r="H8" s="245">
        <f t="shared" ref="H8:H14" si="2">E8/G8</f>
        <v>1842</v>
      </c>
    </row>
    <row r="9" spans="1:8" ht="14.5" x14ac:dyDescent="0.35">
      <c r="A9" s="234" t="s">
        <v>111</v>
      </c>
      <c r="B9" s="235">
        <v>16580</v>
      </c>
      <c r="C9" s="243"/>
      <c r="D9" s="244">
        <f t="shared" si="0"/>
        <v>1658</v>
      </c>
      <c r="E9" s="245">
        <f t="shared" si="1"/>
        <v>14922</v>
      </c>
      <c r="F9" s="243"/>
      <c r="G9" s="226">
        <v>24</v>
      </c>
      <c r="H9" s="245">
        <f t="shared" si="2"/>
        <v>621.75</v>
      </c>
    </row>
    <row r="10" spans="1:8" ht="14.5" x14ac:dyDescent="0.35">
      <c r="A10" s="236" t="s">
        <v>112</v>
      </c>
      <c r="B10" s="237">
        <v>32500</v>
      </c>
      <c r="C10" s="243"/>
      <c r="D10" s="244">
        <f t="shared" si="0"/>
        <v>3250</v>
      </c>
      <c r="E10" s="245">
        <f t="shared" si="1"/>
        <v>29250</v>
      </c>
      <c r="F10" s="243"/>
      <c r="G10" s="225">
        <v>36</v>
      </c>
      <c r="H10" s="245">
        <f t="shared" si="2"/>
        <v>812.5</v>
      </c>
    </row>
    <row r="11" spans="1:8" ht="14.5" x14ac:dyDescent="0.35">
      <c r="A11" s="234" t="s">
        <v>113</v>
      </c>
      <c r="B11" s="235">
        <v>14560</v>
      </c>
      <c r="C11" s="243"/>
      <c r="D11" s="244">
        <f t="shared" si="0"/>
        <v>1456</v>
      </c>
      <c r="E11" s="245">
        <f t="shared" si="1"/>
        <v>13104</v>
      </c>
      <c r="F11" s="243"/>
      <c r="G11" s="226">
        <v>48</v>
      </c>
      <c r="H11" s="245">
        <f t="shared" si="2"/>
        <v>273</v>
      </c>
    </row>
    <row r="12" spans="1:8" ht="14.5" x14ac:dyDescent="0.35">
      <c r="A12" s="236" t="s">
        <v>114</v>
      </c>
      <c r="B12" s="237">
        <v>45890</v>
      </c>
      <c r="C12" s="243"/>
      <c r="D12" s="244">
        <f t="shared" si="0"/>
        <v>4589</v>
      </c>
      <c r="E12" s="245">
        <f t="shared" si="1"/>
        <v>41301</v>
      </c>
      <c r="F12" s="243"/>
      <c r="G12" s="225">
        <v>60</v>
      </c>
      <c r="H12" s="245">
        <f t="shared" si="2"/>
        <v>688.35</v>
      </c>
    </row>
    <row r="13" spans="1:8" ht="14.5" x14ac:dyDescent="0.35">
      <c r="A13" s="234" t="s">
        <v>115</v>
      </c>
      <c r="B13" s="235">
        <v>33900</v>
      </c>
      <c r="C13" s="243"/>
      <c r="D13" s="244">
        <f t="shared" si="0"/>
        <v>3390</v>
      </c>
      <c r="E13" s="245">
        <f t="shared" si="1"/>
        <v>30510</v>
      </c>
      <c r="F13" s="243"/>
      <c r="G13" s="226">
        <v>72</v>
      </c>
      <c r="H13" s="245">
        <f t="shared" si="2"/>
        <v>423.75</v>
      </c>
    </row>
    <row r="14" spans="1:8" ht="15" thickBot="1" x14ac:dyDescent="0.4">
      <c r="A14" s="238" t="s">
        <v>121</v>
      </c>
      <c r="B14" s="239">
        <v>29800</v>
      </c>
      <c r="C14" s="243"/>
      <c r="D14" s="244">
        <f t="shared" si="0"/>
        <v>2980</v>
      </c>
      <c r="E14" s="245">
        <f t="shared" si="1"/>
        <v>26820</v>
      </c>
      <c r="F14" s="243"/>
      <c r="G14" s="227">
        <v>84</v>
      </c>
      <c r="H14" s="245">
        <f t="shared" si="2"/>
        <v>319.28571428571428</v>
      </c>
    </row>
  </sheetData>
  <mergeCells count="6">
    <mergeCell ref="G5:G6"/>
    <mergeCell ref="H5:H6"/>
    <mergeCell ref="A2:H2"/>
    <mergeCell ref="A4:B4"/>
    <mergeCell ref="D4:E4"/>
    <mergeCell ref="G4:H4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4C78D01AF5CA4889DF1D76B97760B8" ma:contentTypeVersion="14" ma:contentTypeDescription="Crie um novo documento." ma:contentTypeScope="" ma:versionID="940b4299cb95fe5c34c6a602509bc80a">
  <xsd:schema xmlns:xsd="http://www.w3.org/2001/XMLSchema" xmlns:xs="http://www.w3.org/2001/XMLSchema" xmlns:p="http://schemas.microsoft.com/office/2006/metadata/properties" xmlns:ns3="50ab46b0-a2b8-4d93-99fd-17b6be6d7c24" xmlns:ns4="5be5b17d-492f-43fa-b131-5fe3220aeafc" targetNamespace="http://schemas.microsoft.com/office/2006/metadata/properties" ma:root="true" ma:fieldsID="1cb773d7eb02651791fdca269004a148" ns3:_="" ns4:_="">
    <xsd:import namespace="50ab46b0-a2b8-4d93-99fd-17b6be6d7c24"/>
    <xsd:import namespace="5be5b17d-492f-43fa-b131-5fe3220aea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b46b0-a2b8-4d93-99fd-17b6be6d7c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e5b17d-492f-43fa-b131-5fe3220aeaf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F415F4-44FE-4CA2-BC07-976D6AB0B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b46b0-a2b8-4d93-99fd-17b6be6d7c24"/>
    <ds:schemaRef ds:uri="5be5b17d-492f-43fa-b131-5fe3220aea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55E1E0-054D-4CC6-AB15-4A646DAE92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8A037D-E2F1-44AC-B893-088B21226E81}">
  <ds:schemaRefs>
    <ds:schemaRef ds:uri="http://purl.org/dc/terms/"/>
    <ds:schemaRef ds:uri="http://purl.org/dc/dcmitype/"/>
    <ds:schemaRef ds:uri="5be5b17d-492f-43fa-b131-5fe3220aeafc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50ab46b0-a2b8-4d93-99fd-17b6be6d7c24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Introdução</vt:lpstr>
      <vt:lpstr>Construção de Fórmulas</vt:lpstr>
      <vt:lpstr>Adição</vt:lpstr>
      <vt:lpstr>Subtração</vt:lpstr>
      <vt:lpstr>Multiplicação</vt:lpstr>
      <vt:lpstr>Divisão</vt:lpstr>
      <vt:lpstr>Aplicação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S Paiva</dc:creator>
  <cp:lastModifiedBy>André Greroski</cp:lastModifiedBy>
  <dcterms:created xsi:type="dcterms:W3CDTF">2022-03-25T16:28:34Z</dcterms:created>
  <dcterms:modified xsi:type="dcterms:W3CDTF">2024-02-07T16:09:33Z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0x010100EF4C78D01AF5CA4889DF1D76B97760B8</vt:lpwstr>
  </property>
</Properties>
</file>