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 Greroski\Downloads\"/>
    </mc:Choice>
  </mc:AlternateContent>
  <xr:revisionPtr revIDLastSave="0" documentId="13_ncr:1_{F88363F2-E177-42DF-99F7-0A20D6369285}" xr6:coauthVersionLast="36" xr6:coauthVersionMax="36" xr10:uidLastSave="{00000000-0000-0000-0000-000000000000}"/>
  <bookViews>
    <workbookView xWindow="0" yWindow="0" windowWidth="14380" windowHeight="3980" tabRatio="788" firstSheet="4" activeTab="3" xr2:uid="{895A7AB8-1155-4120-8DC3-225FE6E0D5BD}"/>
  </bookViews>
  <sheets>
    <sheet name="Cálculo com porcentagem" sheetId="1" r:id="rId1"/>
    <sheet name="Cálculo de Acréscimo" sheetId="2" r:id="rId2"/>
    <sheet name="Cálculo de Desconto" sheetId="3" r:id="rId3"/>
    <sheet name="Referências" sheetId="4" r:id="rId4"/>
    <sheet name="Orçamento Material Construção" sheetId="5" r:id="rId5"/>
    <sheet name="Orçamento Doméstico" sheetId="6" r:id="rId6"/>
    <sheet name="Compra com Juros" sheetId="7" r:id="rId7"/>
    <sheet name="Hospedagem" sheetId="8" r:id="rId8"/>
    <sheet name="Energia Elétrica" sheetId="9" r:id="rId9"/>
    <sheet name="Pedido Compra" sheetId="10" r:id="rId10"/>
    <sheet name="Juros Simples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1" l="1"/>
  <c r="I10" i="11"/>
  <c r="I11" i="11"/>
  <c r="I12" i="11"/>
  <c r="I13" i="11"/>
  <c r="I14" i="11"/>
  <c r="I15" i="11"/>
  <c r="I8" i="11"/>
  <c r="H9" i="11"/>
  <c r="H10" i="11"/>
  <c r="H11" i="11"/>
  <c r="H12" i="11"/>
  <c r="H13" i="11"/>
  <c r="H14" i="11"/>
  <c r="H15" i="11"/>
  <c r="G9" i="9"/>
  <c r="G9" i="11"/>
  <c r="G10" i="11"/>
  <c r="G11" i="11"/>
  <c r="G12" i="11"/>
  <c r="G13" i="11"/>
  <c r="G14" i="11"/>
  <c r="G15" i="11"/>
  <c r="G8" i="11"/>
  <c r="H8" i="11" s="1"/>
  <c r="D22" i="10"/>
  <c r="D21" i="10"/>
  <c r="D20" i="10"/>
  <c r="D19" i="10"/>
  <c r="D14" i="10"/>
  <c r="D15" i="10"/>
  <c r="D16" i="10"/>
  <c r="D17" i="10"/>
  <c r="D13" i="10"/>
  <c r="G10" i="9"/>
  <c r="G11" i="9"/>
  <c r="G12" i="9"/>
  <c r="G13" i="9"/>
  <c r="G14" i="9"/>
  <c r="F10" i="9"/>
  <c r="F11" i="9"/>
  <c r="F12" i="9"/>
  <c r="F13" i="9"/>
  <c r="F14" i="9"/>
  <c r="F9" i="9"/>
  <c r="F20" i="8"/>
  <c r="F9" i="8"/>
  <c r="F10" i="8"/>
  <c r="F11" i="8"/>
  <c r="F12" i="8"/>
  <c r="F13" i="8"/>
  <c r="F14" i="8"/>
  <c r="F15" i="8"/>
  <c r="F16" i="8"/>
  <c r="F17" i="8"/>
  <c r="F18" i="8"/>
  <c r="F19" i="8"/>
  <c r="F8" i="8"/>
  <c r="E9" i="8"/>
  <c r="E10" i="8"/>
  <c r="E11" i="8"/>
  <c r="E12" i="8"/>
  <c r="E13" i="8"/>
  <c r="E14" i="8"/>
  <c r="E15" i="8"/>
  <c r="E16" i="8"/>
  <c r="E17" i="8"/>
  <c r="E18" i="8"/>
  <c r="E19" i="8"/>
  <c r="E8" i="8"/>
  <c r="D10" i="7"/>
  <c r="D11" i="7"/>
  <c r="D12" i="7"/>
  <c r="D13" i="7"/>
  <c r="D9" i="7"/>
  <c r="C10" i="7"/>
  <c r="C11" i="7"/>
  <c r="C12" i="7"/>
  <c r="C13" i="7"/>
  <c r="C9" i="7"/>
  <c r="C19" i="6"/>
  <c r="B19" i="6"/>
  <c r="C10" i="6"/>
  <c r="C11" i="6"/>
  <c r="C12" i="6"/>
  <c r="C13" i="6"/>
  <c r="C14" i="6"/>
  <c r="C15" i="6"/>
  <c r="C9" i="6"/>
  <c r="E16" i="5"/>
  <c r="E7" i="5"/>
  <c r="E8" i="5"/>
  <c r="E9" i="5"/>
  <c r="E10" i="5"/>
  <c r="E11" i="5"/>
  <c r="E12" i="5"/>
  <c r="E13" i="5"/>
  <c r="E14" i="5"/>
  <c r="E15" i="5"/>
  <c r="E6" i="5"/>
  <c r="B22" i="4"/>
  <c r="B23" i="4"/>
  <c r="B24" i="4"/>
  <c r="B25" i="4"/>
  <c r="B26" i="4"/>
  <c r="B27" i="4"/>
  <c r="B28" i="4"/>
  <c r="B29" i="4"/>
  <c r="B30" i="4"/>
  <c r="B31" i="4"/>
  <c r="B21" i="4"/>
  <c r="C6" i="4"/>
  <c r="C7" i="4"/>
  <c r="C8" i="4"/>
  <c r="C9" i="4"/>
  <c r="C10" i="4"/>
  <c r="C11" i="4"/>
  <c r="C12" i="4"/>
  <c r="C13" i="4"/>
  <c r="C14" i="4"/>
  <c r="C5" i="4"/>
  <c r="B20" i="2"/>
  <c r="B21" i="2"/>
  <c r="B19" i="2"/>
  <c r="C24" i="3"/>
  <c r="C23" i="3"/>
  <c r="C22" i="3"/>
  <c r="C25" i="3"/>
  <c r="C26" i="3"/>
  <c r="C27" i="3"/>
  <c r="C28" i="3"/>
  <c r="C21" i="3"/>
  <c r="D7" i="2"/>
  <c r="D8" i="2"/>
  <c r="D9" i="2"/>
  <c r="D10" i="2"/>
  <c r="D11" i="2"/>
  <c r="D12" i="2"/>
  <c r="D13" i="2"/>
  <c r="D6" i="2"/>
  <c r="C7" i="2"/>
  <c r="C8" i="2"/>
  <c r="C9" i="2"/>
  <c r="C10" i="2"/>
  <c r="C11" i="2"/>
  <c r="C12" i="2"/>
  <c r="C13" i="2"/>
  <c r="C6" i="2"/>
  <c r="D8" i="3"/>
  <c r="D9" i="3"/>
  <c r="D10" i="3"/>
  <c r="D11" i="3"/>
  <c r="D12" i="3"/>
  <c r="D13" i="3"/>
  <c r="D14" i="3"/>
  <c r="D7" i="3"/>
  <c r="C8" i="3"/>
  <c r="C9" i="3"/>
  <c r="C10" i="3"/>
  <c r="C11" i="3"/>
  <c r="C12" i="3"/>
  <c r="C13" i="3"/>
  <c r="C14" i="3"/>
  <c r="C7" i="3"/>
  <c r="C8" i="1"/>
  <c r="C9" i="1"/>
  <c r="C10" i="1"/>
  <c r="C11" i="1"/>
  <c r="C12" i="1"/>
  <c r="C13" i="1"/>
  <c r="C14" i="1"/>
  <c r="C15" i="1"/>
  <c r="C7" i="1"/>
</calcChain>
</file>

<file path=xl/sharedStrings.xml><?xml version="1.0" encoding="utf-8"?>
<sst xmlns="http://schemas.openxmlformats.org/spreadsheetml/2006/main" count="155" uniqueCount="146">
  <si>
    <t>VALOR PARA CÁLCULO</t>
  </si>
  <si>
    <t>PORCENTAGEM A SER CALCULADA</t>
  </si>
  <si>
    <t>RESULTADO</t>
  </si>
  <si>
    <t>CÁLCULO COM PORCENTAGEM</t>
  </si>
  <si>
    <t>PORCENTAGEM COM ACRÉSCIMO</t>
  </si>
  <si>
    <t>PORCENTAGEM COM DESCONTO</t>
  </si>
  <si>
    <t>REFERÊNCIA RELATIVA, MISTA E ABSOLUTA</t>
  </si>
  <si>
    <t>ORÇAMENTO</t>
  </si>
  <si>
    <t>PERCENTUAL DO TOTAL GERAL</t>
  </si>
  <si>
    <t>COMPRA COM JUROS SIMPLES</t>
  </si>
  <si>
    <t>ESTATÍSTICA - MÉDIA, MÍNIMO E MÁXIMO</t>
  </si>
  <si>
    <t xml:space="preserve">PORCENTAGEM </t>
  </si>
  <si>
    <t>PORCENTAGEM</t>
  </si>
  <si>
    <t>JUROS SIMPLES</t>
  </si>
  <si>
    <t>Valor de Venda</t>
  </si>
  <si>
    <t>% de desconto</t>
  </si>
  <si>
    <t>Valor de Desconto</t>
  </si>
  <si>
    <t>Valor de Venda com desconto</t>
  </si>
  <si>
    <t>VALOR DE VENDA</t>
  </si>
  <si>
    <t>% DE ACRÉSCIMO</t>
  </si>
  <si>
    <t>VALOR DE ACRÉSCIMO</t>
  </si>
  <si>
    <t>VALOR DE VENDA COM ACRÉSCIMO</t>
  </si>
  <si>
    <t>VALOR</t>
  </si>
  <si>
    <t>TAXA DE ACRÉSCIMO</t>
  </si>
  <si>
    <t>VALOR COM ACRÉSCIMO DOS JUROS</t>
  </si>
  <si>
    <t>CÓDIGO</t>
  </si>
  <si>
    <t>DESCRIÇÃO DO MATERIAL</t>
  </si>
  <si>
    <t>QUANTIDADE</t>
  </si>
  <si>
    <t>PREÇO UNITÁRIO</t>
  </si>
  <si>
    <t>SUBTOTAL DE CADA MATERIAL</t>
  </si>
  <si>
    <t>AA01</t>
  </si>
  <si>
    <t>AA02</t>
  </si>
  <si>
    <t>AA03</t>
  </si>
  <si>
    <t>AA04</t>
  </si>
  <si>
    <t>AA05</t>
  </si>
  <si>
    <t>AA06</t>
  </si>
  <si>
    <t>AA07</t>
  </si>
  <si>
    <t>AA08</t>
  </si>
  <si>
    <t>AA09</t>
  </si>
  <si>
    <t>AA10</t>
  </si>
  <si>
    <t>Cimento</t>
  </si>
  <si>
    <t>Argamassa</t>
  </si>
  <si>
    <t>Bloco</t>
  </si>
  <si>
    <t>Porta de Madeira</t>
  </si>
  <si>
    <t>Cano de PVC</t>
  </si>
  <si>
    <t>Luminárias</t>
  </si>
  <si>
    <t>Porta Camarão</t>
  </si>
  <si>
    <t>Ar Condicionado</t>
  </si>
  <si>
    <t>Lata de Tinta</t>
  </si>
  <si>
    <t>Telha Colonial</t>
  </si>
  <si>
    <t>TOTAL DO ORÇAMENTO</t>
  </si>
  <si>
    <t>ORÇAMENTO DOMÉSTICO</t>
  </si>
  <si>
    <t>VALORES</t>
  </si>
  <si>
    <t>GASTOS</t>
  </si>
  <si>
    <t>% CONSUMIDO POR CADA GASTO DO TOTAL DO SALÁRIO</t>
  </si>
  <si>
    <t>ÁGUA</t>
  </si>
  <si>
    <t>LUZ</t>
  </si>
  <si>
    <t>TELEFONE</t>
  </si>
  <si>
    <t>FACULDADE</t>
  </si>
  <si>
    <t>ALIMENTAÇÃO</t>
  </si>
  <si>
    <t>TRANSPORTE</t>
  </si>
  <si>
    <t>LAZER</t>
  </si>
  <si>
    <t>SALÁRIO MENSAL</t>
  </si>
  <si>
    <t>ECONOMIA MENSAL</t>
  </si>
  <si>
    <t>PRODUTO</t>
  </si>
  <si>
    <t>VALOR À VISTA</t>
  </si>
  <si>
    <t>VALOR DE JUROS</t>
  </si>
  <si>
    <t>VALOR DE VENDA COM JUROS</t>
  </si>
  <si>
    <t>GELADEIRA</t>
  </si>
  <si>
    <t>FOGÃO</t>
  </si>
  <si>
    <t>MICROONDAS</t>
  </si>
  <si>
    <t>TELEVISÃO</t>
  </si>
  <si>
    <t>COMPUTADOR</t>
  </si>
  <si>
    <t>JUROS</t>
  </si>
  <si>
    <t>NOME DO HÓSPEDE</t>
  </si>
  <si>
    <t>DATA DE ENTRADA</t>
  </si>
  <si>
    <t>DATA DE SAÍDA</t>
  </si>
  <si>
    <t>VALOR POR DIÁRIA</t>
  </si>
  <si>
    <t>DIAS HOSPEDADOS</t>
  </si>
  <si>
    <t>TOTAL A PAGAR PELO PERÍODO</t>
  </si>
  <si>
    <t>Alice Assunção</t>
  </si>
  <si>
    <t>Anderson Lopes</t>
  </si>
  <si>
    <t>Ângela Braga</t>
  </si>
  <si>
    <t>Caique Rosa</t>
  </si>
  <si>
    <t>Fernando Alves</t>
  </si>
  <si>
    <t>João Gonçalves</t>
  </si>
  <si>
    <t>Marcelo Rocha</t>
  </si>
  <si>
    <t>Maria Santos</t>
  </si>
  <si>
    <t>Renato Dias</t>
  </si>
  <si>
    <t>Ricardo Melo</t>
  </si>
  <si>
    <t>Silva Ferreira</t>
  </si>
  <si>
    <t>Thalita Souza</t>
  </si>
  <si>
    <t>TOTAL DAS HOSPEDAGEN</t>
  </si>
  <si>
    <t>TAXA DE ILUMINAÇÃO PÚBLICA</t>
  </si>
  <si>
    <t>VALOR DO KW/H</t>
  </si>
  <si>
    <t>MÊS DE CONSUMO</t>
  </si>
  <si>
    <t>CONSUMO DE KW/H</t>
  </si>
  <si>
    <t>VALOR CONSUMO R$</t>
  </si>
  <si>
    <t>VALOR TOTAL DA CONTA</t>
  </si>
  <si>
    <t>JANEIRO</t>
  </si>
  <si>
    <t>FEVEIRO</t>
  </si>
  <si>
    <t>MARÇO</t>
  </si>
  <si>
    <t>MAIO</t>
  </si>
  <si>
    <t>JUNHO</t>
  </si>
  <si>
    <t>ABRIL</t>
  </si>
  <si>
    <t>PEDIDO DE COMPRA INFOTECH</t>
  </si>
  <si>
    <t>Endereço</t>
  </si>
  <si>
    <t>Rua Inácio Garcia, 321</t>
  </si>
  <si>
    <t>CEP</t>
  </si>
  <si>
    <t>08665-120</t>
  </si>
  <si>
    <t>Cidade</t>
  </si>
  <si>
    <t>Suzano - SP</t>
  </si>
  <si>
    <t>Telefone</t>
  </si>
  <si>
    <t>4741-3513</t>
  </si>
  <si>
    <t>DETALHES DO PEDIDO</t>
  </si>
  <si>
    <t>Descrição</t>
  </si>
  <si>
    <t>Quantidade</t>
  </si>
  <si>
    <t>Preço Unitário</t>
  </si>
  <si>
    <t>Total por Produto</t>
  </si>
  <si>
    <t>Teclado</t>
  </si>
  <si>
    <t>Mouse</t>
  </si>
  <si>
    <t>Caixa de Som</t>
  </si>
  <si>
    <t>Notebook</t>
  </si>
  <si>
    <t>Powerbank</t>
  </si>
  <si>
    <t>SUBTOTAL DO PEDIDO</t>
  </si>
  <si>
    <t>ICMS</t>
  </si>
  <si>
    <t>FRETE</t>
  </si>
  <si>
    <t>TOTAL DO PEDIDO</t>
  </si>
  <si>
    <t>CÓDIGO DO BOLETO</t>
  </si>
  <si>
    <t>NOME DO CLIENTE</t>
  </si>
  <si>
    <t>VALOR DO BOLETO</t>
  </si>
  <si>
    <t>DATA VENCIMENTO</t>
  </si>
  <si>
    <t>DATA PAGAMENTO</t>
  </si>
  <si>
    <t>% DE JUROS POR CADA DIA EM ATRASO</t>
  </si>
  <si>
    <t>DIAS EM ATRASO</t>
  </si>
  <si>
    <t>VALOR DE JUROS (DIAS EM ATRASO)</t>
  </si>
  <si>
    <t>TOTAL À PAGAR</t>
  </si>
  <si>
    <t>PARCELAS ATRASDAS</t>
  </si>
  <si>
    <t>MARIA</t>
  </si>
  <si>
    <t>MAURÍCIO</t>
  </si>
  <si>
    <t>BRUNO</t>
  </si>
  <si>
    <t>ESTEVÃO</t>
  </si>
  <si>
    <t>GUILHERME</t>
  </si>
  <si>
    <t>PEDRO</t>
  </si>
  <si>
    <t>MARCELO</t>
  </si>
  <si>
    <t>AUGUSTO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</si>
</sst>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9" fontId="0" fillId="0" borderId="0" xfId="2" applyFont="1"/>
    <xf numFmtId="164" fontId="0" fillId="2" borderId="3" xfId="1" applyNumberFormat="1" applyFont="1" applyFill="1" applyBorder="1"/>
    <xf numFmtId="9" fontId="0" fillId="2" borderId="3" xfId="2" applyNumberFormat="1" applyFont="1" applyFill="1" applyBorder="1" applyAlignment="1">
      <alignment horizontal="center"/>
    </xf>
    <xf numFmtId="164" fontId="0" fillId="0" borderId="1" xfId="1" applyNumberFormat="1" applyFont="1" applyBorder="1"/>
    <xf numFmtId="9" fontId="0" fillId="0" borderId="1" xfId="2" applyNumberFormat="1" applyFont="1" applyBorder="1" applyAlignment="1">
      <alignment horizontal="center"/>
    </xf>
    <xf numFmtId="164" fontId="0" fillId="2" borderId="1" xfId="1" applyNumberFormat="1" applyFont="1" applyFill="1" applyBorder="1"/>
    <xf numFmtId="9" fontId="0" fillId="2" borderId="1" xfId="2" applyNumberFormat="1" applyFont="1" applyFill="1" applyBorder="1" applyAlignment="1">
      <alignment horizontal="center"/>
    </xf>
    <xf numFmtId="164" fontId="0" fillId="2" borderId="4" xfId="1" applyNumberFormat="1" applyFont="1" applyFill="1" applyBorder="1"/>
    <xf numFmtId="9" fontId="0" fillId="2" borderId="4" xfId="2" applyNumberFormat="1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0" borderId="5" xfId="1" applyFont="1" applyBorder="1"/>
    <xf numFmtId="9" fontId="0" fillId="0" borderId="5" xfId="2" applyFont="1" applyBorder="1" applyAlignment="1">
      <alignment horizontal="center"/>
    </xf>
    <xf numFmtId="0" fontId="0" fillId="0" borderId="0" xfId="0" applyAlignment="1">
      <alignment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44" fontId="0" fillId="6" borderId="5" xfId="0" applyNumberFormat="1" applyFill="1" applyBorder="1"/>
    <xf numFmtId="0" fontId="0" fillId="0" borderId="0" xfId="0" applyAlignment="1">
      <alignment horizontal="center"/>
    </xf>
    <xf numFmtId="164" fontId="0" fillId="7" borderId="3" xfId="1" applyNumberFormat="1" applyFont="1" applyFill="1" applyBorder="1"/>
    <xf numFmtId="0" fontId="4" fillId="0" borderId="0" xfId="0" applyFont="1" applyAlignment="1">
      <alignment vertical="center"/>
    </xf>
    <xf numFmtId="10" fontId="0" fillId="0" borderId="0" xfId="2" applyNumberFormat="1" applyFont="1" applyAlignment="1">
      <alignment vertical="center"/>
    </xf>
    <xf numFmtId="0" fontId="5" fillId="0" borderId="0" xfId="0" applyFont="1"/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4" fontId="0" fillId="0" borderId="0" xfId="0" applyNumberFormat="1"/>
    <xf numFmtId="0" fontId="0" fillId="5" borderId="12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164" fontId="0" fillId="0" borderId="6" xfId="1" applyFont="1" applyBorder="1"/>
    <xf numFmtId="164" fontId="0" fillId="0" borderId="8" xfId="1" applyFont="1" applyBorder="1"/>
    <xf numFmtId="9" fontId="0" fillId="0" borderId="9" xfId="2" applyFont="1" applyBorder="1" applyAlignment="1">
      <alignment horizontal="center"/>
    </xf>
    <xf numFmtId="164" fontId="0" fillId="0" borderId="7" xfId="1" applyFont="1" applyBorder="1"/>
    <xf numFmtId="9" fontId="0" fillId="8" borderId="10" xfId="2" applyFont="1" applyFill="1" applyBorder="1" applyAlignment="1">
      <alignment horizontal="center" vertical="center"/>
    </xf>
    <xf numFmtId="164" fontId="0" fillId="8" borderId="6" xfId="1" applyFont="1" applyFill="1" applyBorder="1"/>
    <xf numFmtId="164" fontId="0" fillId="8" borderId="8" xfId="1" applyFont="1" applyFill="1" applyBorder="1"/>
    <xf numFmtId="164" fontId="0" fillId="6" borderId="13" xfId="1" applyFont="1" applyFill="1" applyBorder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8" fillId="9" borderId="17" xfId="0" applyFont="1" applyFill="1" applyBorder="1" applyAlignment="1">
      <alignment horizontal="center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9" fontId="0" fillId="0" borderId="24" xfId="2" applyFont="1" applyBorder="1" applyAlignment="1">
      <alignment horizontal="center"/>
    </xf>
    <xf numFmtId="0" fontId="0" fillId="0" borderId="14" xfId="0" applyBorder="1"/>
    <xf numFmtId="9" fontId="0" fillId="0" borderId="14" xfId="2" applyFont="1" applyBorder="1" applyAlignment="1">
      <alignment horizontal="center"/>
    </xf>
    <xf numFmtId="164" fontId="0" fillId="0" borderId="14" xfId="1" applyFont="1" applyBorder="1"/>
    <xf numFmtId="164" fontId="0" fillId="0" borderId="24" xfId="1" applyFont="1" applyBorder="1"/>
    <xf numFmtId="0" fontId="8" fillId="9" borderId="15" xfId="0" applyFont="1" applyFill="1" applyBorder="1" applyAlignment="1">
      <alignment horizontal="center" vertical="center" wrapText="1"/>
    </xf>
    <xf numFmtId="164" fontId="0" fillId="10" borderId="25" xfId="1" applyFont="1" applyFill="1" applyBorder="1"/>
    <xf numFmtId="0" fontId="8" fillId="9" borderId="22" xfId="0" applyFont="1" applyFill="1" applyBorder="1" applyAlignment="1">
      <alignment horizontal="center" wrapText="1"/>
    </xf>
    <xf numFmtId="9" fontId="0" fillId="0" borderId="22" xfId="2" applyFont="1" applyBorder="1" applyAlignment="1">
      <alignment horizontal="center" vertical="center"/>
    </xf>
    <xf numFmtId="0" fontId="0" fillId="10" borderId="14" xfId="0" applyFill="1" applyBorder="1"/>
    <xf numFmtId="0" fontId="0" fillId="10" borderId="24" xfId="0" applyFill="1" applyBorder="1"/>
    <xf numFmtId="44" fontId="0" fillId="10" borderId="14" xfId="0" applyNumberFormat="1" applyFill="1" applyBorder="1"/>
    <xf numFmtId="0" fontId="8" fillId="9" borderId="22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wrapText="1"/>
    </xf>
    <xf numFmtId="0" fontId="8" fillId="9" borderId="24" xfId="0" applyFont="1" applyFill="1" applyBorder="1" applyAlignment="1">
      <alignment horizontal="center" wrapText="1"/>
    </xf>
    <xf numFmtId="0" fontId="8" fillId="9" borderId="19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 wrapText="1"/>
    </xf>
    <xf numFmtId="0" fontId="8" fillId="9" borderId="24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23" xfId="1" applyFont="1" applyBorder="1"/>
    <xf numFmtId="0" fontId="0" fillId="0" borderId="27" xfId="0" applyBorder="1" applyAlignment="1">
      <alignment horizontal="center"/>
    </xf>
    <xf numFmtId="0" fontId="7" fillId="9" borderId="27" xfId="0" applyFont="1" applyFill="1" applyBorder="1" applyAlignment="1">
      <alignment horizontal="center"/>
    </xf>
    <xf numFmtId="0" fontId="8" fillId="9" borderId="27" xfId="0" applyFont="1" applyFill="1" applyBorder="1" applyAlignment="1">
      <alignment horizontal="center"/>
    </xf>
    <xf numFmtId="164" fontId="0" fillId="0" borderId="15" xfId="1" applyFont="1" applyBorder="1"/>
    <xf numFmtId="164" fontId="0" fillId="0" borderId="18" xfId="1" applyFont="1" applyBorder="1"/>
    <xf numFmtId="44" fontId="0" fillId="10" borderId="22" xfId="0" applyNumberFormat="1" applyFill="1" applyBorder="1"/>
    <xf numFmtId="0" fontId="0" fillId="11" borderId="26" xfId="0" applyFill="1" applyBorder="1"/>
    <xf numFmtId="0" fontId="0" fillId="11" borderId="27" xfId="0" applyFill="1" applyBorder="1"/>
    <xf numFmtId="0" fontId="8" fillId="12" borderId="15" xfId="0" applyFont="1" applyFill="1" applyBorder="1" applyAlignment="1">
      <alignment horizontal="center" vertical="center"/>
    </xf>
    <xf numFmtId="0" fontId="8" fillId="12" borderId="16" xfId="0" applyFont="1" applyFill="1" applyBorder="1" applyAlignment="1">
      <alignment horizontal="center" vertical="center"/>
    </xf>
    <xf numFmtId="0" fontId="8" fillId="12" borderId="17" xfId="0" applyFont="1" applyFill="1" applyBorder="1" applyAlignment="1">
      <alignment horizontal="center" vertical="center"/>
    </xf>
    <xf numFmtId="164" fontId="0" fillId="0" borderId="0" xfId="1" applyFont="1" applyBorder="1"/>
    <xf numFmtId="0" fontId="8" fillId="9" borderId="14" xfId="0" applyFont="1" applyFill="1" applyBorder="1"/>
    <xf numFmtId="164" fontId="0" fillId="10" borderId="14" xfId="1" applyFont="1" applyFill="1" applyBorder="1"/>
    <xf numFmtId="10" fontId="0" fillId="10" borderId="14" xfId="2" applyNumberFormat="1" applyFont="1" applyFill="1" applyBorder="1"/>
    <xf numFmtId="0" fontId="8" fillId="9" borderId="20" xfId="0" applyFont="1" applyFill="1" applyBorder="1" applyAlignment="1">
      <alignment horizontal="center" vertical="center"/>
    </xf>
    <xf numFmtId="164" fontId="0" fillId="0" borderId="27" xfId="1" applyFont="1" applyBorder="1"/>
    <xf numFmtId="9" fontId="0" fillId="0" borderId="14" xfId="2" applyFont="1" applyBorder="1"/>
    <xf numFmtId="14" fontId="0" fillId="0" borderId="24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0" fontId="8" fillId="9" borderId="16" xfId="0" applyFont="1" applyFill="1" applyBorder="1" applyAlignment="1">
      <alignment horizontal="center"/>
    </xf>
    <xf numFmtId="44" fontId="0" fillId="10" borderId="0" xfId="0" applyNumberFormat="1" applyFill="1"/>
    <xf numFmtId="9" fontId="8" fillId="9" borderId="14" xfId="2" applyFont="1" applyFill="1" applyBorder="1" applyAlignment="1">
      <alignment horizontal="center" vertical="center"/>
    </xf>
    <xf numFmtId="164" fontId="8" fillId="9" borderId="14" xfId="1" applyFont="1" applyFill="1" applyBorder="1"/>
    <xf numFmtId="0" fontId="8" fillId="9" borderId="26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8" fillId="13" borderId="14" xfId="0" applyFont="1" applyFill="1" applyBorder="1"/>
    <xf numFmtId="0" fontId="7" fillId="9" borderId="18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7" fillId="9" borderId="26" xfId="0" applyFont="1" applyFill="1" applyBorder="1" applyAlignment="1">
      <alignment horizontal="center"/>
    </xf>
    <xf numFmtId="0" fontId="7" fillId="9" borderId="25" xfId="0" applyFont="1" applyFill="1" applyBorder="1" applyAlignment="1">
      <alignment horizontal="center"/>
    </xf>
    <xf numFmtId="0" fontId="9" fillId="11" borderId="18" xfId="0" applyFont="1" applyFill="1" applyBorder="1" applyAlignment="1">
      <alignment horizontal="center" vertical="center"/>
    </xf>
    <xf numFmtId="44" fontId="9" fillId="10" borderId="14" xfId="0" applyNumberFormat="1" applyFont="1" applyFill="1" applyBorder="1"/>
    <xf numFmtId="9" fontId="0" fillId="0" borderId="0" xfId="2" applyFont="1" applyBorder="1"/>
    <xf numFmtId="44" fontId="0" fillId="10" borderId="14" xfId="0" applyNumberFormat="1" applyFill="1" applyBorder="1" applyAlignment="1">
      <alignment vertical="center"/>
    </xf>
    <xf numFmtId="0" fontId="8" fillId="13" borderId="14" xfId="0" applyFont="1" applyFill="1" applyBorder="1" applyAlignment="1">
      <alignment horizontal="center" vertical="center" wrapText="1"/>
    </xf>
    <xf numFmtId="0" fontId="3" fillId="9" borderId="26" xfId="0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/>
    </xf>
    <xf numFmtId="165" fontId="0" fillId="0" borderId="14" xfId="2" applyNumberFormat="1" applyFont="1" applyBorder="1" applyAlignment="1">
      <alignment vertical="center"/>
    </xf>
    <xf numFmtId="44" fontId="0" fillId="10" borderId="25" xfId="0" applyNumberFormat="1" applyFill="1" applyBorder="1"/>
    <xf numFmtId="0" fontId="8" fillId="13" borderId="25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10" fontId="0" fillId="0" borderId="14" xfId="2" applyNumberFormat="1" applyFont="1" applyBorder="1" applyAlignment="1">
      <alignment horizontal="center" vertical="center"/>
    </xf>
    <xf numFmtId="10" fontId="0" fillId="0" borderId="24" xfId="2" applyNumberFormat="1" applyFont="1" applyBorder="1" applyAlignment="1">
      <alignment horizontal="center" vertical="center"/>
    </xf>
    <xf numFmtId="0" fontId="0" fillId="10" borderId="23" xfId="0" applyFill="1" applyBorder="1"/>
    <xf numFmtId="44" fontId="0" fillId="10" borderId="24" xfId="0" applyNumberFormat="1" applyFill="1" applyBorder="1"/>
    <xf numFmtId="44" fontId="0" fillId="10" borderId="21" xfId="0" applyNumberFormat="1" applyFill="1" applyBorder="1"/>
    <xf numFmtId="165" fontId="0" fillId="0" borderId="14" xfId="2" applyNumberFormat="1" applyFont="1" applyBorder="1" applyAlignment="1">
      <alignment horizontal="center" vertical="center"/>
    </xf>
    <xf numFmtId="0" fontId="0" fillId="10" borderId="22" xfId="0" applyFill="1" applyBorder="1"/>
    <xf numFmtId="165" fontId="0" fillId="0" borderId="24" xfId="2" applyNumberFormat="1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7326</xdr:colOff>
      <xdr:row>4</xdr:row>
      <xdr:rowOff>168519</xdr:rowOff>
    </xdr:from>
    <xdr:to>
      <xdr:col>11</xdr:col>
      <xdr:colOff>47854</xdr:colOff>
      <xdr:row>15</xdr:row>
      <xdr:rowOff>31280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F02ED26-5050-4FD8-AAE2-7192B51E8A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75" t="319"/>
        <a:stretch/>
      </xdr:blipFill>
      <xdr:spPr>
        <a:xfrm>
          <a:off x="4857749" y="1025769"/>
          <a:ext cx="3081201" cy="22904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9888</xdr:colOff>
      <xdr:row>3</xdr:row>
      <xdr:rowOff>164522</xdr:rowOff>
    </xdr:from>
    <xdr:to>
      <xdr:col>13</xdr:col>
      <xdr:colOff>538021</xdr:colOff>
      <xdr:row>22</xdr:row>
      <xdr:rowOff>51954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BBF67C4-AAC3-4AF6-94EB-604EC8085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6729" y="831272"/>
          <a:ext cx="4164951" cy="413038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600004</xdr:colOff>
      <xdr:row>4</xdr:row>
      <xdr:rowOff>178353</xdr:rowOff>
    </xdr:from>
    <xdr:to>
      <xdr:col>27</xdr:col>
      <xdr:colOff>105943</xdr:colOff>
      <xdr:row>15</xdr:row>
      <xdr:rowOff>34062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8BD07B-D4EE-427B-AEE4-C12B5590B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82254" y="1035603"/>
          <a:ext cx="9828657" cy="3316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213823</xdr:colOff>
      <xdr:row>15</xdr:row>
      <xdr:rowOff>163378</xdr:rowOff>
    </xdr:from>
    <xdr:to>
      <xdr:col>6</xdr:col>
      <xdr:colOff>538394</xdr:colOff>
      <xdr:row>21</xdr:row>
      <xdr:rowOff>15582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4651064-EDA5-4CC8-BC80-9697C4037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040" y="3222421"/>
          <a:ext cx="2781745" cy="1608118"/>
        </a:xfrm>
        <a:prstGeom prst="rect">
          <a:avLst/>
        </a:prstGeom>
      </xdr:spPr>
    </xdr:pic>
    <xdr:clientData/>
  </xdr:twoCellAnchor>
  <xdr:twoCellAnchor editAs="oneCell">
    <xdr:from>
      <xdr:col>5</xdr:col>
      <xdr:colOff>546652</xdr:colOff>
      <xdr:row>3</xdr:row>
      <xdr:rowOff>157370</xdr:rowOff>
    </xdr:from>
    <xdr:to>
      <xdr:col>13</xdr:col>
      <xdr:colOff>491707</xdr:colOff>
      <xdr:row>13</xdr:row>
      <xdr:rowOff>32881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250028A-ED78-4284-8EF1-681096F2D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2065" y="828261"/>
          <a:ext cx="4848359" cy="19875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597476</xdr:colOff>
      <xdr:row>4</xdr:row>
      <xdr:rowOff>138547</xdr:rowOff>
    </xdr:from>
    <xdr:to>
      <xdr:col>14</xdr:col>
      <xdr:colOff>446170</xdr:colOff>
      <xdr:row>14</xdr:row>
      <xdr:rowOff>32488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892267-E69B-4746-9709-94702F499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9067" y="995797"/>
          <a:ext cx="4697785" cy="1980782"/>
        </a:xfrm>
        <a:prstGeom prst="rect">
          <a:avLst/>
        </a:prstGeom>
      </xdr:spPr>
    </xdr:pic>
    <xdr:clientData/>
  </xdr:twoCellAnchor>
  <xdr:twoCellAnchor editAs="oneCell">
    <xdr:from>
      <xdr:col>6</xdr:col>
      <xdr:colOff>595702</xdr:colOff>
      <xdr:row>18</xdr:row>
      <xdr:rowOff>181841</xdr:rowOff>
    </xdr:from>
    <xdr:to>
      <xdr:col>12</xdr:col>
      <xdr:colOff>306941</xdr:colOff>
      <xdr:row>28</xdr:row>
      <xdr:rowOff>43295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5D4B6A0-41CB-44CF-8ECF-833D7A404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97293" y="3887932"/>
          <a:ext cx="3348057" cy="20262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11920</xdr:colOff>
      <xdr:row>2</xdr:row>
      <xdr:rowOff>181841</xdr:rowOff>
    </xdr:from>
    <xdr:to>
      <xdr:col>12</xdr:col>
      <xdr:colOff>437595</xdr:colOff>
      <xdr:row>15</xdr:row>
      <xdr:rowOff>14432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9E1648-AB1D-4445-B382-30AE5DA54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4011" y="666750"/>
          <a:ext cx="4097129" cy="2499591"/>
        </a:xfrm>
        <a:prstGeom prst="rect">
          <a:avLst/>
        </a:prstGeom>
      </xdr:spPr>
    </xdr:pic>
    <xdr:clientData/>
  </xdr:twoCellAnchor>
  <xdr:twoCellAnchor editAs="oneCell">
    <xdr:from>
      <xdr:col>6</xdr:col>
      <xdr:colOff>12905</xdr:colOff>
      <xdr:row>16</xdr:row>
      <xdr:rowOff>190501</xdr:rowOff>
    </xdr:from>
    <xdr:to>
      <xdr:col>10</xdr:col>
      <xdr:colOff>20444</xdr:colOff>
      <xdr:row>31</xdr:row>
      <xdr:rowOff>142011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BCFF86C-A829-4060-935C-14B094A1A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7178" y="3532910"/>
          <a:ext cx="2432084" cy="31086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86591</xdr:colOff>
      <xdr:row>3</xdr:row>
      <xdr:rowOff>60615</xdr:rowOff>
    </xdr:from>
    <xdr:to>
      <xdr:col>16</xdr:col>
      <xdr:colOff>339537</xdr:colOff>
      <xdr:row>17</xdr:row>
      <xdr:rowOff>34038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8ABD075-436F-49C4-AF0F-AADC19750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8727" y="727365"/>
          <a:ext cx="5708173" cy="30271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43294</xdr:colOff>
      <xdr:row>4</xdr:row>
      <xdr:rowOff>95250</xdr:rowOff>
    </xdr:from>
    <xdr:to>
      <xdr:col>14</xdr:col>
      <xdr:colOff>459235</xdr:colOff>
      <xdr:row>19</xdr:row>
      <xdr:rowOff>151380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89D765D-3FB0-4637-99A4-3DD6B2350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5817" y="952500"/>
          <a:ext cx="4052759" cy="344183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597477</xdr:colOff>
      <xdr:row>5</xdr:row>
      <xdr:rowOff>155864</xdr:rowOff>
    </xdr:from>
    <xdr:to>
      <xdr:col>15</xdr:col>
      <xdr:colOff>59142</xdr:colOff>
      <xdr:row>14</xdr:row>
      <xdr:rowOff>186670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33CFD0C-723F-4830-8F41-4FC0D129C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0795" y="1203614"/>
          <a:ext cx="4310756" cy="21003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576344</xdr:colOff>
      <xdr:row>4</xdr:row>
      <xdr:rowOff>173181</xdr:rowOff>
    </xdr:from>
    <xdr:to>
      <xdr:col>19</xdr:col>
      <xdr:colOff>581007</xdr:colOff>
      <xdr:row>21</xdr:row>
      <xdr:rowOff>20204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02C661A-0A91-4125-9AAC-49B143E5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1708" y="1030431"/>
          <a:ext cx="6672163" cy="39745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2201121</xdr:colOff>
      <xdr:row>3</xdr:row>
      <xdr:rowOff>173183</xdr:rowOff>
    </xdr:from>
    <xdr:to>
      <xdr:col>13</xdr:col>
      <xdr:colOff>569187</xdr:colOff>
      <xdr:row>14</xdr:row>
      <xdr:rowOff>49069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C421AF8-A6C7-49EF-B640-18BA2F83C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7235" y="839933"/>
          <a:ext cx="4204293" cy="34116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5564-2D99-45DC-BBE5-6D4D3F627C3E}">
  <dimension ref="A1:C15"/>
  <sheetViews>
    <sheetView zoomScaleNormal="100" workbookViewId="0">
      <selection activeCell="E12" sqref="E12"/>
    </sheetView>
  </sheetViews>
  <sheetFormatPr defaultRowHeight="14.5" x14ac:dyDescent="0.35"/>
  <cols>
    <col min="1" max="1" width="14.453125" customWidth="1"/>
    <col min="2" max="2" width="16.81640625" customWidth="1"/>
    <col min="3" max="3" width="14.1796875" customWidth="1"/>
  </cols>
  <sheetData>
    <row r="1" spans="1:3" s="10" customFormat="1" ht="30.65" customHeight="1" x14ac:dyDescent="0.35">
      <c r="A1" s="12" t="s">
        <v>3</v>
      </c>
    </row>
    <row r="2" spans="1:3" s="11" customFormat="1" ht="7.9" customHeight="1" x14ac:dyDescent="0.35"/>
    <row r="6" spans="1:3" ht="38.5" customHeight="1" thickBot="1" x14ac:dyDescent="0.4">
      <c r="A6" s="13" t="s">
        <v>0</v>
      </c>
      <c r="B6" s="13" t="s">
        <v>1</v>
      </c>
      <c r="C6" s="14" t="s">
        <v>2</v>
      </c>
    </row>
    <row r="7" spans="1:3" ht="15" thickBot="1" x14ac:dyDescent="0.4">
      <c r="A7" s="2">
        <v>1200</v>
      </c>
      <c r="B7" s="3">
        <v>0.05</v>
      </c>
      <c r="C7" s="22">
        <f>A7*B7</f>
        <v>60</v>
      </c>
    </row>
    <row r="8" spans="1:3" ht="15" thickBot="1" x14ac:dyDescent="0.4">
      <c r="A8" s="4">
        <v>750</v>
      </c>
      <c r="B8" s="5">
        <v>0.08</v>
      </c>
      <c r="C8" s="22">
        <f t="shared" ref="C8:C15" si="0">A8*B8</f>
        <v>60</v>
      </c>
    </row>
    <row r="9" spans="1:3" ht="15" thickBot="1" x14ac:dyDescent="0.4">
      <c r="A9" s="6">
        <v>600</v>
      </c>
      <c r="B9" s="7">
        <v>0.12</v>
      </c>
      <c r="C9" s="22">
        <f t="shared" si="0"/>
        <v>72</v>
      </c>
    </row>
    <row r="10" spans="1:3" ht="15" thickBot="1" x14ac:dyDescent="0.4">
      <c r="A10" s="4">
        <v>320</v>
      </c>
      <c r="B10" s="5">
        <v>0.3</v>
      </c>
      <c r="C10" s="22">
        <f t="shared" si="0"/>
        <v>96</v>
      </c>
    </row>
    <row r="11" spans="1:3" ht="15" thickBot="1" x14ac:dyDescent="0.4">
      <c r="A11" s="6">
        <v>100</v>
      </c>
      <c r="B11" s="7">
        <v>0.1</v>
      </c>
      <c r="C11" s="22">
        <f t="shared" si="0"/>
        <v>10</v>
      </c>
    </row>
    <row r="12" spans="1:3" ht="15" thickBot="1" x14ac:dyDescent="0.4">
      <c r="A12" s="4">
        <v>150</v>
      </c>
      <c r="B12" s="5">
        <v>0.04</v>
      </c>
      <c r="C12" s="22">
        <f t="shared" si="0"/>
        <v>6</v>
      </c>
    </row>
    <row r="13" spans="1:3" ht="15" thickBot="1" x14ac:dyDescent="0.4">
      <c r="A13" s="6">
        <v>230</v>
      </c>
      <c r="B13" s="7">
        <v>7.0000000000000007E-2</v>
      </c>
      <c r="C13" s="22">
        <f t="shared" si="0"/>
        <v>16.100000000000001</v>
      </c>
    </row>
    <row r="14" spans="1:3" ht="15" thickBot="1" x14ac:dyDescent="0.4">
      <c r="A14" s="4">
        <v>200</v>
      </c>
      <c r="B14" s="5">
        <v>0.11</v>
      </c>
      <c r="C14" s="22">
        <f t="shared" si="0"/>
        <v>22</v>
      </c>
    </row>
    <row r="15" spans="1:3" x14ac:dyDescent="0.35">
      <c r="A15" s="8">
        <v>420</v>
      </c>
      <c r="B15" s="9">
        <v>0.25</v>
      </c>
      <c r="C15" s="22">
        <f t="shared" si="0"/>
        <v>105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CF686-BBAC-4DB1-889C-B02540FE3A97}">
  <dimension ref="A1:D22"/>
  <sheetViews>
    <sheetView topLeftCell="A10" zoomScale="110" zoomScaleNormal="110" workbookViewId="0">
      <selection activeCell="C21" sqref="C21"/>
    </sheetView>
  </sheetViews>
  <sheetFormatPr defaultRowHeight="14.5" x14ac:dyDescent="0.35"/>
  <cols>
    <col min="1" max="1" width="13.26953125" customWidth="1"/>
    <col min="2" max="2" width="13.1796875" customWidth="1"/>
    <col min="3" max="3" width="16.26953125" customWidth="1"/>
    <col min="4" max="4" width="18.54296875" customWidth="1"/>
  </cols>
  <sheetData>
    <row r="1" spans="1:4" s="10" customFormat="1" ht="30.65" customHeight="1" x14ac:dyDescent="0.35">
      <c r="A1" s="12" t="s">
        <v>12</v>
      </c>
    </row>
    <row r="2" spans="1:4" s="11" customFormat="1" ht="7.9" customHeight="1" x14ac:dyDescent="0.35"/>
    <row r="5" spans="1:4" s="17" customFormat="1" ht="18" customHeight="1" thickBot="1" x14ac:dyDescent="0.4">
      <c r="A5" s="103" t="s">
        <v>105</v>
      </c>
      <c r="B5" s="104"/>
      <c r="C5" s="104"/>
      <c r="D5" s="104"/>
    </row>
    <row r="6" spans="1:4" s="17" customFormat="1" ht="18" customHeight="1" thickBot="1" x14ac:dyDescent="0.4">
      <c r="A6" s="102" t="s">
        <v>106</v>
      </c>
      <c r="B6" s="100" t="s">
        <v>107</v>
      </c>
      <c r="C6" s="69"/>
      <c r="D6" s="101"/>
    </row>
    <row r="7" spans="1:4" s="17" customFormat="1" ht="18" customHeight="1" thickBot="1" x14ac:dyDescent="0.4">
      <c r="A7" s="102" t="s">
        <v>108</v>
      </c>
      <c r="B7" s="100" t="s">
        <v>109</v>
      </c>
      <c r="C7" s="69"/>
      <c r="D7" s="101"/>
    </row>
    <row r="8" spans="1:4" s="17" customFormat="1" ht="18" customHeight="1" thickBot="1" x14ac:dyDescent="0.4">
      <c r="A8" s="102" t="s">
        <v>110</v>
      </c>
      <c r="B8" s="100" t="s">
        <v>111</v>
      </c>
      <c r="C8" s="69"/>
      <c r="D8" s="101"/>
    </row>
    <row r="9" spans="1:4" s="17" customFormat="1" ht="18" customHeight="1" thickBot="1" x14ac:dyDescent="0.4">
      <c r="A9" s="102" t="s">
        <v>112</v>
      </c>
      <c r="B9" s="100" t="s">
        <v>113</v>
      </c>
      <c r="C9" s="69"/>
      <c r="D9" s="101"/>
    </row>
    <row r="10" spans="1:4" s="17" customFormat="1" ht="18" customHeight="1" thickBot="1" x14ac:dyDescent="0.4">
      <c r="A10"/>
      <c r="B10"/>
      <c r="C10"/>
      <c r="D10"/>
    </row>
    <row r="11" spans="1:4" s="17" customFormat="1" ht="18" customHeight="1" thickBot="1" x14ac:dyDescent="0.4">
      <c r="A11" s="105" t="s">
        <v>114</v>
      </c>
      <c r="B11" s="70"/>
      <c r="C11" s="70"/>
      <c r="D11" s="106"/>
    </row>
    <row r="12" spans="1:4" s="17" customFormat="1" ht="18" customHeight="1" thickBot="1" x14ac:dyDescent="0.4">
      <c r="A12" s="102" t="s">
        <v>115</v>
      </c>
      <c r="B12" s="102" t="s">
        <v>116</v>
      </c>
      <c r="C12" s="102" t="s">
        <v>117</v>
      </c>
      <c r="D12" s="102" t="s">
        <v>118</v>
      </c>
    </row>
    <row r="13" spans="1:4" s="17" customFormat="1" ht="18" customHeight="1" thickBot="1" x14ac:dyDescent="0.4">
      <c r="A13" s="107" t="s">
        <v>119</v>
      </c>
      <c r="B13" s="99">
        <v>120</v>
      </c>
      <c r="C13" s="49">
        <v>55</v>
      </c>
      <c r="D13" s="108">
        <f>C13*B13</f>
        <v>6600</v>
      </c>
    </row>
    <row r="14" spans="1:4" s="17" customFormat="1" ht="18" customHeight="1" thickBot="1" x14ac:dyDescent="0.4">
      <c r="A14" s="99" t="s">
        <v>120</v>
      </c>
      <c r="B14" s="99">
        <v>35</v>
      </c>
      <c r="C14" s="80">
        <v>30</v>
      </c>
      <c r="D14" s="108">
        <f t="shared" ref="D14:D17" si="0">C14*B14</f>
        <v>1050</v>
      </c>
    </row>
    <row r="15" spans="1:4" s="17" customFormat="1" ht="18" customHeight="1" thickBot="1" x14ac:dyDescent="0.4">
      <c r="A15" s="99" t="s">
        <v>121</v>
      </c>
      <c r="B15" s="99">
        <v>45</v>
      </c>
      <c r="C15" s="49">
        <v>68</v>
      </c>
      <c r="D15" s="108">
        <f t="shared" si="0"/>
        <v>3060</v>
      </c>
    </row>
    <row r="16" spans="1:4" s="17" customFormat="1" ht="18" customHeight="1" thickBot="1" x14ac:dyDescent="0.4">
      <c r="A16" s="99" t="s">
        <v>122</v>
      </c>
      <c r="B16" s="99">
        <v>8</v>
      </c>
      <c r="C16" s="80">
        <v>2450</v>
      </c>
      <c r="D16" s="108">
        <f t="shared" si="0"/>
        <v>19600</v>
      </c>
    </row>
    <row r="17" spans="1:4" s="17" customFormat="1" ht="18" customHeight="1" thickBot="1" x14ac:dyDescent="0.4">
      <c r="A17" s="99" t="s">
        <v>123</v>
      </c>
      <c r="B17" s="99">
        <v>39</v>
      </c>
      <c r="C17" s="49">
        <v>320</v>
      </c>
      <c r="D17" s="108">
        <f t="shared" si="0"/>
        <v>12480</v>
      </c>
    </row>
    <row r="18" spans="1:4" s="17" customFormat="1" ht="18" customHeight="1" thickBot="1" x14ac:dyDescent="0.4">
      <c r="C18" s="1"/>
    </row>
    <row r="19" spans="1:4" s="17" customFormat="1" ht="18" customHeight="1" thickBot="1" x14ac:dyDescent="0.4">
      <c r="B19" s="95" t="s">
        <v>124</v>
      </c>
      <c r="C19" s="96"/>
      <c r="D19" s="57">
        <f>+SUM(D13:D17)</f>
        <v>42790</v>
      </c>
    </row>
    <row r="20" spans="1:4" s="17" customFormat="1" ht="18" customHeight="1" thickBot="1" x14ac:dyDescent="0.4">
      <c r="B20" s="81" t="s">
        <v>125</v>
      </c>
      <c r="C20" s="109">
        <v>0.18</v>
      </c>
      <c r="D20" s="57">
        <f>D19*C20</f>
        <v>7702.2</v>
      </c>
    </row>
    <row r="21" spans="1:4" s="17" customFormat="1" ht="18" customHeight="1" thickBot="1" x14ac:dyDescent="0.4">
      <c r="B21" s="81" t="s">
        <v>126</v>
      </c>
      <c r="C21" s="115">
        <v>5.0000000000000001E-3</v>
      </c>
      <c r="D21" s="57">
        <f>D19*C21</f>
        <v>213.95000000000002</v>
      </c>
    </row>
    <row r="22" spans="1:4" s="17" customFormat="1" ht="18" customHeight="1" thickBot="1" x14ac:dyDescent="0.4">
      <c r="B22" s="63" t="s">
        <v>127</v>
      </c>
      <c r="C22" s="84"/>
      <c r="D22" s="110">
        <f>SUM(D19:D21)</f>
        <v>50706.149999999994</v>
      </c>
    </row>
  </sheetData>
  <mergeCells count="8">
    <mergeCell ref="B8:D8"/>
    <mergeCell ref="A11:D11"/>
    <mergeCell ref="B19:C19"/>
    <mergeCell ref="B22:C22"/>
    <mergeCell ref="A5:D5"/>
    <mergeCell ref="B9:D9"/>
    <mergeCell ref="B6:D6"/>
    <mergeCell ref="B7:D7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1B97-69FE-40F3-99E9-AEAFCB6F76B8}">
  <dimension ref="A1:I25"/>
  <sheetViews>
    <sheetView topLeftCell="H1" zoomScale="80" zoomScaleNormal="80" workbookViewId="0">
      <selection activeCell="J16" sqref="J16"/>
    </sheetView>
  </sheetViews>
  <sheetFormatPr defaultRowHeight="14.5" x14ac:dyDescent="0.35"/>
  <cols>
    <col min="1" max="1" width="13.26953125" customWidth="1"/>
    <col min="2" max="2" width="15.1796875" customWidth="1"/>
    <col min="3" max="3" width="13.7265625" customWidth="1"/>
    <col min="4" max="4" width="15" customWidth="1"/>
    <col min="5" max="5" width="17" customWidth="1"/>
    <col min="6" max="6" width="20.7265625" customWidth="1"/>
    <col min="7" max="7" width="11.1796875" customWidth="1"/>
    <col min="8" max="8" width="19.90625" customWidth="1"/>
    <col min="9" max="9" width="20.54296875" customWidth="1"/>
  </cols>
  <sheetData>
    <row r="1" spans="1:9" s="10" customFormat="1" ht="30.65" customHeight="1" x14ac:dyDescent="0.35">
      <c r="A1" s="12" t="s">
        <v>13</v>
      </c>
    </row>
    <row r="2" spans="1:9" s="11" customFormat="1" ht="7.9" customHeight="1" x14ac:dyDescent="0.35"/>
    <row r="5" spans="1:9" ht="15" thickBot="1" x14ac:dyDescent="0.4"/>
    <row r="6" spans="1:9" ht="52.5" customHeight="1" thickBot="1" x14ac:dyDescent="0.4">
      <c r="A6" s="112" t="s">
        <v>137</v>
      </c>
      <c r="B6" s="113"/>
      <c r="C6" s="113"/>
      <c r="D6" s="113"/>
      <c r="E6" s="113"/>
      <c r="F6" s="113"/>
      <c r="G6" s="113"/>
      <c r="H6" s="113"/>
      <c r="I6" s="114"/>
    </row>
    <row r="7" spans="1:9" ht="54" customHeight="1" thickBot="1" x14ac:dyDescent="0.4">
      <c r="A7" s="111" t="s">
        <v>128</v>
      </c>
      <c r="B7" s="111" t="s">
        <v>129</v>
      </c>
      <c r="C7" s="111" t="s">
        <v>130</v>
      </c>
      <c r="D7" s="111" t="s">
        <v>131</v>
      </c>
      <c r="E7" s="111" t="s">
        <v>132</v>
      </c>
      <c r="F7" s="111" t="s">
        <v>133</v>
      </c>
      <c r="G7" s="111" t="s">
        <v>134</v>
      </c>
      <c r="H7" s="111" t="s">
        <v>135</v>
      </c>
      <c r="I7" s="117" t="s">
        <v>136</v>
      </c>
    </row>
    <row r="8" spans="1:9" s="23" customFormat="1" ht="18.75" customHeight="1" thickBot="1" x14ac:dyDescent="0.4">
      <c r="A8" s="99">
        <v>12748</v>
      </c>
      <c r="B8" s="47" t="s">
        <v>138</v>
      </c>
      <c r="C8" s="49">
        <v>150</v>
      </c>
      <c r="D8" s="88">
        <v>44732</v>
      </c>
      <c r="E8" s="88">
        <v>44740</v>
      </c>
      <c r="F8" s="119">
        <v>1.5599999999999999E-2</v>
      </c>
      <c r="G8" s="55">
        <f>E8-D8</f>
        <v>8</v>
      </c>
      <c r="H8" s="57">
        <f>F8*C8*G8</f>
        <v>18.72</v>
      </c>
      <c r="I8" s="116">
        <f>H8+C8</f>
        <v>168.72</v>
      </c>
    </row>
    <row r="9" spans="1:9" s="23" customFormat="1" ht="18.75" customHeight="1" thickBot="1" x14ac:dyDescent="0.4">
      <c r="A9" s="99">
        <v>9105</v>
      </c>
      <c r="B9" s="47" t="s">
        <v>139</v>
      </c>
      <c r="C9" s="49">
        <v>500</v>
      </c>
      <c r="D9" s="88">
        <v>44718</v>
      </c>
      <c r="E9" s="88">
        <v>44720</v>
      </c>
      <c r="F9" s="119">
        <v>2.47E-2</v>
      </c>
      <c r="G9" s="55">
        <f t="shared" ref="G9:G15" si="0">E9-D9</f>
        <v>2</v>
      </c>
      <c r="H9" s="57">
        <f t="shared" ref="H9:H15" si="1">F9*C9*G9</f>
        <v>24.7</v>
      </c>
      <c r="I9" s="116">
        <f t="shared" ref="I9:I15" si="2">H9+C9</f>
        <v>524.70000000000005</v>
      </c>
    </row>
    <row r="10" spans="1:9" s="23" customFormat="1" ht="18.75" customHeight="1" thickBot="1" x14ac:dyDescent="0.4">
      <c r="A10" s="99">
        <v>4478</v>
      </c>
      <c r="B10" s="47" t="s">
        <v>140</v>
      </c>
      <c r="C10" s="49">
        <v>300</v>
      </c>
      <c r="D10" s="88">
        <v>44719</v>
      </c>
      <c r="E10" s="88">
        <v>44727</v>
      </c>
      <c r="F10" s="119">
        <v>1.2699999999999999E-2</v>
      </c>
      <c r="G10" s="55">
        <f t="shared" si="0"/>
        <v>8</v>
      </c>
      <c r="H10" s="57">
        <f t="shared" si="1"/>
        <v>30.48</v>
      </c>
      <c r="I10" s="116">
        <f t="shared" si="2"/>
        <v>330.48</v>
      </c>
    </row>
    <row r="11" spans="1:9" s="23" customFormat="1" ht="18.75" customHeight="1" thickBot="1" x14ac:dyDescent="0.4">
      <c r="A11" s="99">
        <v>1275</v>
      </c>
      <c r="B11" s="47" t="s">
        <v>141</v>
      </c>
      <c r="C11" s="49">
        <v>400</v>
      </c>
      <c r="D11" s="88">
        <v>44720</v>
      </c>
      <c r="E11" s="88">
        <v>44732</v>
      </c>
      <c r="F11" s="124">
        <v>2.5000000000000001E-2</v>
      </c>
      <c r="G11" s="55">
        <f t="shared" si="0"/>
        <v>12</v>
      </c>
      <c r="H11" s="122">
        <f t="shared" si="1"/>
        <v>120</v>
      </c>
      <c r="I11" s="123">
        <f t="shared" si="2"/>
        <v>520</v>
      </c>
    </row>
    <row r="12" spans="1:9" s="23" customFormat="1" ht="18.75" customHeight="1" thickBot="1" x14ac:dyDescent="0.4">
      <c r="A12" s="99">
        <v>6354</v>
      </c>
      <c r="B12" s="47" t="s">
        <v>142</v>
      </c>
      <c r="C12" s="49">
        <v>200</v>
      </c>
      <c r="D12" s="88">
        <v>44721</v>
      </c>
      <c r="E12" s="88">
        <v>44729</v>
      </c>
      <c r="F12" s="124">
        <v>2.8000000000000001E-2</v>
      </c>
      <c r="G12" s="125">
        <f t="shared" si="0"/>
        <v>8</v>
      </c>
      <c r="H12" s="57">
        <f t="shared" si="1"/>
        <v>44.800000000000004</v>
      </c>
      <c r="I12" s="116">
        <f t="shared" si="2"/>
        <v>244.8</v>
      </c>
    </row>
    <row r="13" spans="1:9" s="23" customFormat="1" ht="18.75" customHeight="1" thickBot="1" x14ac:dyDescent="0.4">
      <c r="A13" s="118">
        <v>9001</v>
      </c>
      <c r="B13" s="45" t="s">
        <v>143</v>
      </c>
      <c r="C13" s="50">
        <v>100</v>
      </c>
      <c r="D13" s="87">
        <v>44722</v>
      </c>
      <c r="E13" s="87">
        <v>44739</v>
      </c>
      <c r="F13" s="126">
        <v>3.6999999999999998E-2</v>
      </c>
      <c r="G13" s="56">
        <f t="shared" si="0"/>
        <v>17</v>
      </c>
      <c r="H13" s="57">
        <f t="shared" si="1"/>
        <v>62.9</v>
      </c>
      <c r="I13" s="116">
        <f t="shared" si="2"/>
        <v>162.9</v>
      </c>
    </row>
    <row r="14" spans="1:9" s="23" customFormat="1" ht="18.75" customHeight="1" thickBot="1" x14ac:dyDescent="0.4">
      <c r="A14" s="99">
        <v>2748</v>
      </c>
      <c r="B14" s="47" t="s">
        <v>144</v>
      </c>
      <c r="C14" s="49">
        <v>520</v>
      </c>
      <c r="D14" s="88">
        <v>44726</v>
      </c>
      <c r="E14" s="88">
        <v>44744</v>
      </c>
      <c r="F14" s="119">
        <v>1.2200000000000001E-2</v>
      </c>
      <c r="G14" s="121">
        <f t="shared" si="0"/>
        <v>18</v>
      </c>
      <c r="H14" s="57">
        <f t="shared" si="1"/>
        <v>114.19200000000001</v>
      </c>
      <c r="I14" s="116">
        <f t="shared" si="2"/>
        <v>634.19200000000001</v>
      </c>
    </row>
    <row r="15" spans="1:9" s="23" customFormat="1" ht="18.75" customHeight="1" thickBot="1" x14ac:dyDescent="0.4">
      <c r="A15" s="118">
        <v>1219</v>
      </c>
      <c r="B15" s="45" t="s">
        <v>145</v>
      </c>
      <c r="C15" s="50">
        <v>890</v>
      </c>
      <c r="D15" s="87">
        <v>44728</v>
      </c>
      <c r="E15" s="87">
        <v>44742</v>
      </c>
      <c r="F15" s="120">
        <v>2.4400000000000002E-2</v>
      </c>
      <c r="G15" s="56">
        <f t="shared" si="0"/>
        <v>14</v>
      </c>
      <c r="H15" s="57">
        <f t="shared" si="1"/>
        <v>304.024</v>
      </c>
      <c r="I15" s="116">
        <f t="shared" si="2"/>
        <v>1194.0239999999999</v>
      </c>
    </row>
    <row r="18" spans="5:5" x14ac:dyDescent="0.35">
      <c r="E18" s="28"/>
    </row>
    <row r="19" spans="5:5" x14ac:dyDescent="0.35">
      <c r="E19" s="28"/>
    </row>
    <row r="20" spans="5:5" x14ac:dyDescent="0.35">
      <c r="E20" s="28"/>
    </row>
    <row r="21" spans="5:5" x14ac:dyDescent="0.35">
      <c r="E21" s="28"/>
    </row>
    <row r="22" spans="5:5" x14ac:dyDescent="0.35">
      <c r="E22" s="28"/>
    </row>
    <row r="23" spans="5:5" x14ac:dyDescent="0.35">
      <c r="E23" s="28"/>
    </row>
    <row r="24" spans="5:5" x14ac:dyDescent="0.35">
      <c r="E24" s="28"/>
    </row>
    <row r="25" spans="5:5" x14ac:dyDescent="0.35">
      <c r="E25" s="28"/>
    </row>
  </sheetData>
  <mergeCells count="1">
    <mergeCell ref="A6:I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E7CF9-C886-4E81-81AA-CC8D38DADDAF}">
  <dimension ref="A1:D28"/>
  <sheetViews>
    <sheetView topLeftCell="A16" zoomScale="115" zoomScaleNormal="115" workbookViewId="0">
      <selection activeCell="B20" sqref="B20"/>
    </sheetView>
  </sheetViews>
  <sheetFormatPr defaultRowHeight="14.5" x14ac:dyDescent="0.35"/>
  <cols>
    <col min="1" max="1" width="16.26953125" customWidth="1"/>
    <col min="2" max="2" width="22" customWidth="1"/>
    <col min="3" max="3" width="15.26953125" customWidth="1"/>
    <col min="4" max="4" width="17.81640625" customWidth="1"/>
  </cols>
  <sheetData>
    <row r="1" spans="1:4" s="10" customFormat="1" ht="30.65" customHeight="1" x14ac:dyDescent="0.35">
      <c r="A1" s="12" t="s">
        <v>4</v>
      </c>
    </row>
    <row r="2" spans="1:4" s="11" customFormat="1" ht="7.9" customHeight="1" x14ac:dyDescent="0.35"/>
    <row r="4" spans="1:4" ht="15" thickBot="1" x14ac:dyDescent="0.4"/>
    <row r="5" spans="1:4" ht="29" x14ac:dyDescent="0.35">
      <c r="A5" s="26" t="s">
        <v>18</v>
      </c>
      <c r="B5" s="27" t="s">
        <v>19</v>
      </c>
      <c r="C5" s="29" t="s">
        <v>20</v>
      </c>
      <c r="D5" s="30" t="s">
        <v>21</v>
      </c>
    </row>
    <row r="6" spans="1:4" x14ac:dyDescent="0.35">
      <c r="A6" s="31">
        <v>1894</v>
      </c>
      <c r="B6" s="16">
        <v>0.15</v>
      </c>
      <c r="C6" s="15">
        <f>A6*B6</f>
        <v>284.09999999999997</v>
      </c>
      <c r="D6" s="34">
        <f>A6+C6</f>
        <v>2178.1</v>
      </c>
    </row>
    <row r="7" spans="1:4" x14ac:dyDescent="0.35">
      <c r="A7" s="31">
        <v>1245</v>
      </c>
      <c r="B7" s="16">
        <v>0.3</v>
      </c>
      <c r="C7" s="15">
        <f t="shared" ref="C7:C13" si="0">A7*B7</f>
        <v>373.5</v>
      </c>
      <c r="D7" s="34">
        <f t="shared" ref="D7:D13" si="1">A7+C7</f>
        <v>1618.5</v>
      </c>
    </row>
    <row r="8" spans="1:4" x14ac:dyDescent="0.35">
      <c r="A8" s="31">
        <v>2357</v>
      </c>
      <c r="B8" s="16">
        <v>0.18</v>
      </c>
      <c r="C8" s="15">
        <f t="shared" si="0"/>
        <v>424.26</v>
      </c>
      <c r="D8" s="34">
        <f t="shared" si="1"/>
        <v>2781.26</v>
      </c>
    </row>
    <row r="9" spans="1:4" x14ac:dyDescent="0.35">
      <c r="A9" s="31">
        <v>9124</v>
      </c>
      <c r="B9" s="16">
        <v>0.23</v>
      </c>
      <c r="C9" s="15">
        <f t="shared" si="0"/>
        <v>2098.52</v>
      </c>
      <c r="D9" s="34">
        <f t="shared" si="1"/>
        <v>11222.52</v>
      </c>
    </row>
    <row r="10" spans="1:4" x14ac:dyDescent="0.35">
      <c r="A10" s="31">
        <v>1227</v>
      </c>
      <c r="B10" s="16">
        <v>0.12</v>
      </c>
      <c r="C10" s="15">
        <f t="shared" si="0"/>
        <v>147.23999999999998</v>
      </c>
      <c r="D10" s="34">
        <f t="shared" si="1"/>
        <v>1374.24</v>
      </c>
    </row>
    <row r="11" spans="1:4" x14ac:dyDescent="0.35">
      <c r="A11" s="31">
        <v>854</v>
      </c>
      <c r="B11" s="16">
        <v>0.1</v>
      </c>
      <c r="C11" s="15">
        <f t="shared" si="0"/>
        <v>85.4</v>
      </c>
      <c r="D11" s="34">
        <f t="shared" si="1"/>
        <v>939.4</v>
      </c>
    </row>
    <row r="12" spans="1:4" x14ac:dyDescent="0.35">
      <c r="A12" s="31">
        <v>2667</v>
      </c>
      <c r="B12" s="16">
        <v>0.25</v>
      </c>
      <c r="C12" s="15">
        <f t="shared" si="0"/>
        <v>666.75</v>
      </c>
      <c r="D12" s="34">
        <f t="shared" si="1"/>
        <v>3333.75</v>
      </c>
    </row>
    <row r="13" spans="1:4" ht="15" thickBot="1" x14ac:dyDescent="0.4">
      <c r="A13" s="32">
        <v>1127</v>
      </c>
      <c r="B13" s="33">
        <v>0.15</v>
      </c>
      <c r="C13" s="15">
        <f t="shared" si="0"/>
        <v>169.04999999999998</v>
      </c>
      <c r="D13" s="34">
        <f t="shared" si="1"/>
        <v>1296.05</v>
      </c>
    </row>
    <row r="14" spans="1:4" x14ac:dyDescent="0.35">
      <c r="B14" s="1"/>
    </row>
    <row r="16" spans="1:4" ht="15" thickBot="1" x14ac:dyDescent="0.4"/>
    <row r="17" spans="1:2" ht="30.75" customHeight="1" x14ac:dyDescent="0.35">
      <c r="A17" s="41" t="s">
        <v>19</v>
      </c>
      <c r="B17" s="35">
        <v>0.15</v>
      </c>
    </row>
    <row r="18" spans="1:2" ht="33" customHeight="1" x14ac:dyDescent="0.35">
      <c r="A18" s="39" t="s">
        <v>18</v>
      </c>
      <c r="B18" s="40" t="s">
        <v>21</v>
      </c>
    </row>
    <row r="19" spans="1:2" ht="21" customHeight="1" x14ac:dyDescent="0.35">
      <c r="A19" s="36">
        <v>1894</v>
      </c>
      <c r="B19" s="38">
        <f>A19*$B$17+A19</f>
        <v>2178.1</v>
      </c>
    </row>
    <row r="20" spans="1:2" s="17" customFormat="1" ht="18.75" customHeight="1" x14ac:dyDescent="0.35">
      <c r="A20" s="31">
        <v>1245</v>
      </c>
      <c r="B20" s="38">
        <f>A20*$B$17+A20</f>
        <v>1431.75</v>
      </c>
    </row>
    <row r="21" spans="1:2" s="17" customFormat="1" ht="20.25" customHeight="1" thickBot="1" x14ac:dyDescent="0.4">
      <c r="A21" s="37">
        <v>2357</v>
      </c>
      <c r="B21" s="38">
        <f t="shared" ref="B20:B21" si="2">A21*$B$17+A21</f>
        <v>2710.55</v>
      </c>
    </row>
    <row r="22" spans="1:2" s="17" customFormat="1" ht="18.75" customHeight="1" x14ac:dyDescent="0.35">
      <c r="A22"/>
      <c r="B22"/>
    </row>
    <row r="23" spans="1:2" x14ac:dyDescent="0.35">
      <c r="B23" s="1"/>
    </row>
    <row r="24" spans="1:2" x14ac:dyDescent="0.35">
      <c r="B24" s="1"/>
    </row>
    <row r="25" spans="1:2" x14ac:dyDescent="0.35">
      <c r="B25" s="1"/>
    </row>
    <row r="26" spans="1:2" x14ac:dyDescent="0.35">
      <c r="B26" s="1"/>
    </row>
    <row r="27" spans="1:2" x14ac:dyDescent="0.35">
      <c r="B27" s="1"/>
    </row>
    <row r="28" spans="1:2" x14ac:dyDescent="0.35">
      <c r="B28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0456-8349-4A71-9761-875273E8DC3A}">
  <dimension ref="A1:D28"/>
  <sheetViews>
    <sheetView zoomScale="110" zoomScaleNormal="110" workbookViewId="0">
      <selection activeCell="C21" sqref="C21"/>
    </sheetView>
  </sheetViews>
  <sheetFormatPr defaultRowHeight="14.5" x14ac:dyDescent="0.35"/>
  <cols>
    <col min="1" max="1" width="17" customWidth="1"/>
    <col min="2" max="3" width="16.26953125" customWidth="1"/>
    <col min="4" max="4" width="19.26953125" customWidth="1"/>
  </cols>
  <sheetData>
    <row r="1" spans="1:4" s="10" customFormat="1" ht="30.65" customHeight="1" x14ac:dyDescent="0.35">
      <c r="A1" s="12" t="s">
        <v>5</v>
      </c>
    </row>
    <row r="2" spans="1:4" s="11" customFormat="1" ht="7.9" customHeight="1" x14ac:dyDescent="0.35"/>
    <row r="6" spans="1:4" ht="29.25" customHeight="1" x14ac:dyDescent="0.35">
      <c r="A6" s="18" t="s">
        <v>14</v>
      </c>
      <c r="B6" s="18" t="s">
        <v>15</v>
      </c>
      <c r="C6" s="19" t="s">
        <v>16</v>
      </c>
      <c r="D6" s="19" t="s">
        <v>17</v>
      </c>
    </row>
    <row r="7" spans="1:4" x14ac:dyDescent="0.35">
      <c r="A7" s="15">
        <v>987</v>
      </c>
      <c r="B7" s="16">
        <v>0.08</v>
      </c>
      <c r="C7" s="20">
        <f>A7*B7</f>
        <v>78.960000000000008</v>
      </c>
      <c r="D7" s="20">
        <f>A7-C7</f>
        <v>908.04</v>
      </c>
    </row>
    <row r="8" spans="1:4" x14ac:dyDescent="0.35">
      <c r="A8" s="15">
        <v>456</v>
      </c>
      <c r="B8" s="16">
        <v>0.09</v>
      </c>
      <c r="C8" s="20">
        <f t="shared" ref="C8:C14" si="0">A8*B8</f>
        <v>41.04</v>
      </c>
      <c r="D8" s="20">
        <f t="shared" ref="D8:D14" si="1">A8-C8</f>
        <v>414.96</v>
      </c>
    </row>
    <row r="9" spans="1:4" x14ac:dyDescent="0.35">
      <c r="A9" s="15">
        <v>2487</v>
      </c>
      <c r="B9" s="16">
        <v>0.1</v>
      </c>
      <c r="C9" s="20">
        <f t="shared" si="0"/>
        <v>248.70000000000002</v>
      </c>
      <c r="D9" s="20">
        <f t="shared" si="1"/>
        <v>2238.3000000000002</v>
      </c>
    </row>
    <row r="10" spans="1:4" x14ac:dyDescent="0.35">
      <c r="A10" s="15">
        <v>855</v>
      </c>
      <c r="B10" s="16">
        <v>0.13</v>
      </c>
      <c r="C10" s="20">
        <f t="shared" si="0"/>
        <v>111.15</v>
      </c>
      <c r="D10" s="20">
        <f t="shared" si="1"/>
        <v>743.85</v>
      </c>
    </row>
    <row r="11" spans="1:4" x14ac:dyDescent="0.35">
      <c r="A11" s="15">
        <v>724</v>
      </c>
      <c r="B11" s="16">
        <v>0.15</v>
      </c>
      <c r="C11" s="20">
        <f t="shared" si="0"/>
        <v>108.6</v>
      </c>
      <c r="D11" s="20">
        <f t="shared" si="1"/>
        <v>615.4</v>
      </c>
    </row>
    <row r="12" spans="1:4" x14ac:dyDescent="0.35">
      <c r="A12" s="15">
        <v>678</v>
      </c>
      <c r="B12" s="16">
        <v>0.09</v>
      </c>
      <c r="C12" s="20">
        <f t="shared" si="0"/>
        <v>61.019999999999996</v>
      </c>
      <c r="D12" s="20">
        <f t="shared" si="1"/>
        <v>616.98</v>
      </c>
    </row>
    <row r="13" spans="1:4" x14ac:dyDescent="0.35">
      <c r="A13" s="15">
        <v>334</v>
      </c>
      <c r="B13" s="16">
        <v>0.1</v>
      </c>
      <c r="C13" s="20">
        <f t="shared" si="0"/>
        <v>33.4</v>
      </c>
      <c r="D13" s="20">
        <f t="shared" si="1"/>
        <v>300.60000000000002</v>
      </c>
    </row>
    <row r="14" spans="1:4" x14ac:dyDescent="0.35">
      <c r="A14" s="15">
        <v>1198</v>
      </c>
      <c r="B14" s="16">
        <v>0.05</v>
      </c>
      <c r="C14" s="20">
        <f t="shared" si="0"/>
        <v>59.900000000000006</v>
      </c>
      <c r="D14" s="20">
        <f t="shared" si="1"/>
        <v>1138.0999999999999</v>
      </c>
    </row>
    <row r="15" spans="1:4" x14ac:dyDescent="0.35">
      <c r="B15" s="21"/>
    </row>
    <row r="16" spans="1:4" x14ac:dyDescent="0.35">
      <c r="B16" s="21"/>
    </row>
    <row r="17" spans="1:3" x14ac:dyDescent="0.35">
      <c r="B17" s="21"/>
    </row>
    <row r="18" spans="1:3" x14ac:dyDescent="0.35">
      <c r="B18" s="21"/>
    </row>
    <row r="19" spans="1:3" x14ac:dyDescent="0.35">
      <c r="B19" s="21"/>
    </row>
    <row r="20" spans="1:3" ht="35.25" customHeight="1" x14ac:dyDescent="0.35">
      <c r="A20" s="18" t="s">
        <v>14</v>
      </c>
      <c r="B20" s="18" t="s">
        <v>15</v>
      </c>
      <c r="C20" s="19" t="s">
        <v>17</v>
      </c>
    </row>
    <row r="21" spans="1:3" x14ac:dyDescent="0.35">
      <c r="A21" s="15">
        <v>987</v>
      </c>
      <c r="B21" s="16">
        <v>0.08</v>
      </c>
      <c r="C21" s="20">
        <f>A21*B21-A21</f>
        <v>-908.04</v>
      </c>
    </row>
    <row r="22" spans="1:3" x14ac:dyDescent="0.35">
      <c r="A22" s="15">
        <v>456</v>
      </c>
      <c r="B22" s="16">
        <v>0.09</v>
      </c>
      <c r="C22" s="20">
        <f>A22*B22-A22</f>
        <v>-414.96</v>
      </c>
    </row>
    <row r="23" spans="1:3" x14ac:dyDescent="0.35">
      <c r="A23" s="15">
        <v>2487</v>
      </c>
      <c r="B23" s="16">
        <v>0.1</v>
      </c>
      <c r="C23" s="20">
        <f>A23*B23-A23</f>
        <v>-2238.3000000000002</v>
      </c>
    </row>
    <row r="24" spans="1:3" x14ac:dyDescent="0.35">
      <c r="A24" s="15">
        <v>855</v>
      </c>
      <c r="B24" s="16">
        <v>0.13</v>
      </c>
      <c r="C24" s="20">
        <f>A24*B24-A24</f>
        <v>-743.85</v>
      </c>
    </row>
    <row r="25" spans="1:3" x14ac:dyDescent="0.35">
      <c r="A25" s="15">
        <v>724</v>
      </c>
      <c r="B25" s="16">
        <v>0.15</v>
      </c>
      <c r="C25" s="20">
        <f t="shared" ref="C22:C28" si="2">A25*B25-A25</f>
        <v>-615.4</v>
      </c>
    </row>
    <row r="26" spans="1:3" x14ac:dyDescent="0.35">
      <c r="A26" s="15">
        <v>678</v>
      </c>
      <c r="B26" s="16">
        <v>0.09</v>
      </c>
      <c r="C26" s="20">
        <f t="shared" si="2"/>
        <v>-616.98</v>
      </c>
    </row>
    <row r="27" spans="1:3" x14ac:dyDescent="0.35">
      <c r="A27" s="15">
        <v>334</v>
      </c>
      <c r="B27" s="16">
        <v>0.1</v>
      </c>
      <c r="C27" s="20">
        <f t="shared" si="2"/>
        <v>-300.60000000000002</v>
      </c>
    </row>
    <row r="28" spans="1:3" x14ac:dyDescent="0.35">
      <c r="A28" s="15">
        <v>1198</v>
      </c>
      <c r="B28" s="16">
        <v>0.05</v>
      </c>
      <c r="C28" s="20">
        <f t="shared" si="2"/>
        <v>-1138.0999999999999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8445-B2A6-4D71-A9CB-E25631B620FA}">
  <dimension ref="A1:C31"/>
  <sheetViews>
    <sheetView tabSelected="1" zoomScale="110" zoomScaleNormal="110" workbookViewId="0">
      <selection activeCell="B19" sqref="B19:B20"/>
    </sheetView>
  </sheetViews>
  <sheetFormatPr defaultRowHeight="14.5" x14ac:dyDescent="0.35"/>
  <cols>
    <col min="1" max="1" width="14.1796875" customWidth="1"/>
    <col min="2" max="2" width="21.7265625" customWidth="1"/>
    <col min="3" max="3" width="23.54296875" customWidth="1"/>
  </cols>
  <sheetData>
    <row r="1" spans="1:3" s="10" customFormat="1" ht="30.65" customHeight="1" x14ac:dyDescent="0.35">
      <c r="A1" s="12" t="s">
        <v>6</v>
      </c>
    </row>
    <row r="2" spans="1:3" s="11" customFormat="1" ht="7.9" customHeight="1" x14ac:dyDescent="0.35"/>
    <row r="3" spans="1:3" ht="15" thickBot="1" x14ac:dyDescent="0.4"/>
    <row r="4" spans="1:3" ht="30.75" customHeight="1" thickBot="1" x14ac:dyDescent="0.4">
      <c r="A4" s="51" t="s">
        <v>22</v>
      </c>
      <c r="B4" s="60" t="s">
        <v>23</v>
      </c>
      <c r="C4" s="42" t="s">
        <v>24</v>
      </c>
    </row>
    <row r="5" spans="1:3" ht="15" thickBot="1" x14ac:dyDescent="0.4">
      <c r="A5" s="49">
        <v>1445</v>
      </c>
      <c r="B5" s="48">
        <v>0.15</v>
      </c>
      <c r="C5" s="52">
        <f>A5*$B$5+A5</f>
        <v>1661.75</v>
      </c>
    </row>
    <row r="6" spans="1:3" ht="15" thickBot="1" x14ac:dyDescent="0.4">
      <c r="A6" s="49">
        <v>258</v>
      </c>
      <c r="B6" s="48">
        <v>0.15</v>
      </c>
      <c r="C6" s="52">
        <f t="shared" ref="C6:C14" si="0">A6*$B$5+A6</f>
        <v>296.7</v>
      </c>
    </row>
    <row r="7" spans="1:3" ht="15" thickBot="1" x14ac:dyDescent="0.4">
      <c r="A7" s="49">
        <v>702</v>
      </c>
      <c r="B7" s="48">
        <v>0.15</v>
      </c>
      <c r="C7" s="52">
        <f t="shared" si="0"/>
        <v>807.3</v>
      </c>
    </row>
    <row r="8" spans="1:3" ht="15" thickBot="1" x14ac:dyDescent="0.4">
      <c r="A8" s="49">
        <v>374</v>
      </c>
      <c r="B8" s="48">
        <v>0.15</v>
      </c>
      <c r="C8" s="52">
        <f t="shared" si="0"/>
        <v>430.1</v>
      </c>
    </row>
    <row r="9" spans="1:3" ht="15" thickBot="1" x14ac:dyDescent="0.4">
      <c r="A9" s="49">
        <v>1459</v>
      </c>
      <c r="B9" s="48">
        <v>0.15</v>
      </c>
      <c r="C9" s="52">
        <f t="shared" si="0"/>
        <v>1677.85</v>
      </c>
    </row>
    <row r="10" spans="1:3" ht="15" thickBot="1" x14ac:dyDescent="0.4">
      <c r="A10" s="49">
        <v>1157</v>
      </c>
      <c r="B10" s="48">
        <v>0.15</v>
      </c>
      <c r="C10" s="52">
        <f t="shared" si="0"/>
        <v>1330.55</v>
      </c>
    </row>
    <row r="11" spans="1:3" ht="15" thickBot="1" x14ac:dyDescent="0.4">
      <c r="A11" s="49">
        <v>1354</v>
      </c>
      <c r="B11" s="48">
        <v>0.15</v>
      </c>
      <c r="C11" s="52">
        <f t="shared" si="0"/>
        <v>1557.1</v>
      </c>
    </row>
    <row r="12" spans="1:3" ht="15" thickBot="1" x14ac:dyDescent="0.4">
      <c r="A12" s="49">
        <v>456</v>
      </c>
      <c r="B12" s="48">
        <v>0.15</v>
      </c>
      <c r="C12" s="52">
        <f t="shared" si="0"/>
        <v>524.4</v>
      </c>
    </row>
    <row r="13" spans="1:3" ht="15" thickBot="1" x14ac:dyDescent="0.4">
      <c r="A13" s="49">
        <v>1128</v>
      </c>
      <c r="B13" s="48">
        <v>0.15</v>
      </c>
      <c r="C13" s="52">
        <f t="shared" si="0"/>
        <v>1297.2</v>
      </c>
    </row>
    <row r="14" spans="1:3" ht="15" thickBot="1" x14ac:dyDescent="0.4">
      <c r="A14" s="50">
        <v>560</v>
      </c>
      <c r="B14" s="46">
        <v>0.15</v>
      </c>
      <c r="C14" s="52">
        <f t="shared" si="0"/>
        <v>644</v>
      </c>
    </row>
    <row r="17" spans="1:2" ht="15" thickBot="1" x14ac:dyDescent="0.4"/>
    <row r="18" spans="1:2" ht="33" customHeight="1" thickBot="1" x14ac:dyDescent="0.4">
      <c r="A18" s="53" t="s">
        <v>23</v>
      </c>
      <c r="B18" s="54">
        <v>0.15</v>
      </c>
    </row>
    <row r="19" spans="1:2" ht="14.5" customHeight="1" x14ac:dyDescent="0.35">
      <c r="A19" s="58" t="s">
        <v>22</v>
      </c>
      <c r="B19" s="61" t="s">
        <v>24</v>
      </c>
    </row>
    <row r="20" spans="1:2" ht="15" thickBot="1" x14ac:dyDescent="0.4">
      <c r="A20" s="59"/>
      <c r="B20" s="62"/>
    </row>
    <row r="21" spans="1:2" ht="15" thickBot="1" x14ac:dyDescent="0.4">
      <c r="A21" s="49">
        <v>1445</v>
      </c>
      <c r="B21" s="57">
        <f>A21*$B$18+A21</f>
        <v>1661.75</v>
      </c>
    </row>
    <row r="22" spans="1:2" ht="15" thickBot="1" x14ac:dyDescent="0.4">
      <c r="A22" s="49">
        <v>258</v>
      </c>
      <c r="B22" s="57">
        <f t="shared" ref="B22:B31" si="1">A22*$B$18+A22</f>
        <v>296.7</v>
      </c>
    </row>
    <row r="23" spans="1:2" ht="15" thickBot="1" x14ac:dyDescent="0.4">
      <c r="A23" s="49">
        <v>702</v>
      </c>
      <c r="B23" s="57">
        <f t="shared" si="1"/>
        <v>807.3</v>
      </c>
    </row>
    <row r="24" spans="1:2" ht="15" thickBot="1" x14ac:dyDescent="0.4">
      <c r="A24" s="49">
        <v>374</v>
      </c>
      <c r="B24" s="57">
        <f t="shared" si="1"/>
        <v>430.1</v>
      </c>
    </row>
    <row r="25" spans="1:2" ht="15" thickBot="1" x14ac:dyDescent="0.4">
      <c r="A25" s="49">
        <v>9541</v>
      </c>
      <c r="B25" s="57">
        <f t="shared" si="1"/>
        <v>10972.15</v>
      </c>
    </row>
    <row r="26" spans="1:2" ht="15" thickBot="1" x14ac:dyDescent="0.4">
      <c r="A26" s="49">
        <v>1459</v>
      </c>
      <c r="B26" s="57">
        <f t="shared" si="1"/>
        <v>1677.85</v>
      </c>
    </row>
    <row r="27" spans="1:2" ht="15" thickBot="1" x14ac:dyDescent="0.4">
      <c r="A27" s="49">
        <v>1157</v>
      </c>
      <c r="B27" s="57">
        <f t="shared" si="1"/>
        <v>1330.55</v>
      </c>
    </row>
    <row r="28" spans="1:2" ht="15" thickBot="1" x14ac:dyDescent="0.4">
      <c r="A28" s="49">
        <v>1354</v>
      </c>
      <c r="B28" s="57">
        <f t="shared" si="1"/>
        <v>1557.1</v>
      </c>
    </row>
    <row r="29" spans="1:2" ht="15" thickBot="1" x14ac:dyDescent="0.4">
      <c r="A29" s="49">
        <v>456</v>
      </c>
      <c r="B29" s="57">
        <f t="shared" si="1"/>
        <v>524.4</v>
      </c>
    </row>
    <row r="30" spans="1:2" ht="15" thickBot="1" x14ac:dyDescent="0.4">
      <c r="A30" s="49">
        <v>1128</v>
      </c>
      <c r="B30" s="57">
        <f t="shared" si="1"/>
        <v>1297.2</v>
      </c>
    </row>
    <row r="31" spans="1:2" ht="15" thickBot="1" x14ac:dyDescent="0.4">
      <c r="A31" s="50">
        <v>560</v>
      </c>
      <c r="B31" s="57">
        <f t="shared" si="1"/>
        <v>644</v>
      </c>
    </row>
  </sheetData>
  <mergeCells count="2">
    <mergeCell ref="A19:A20"/>
    <mergeCell ref="B19:B2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1332-D1A3-4860-9F0B-62D46A22EE18}">
  <dimension ref="A1:E16"/>
  <sheetViews>
    <sheetView zoomScale="71" zoomScaleNormal="71" workbookViewId="0">
      <selection activeCell="E27" sqref="E27"/>
    </sheetView>
  </sheetViews>
  <sheetFormatPr defaultRowHeight="14.5" x14ac:dyDescent="0.35"/>
  <cols>
    <col min="2" max="2" width="17.54296875" customWidth="1"/>
    <col min="3" max="3" width="20.54296875" customWidth="1"/>
    <col min="4" max="4" width="13.90625" customWidth="1"/>
    <col min="5" max="5" width="19.7265625" customWidth="1"/>
  </cols>
  <sheetData>
    <row r="1" spans="1:5" s="10" customFormat="1" ht="30.65" customHeight="1" x14ac:dyDescent="0.35">
      <c r="A1" s="12" t="s">
        <v>7</v>
      </c>
    </row>
    <row r="2" spans="1:5" s="11" customFormat="1" ht="7.9" customHeight="1" x14ac:dyDescent="0.35"/>
    <row r="3" spans="1:5" ht="15" thickBot="1" x14ac:dyDescent="0.4"/>
    <row r="4" spans="1:5" x14ac:dyDescent="0.35">
      <c r="A4" s="64" t="s">
        <v>25</v>
      </c>
      <c r="B4" s="64" t="s">
        <v>26</v>
      </c>
      <c r="C4" s="64" t="s">
        <v>27</v>
      </c>
      <c r="D4" s="61" t="s">
        <v>28</v>
      </c>
      <c r="E4" s="61" t="s">
        <v>29</v>
      </c>
    </row>
    <row r="5" spans="1:5" ht="15" thickBot="1" x14ac:dyDescent="0.4">
      <c r="A5" s="65"/>
      <c r="B5" s="65"/>
      <c r="C5" s="65"/>
      <c r="D5" s="62"/>
      <c r="E5" s="62"/>
    </row>
    <row r="6" spans="1:5" s="23" customFormat="1" ht="18" customHeight="1" thickBot="1" x14ac:dyDescent="0.4">
      <c r="A6" s="43" t="s">
        <v>30</v>
      </c>
      <c r="B6" s="43" t="s">
        <v>40</v>
      </c>
      <c r="C6" s="66">
        <v>100</v>
      </c>
      <c r="D6" s="72">
        <v>12.8</v>
      </c>
      <c r="E6" s="74">
        <f>C6*D6</f>
        <v>1280</v>
      </c>
    </row>
    <row r="7" spans="1:5" s="23" customFormat="1" ht="18" customHeight="1" thickBot="1" x14ac:dyDescent="0.4">
      <c r="A7" s="44" t="s">
        <v>31</v>
      </c>
      <c r="B7" s="44" t="s">
        <v>41</v>
      </c>
      <c r="C7" s="67">
        <v>45</v>
      </c>
      <c r="D7" s="73">
        <v>25.6</v>
      </c>
      <c r="E7" s="74">
        <f t="shared" ref="E7:E15" si="0">C7*D7</f>
        <v>1152</v>
      </c>
    </row>
    <row r="8" spans="1:5" s="23" customFormat="1" ht="18" customHeight="1" thickBot="1" x14ac:dyDescent="0.4">
      <c r="A8" s="44" t="s">
        <v>32</v>
      </c>
      <c r="B8" s="44" t="s">
        <v>42</v>
      </c>
      <c r="C8" s="67">
        <v>5000</v>
      </c>
      <c r="D8" s="73">
        <v>0.25</v>
      </c>
      <c r="E8" s="74">
        <f t="shared" si="0"/>
        <v>1250</v>
      </c>
    </row>
    <row r="9" spans="1:5" s="23" customFormat="1" ht="18" customHeight="1" thickBot="1" x14ac:dyDescent="0.4">
      <c r="A9" s="44" t="s">
        <v>33</v>
      </c>
      <c r="B9" s="44" t="s">
        <v>43</v>
      </c>
      <c r="C9" s="67">
        <v>6</v>
      </c>
      <c r="D9" s="73">
        <v>289</v>
      </c>
      <c r="E9" s="74">
        <f t="shared" si="0"/>
        <v>1734</v>
      </c>
    </row>
    <row r="10" spans="1:5" s="23" customFormat="1" ht="18" customHeight="1" thickBot="1" x14ac:dyDescent="0.4">
      <c r="A10" s="44" t="s">
        <v>34</v>
      </c>
      <c r="B10" s="44" t="s">
        <v>44</v>
      </c>
      <c r="C10" s="67">
        <v>38</v>
      </c>
      <c r="D10" s="73">
        <v>18</v>
      </c>
      <c r="E10" s="74">
        <f t="shared" si="0"/>
        <v>684</v>
      </c>
    </row>
    <row r="11" spans="1:5" s="23" customFormat="1" ht="18" customHeight="1" thickBot="1" x14ac:dyDescent="0.4">
      <c r="A11" s="44" t="s">
        <v>35</v>
      </c>
      <c r="B11" s="44" t="s">
        <v>45</v>
      </c>
      <c r="C11" s="67">
        <v>20</v>
      </c>
      <c r="D11" s="73">
        <v>32</v>
      </c>
      <c r="E11" s="74">
        <f t="shared" si="0"/>
        <v>640</v>
      </c>
    </row>
    <row r="12" spans="1:5" s="23" customFormat="1" ht="18" customHeight="1" thickBot="1" x14ac:dyDescent="0.4">
      <c r="A12" s="44" t="s">
        <v>36</v>
      </c>
      <c r="B12" s="44" t="s">
        <v>46</v>
      </c>
      <c r="C12" s="67">
        <v>2</v>
      </c>
      <c r="D12" s="73">
        <v>550</v>
      </c>
      <c r="E12" s="74">
        <f t="shared" si="0"/>
        <v>1100</v>
      </c>
    </row>
    <row r="13" spans="1:5" s="23" customFormat="1" ht="18" customHeight="1" thickBot="1" x14ac:dyDescent="0.4">
      <c r="A13" s="44" t="s">
        <v>37</v>
      </c>
      <c r="B13" s="44" t="s">
        <v>47</v>
      </c>
      <c r="C13" s="67">
        <v>3</v>
      </c>
      <c r="D13" s="73">
        <v>950</v>
      </c>
      <c r="E13" s="74">
        <f t="shared" si="0"/>
        <v>2850</v>
      </c>
    </row>
    <row r="14" spans="1:5" s="23" customFormat="1" ht="18" customHeight="1" thickBot="1" x14ac:dyDescent="0.4">
      <c r="A14" s="44" t="s">
        <v>38</v>
      </c>
      <c r="B14" s="44" t="s">
        <v>48</v>
      </c>
      <c r="C14" s="67">
        <v>8</v>
      </c>
      <c r="D14" s="73">
        <v>112</v>
      </c>
      <c r="E14" s="74">
        <f t="shared" si="0"/>
        <v>896</v>
      </c>
    </row>
    <row r="15" spans="1:5" s="23" customFormat="1" ht="18" customHeight="1" thickBot="1" x14ac:dyDescent="0.4">
      <c r="A15" s="44" t="s">
        <v>39</v>
      </c>
      <c r="B15" s="44" t="s">
        <v>49</v>
      </c>
      <c r="C15" s="67">
        <v>1200</v>
      </c>
      <c r="D15" s="73">
        <v>0.85</v>
      </c>
      <c r="E15" s="74">
        <f t="shared" si="0"/>
        <v>1020</v>
      </c>
    </row>
    <row r="16" spans="1:5" s="23" customFormat="1" ht="18" customHeight="1" thickBot="1" x14ac:dyDescent="0.4">
      <c r="A16" s="75"/>
      <c r="B16" s="76"/>
      <c r="C16" s="70" t="s">
        <v>50</v>
      </c>
      <c r="D16" s="71"/>
      <c r="E16" s="57">
        <f>SUM(E6:E15)</f>
        <v>12606</v>
      </c>
    </row>
  </sheetData>
  <mergeCells count="6">
    <mergeCell ref="A4:A5"/>
    <mergeCell ref="B4:B5"/>
    <mergeCell ref="C4:C5"/>
    <mergeCell ref="D4:D5"/>
    <mergeCell ref="E4:E5"/>
    <mergeCell ref="C16:D1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D0394-9BDE-42B8-AF71-C1E6BF049170}">
  <dimension ref="A1:E19"/>
  <sheetViews>
    <sheetView topLeftCell="A7" zoomScale="110" zoomScaleNormal="110" workbookViewId="0">
      <selection activeCell="A6" sqref="A6:C6"/>
    </sheetView>
  </sheetViews>
  <sheetFormatPr defaultRowHeight="14.5" x14ac:dyDescent="0.35"/>
  <cols>
    <col min="1" max="1" width="19.26953125" customWidth="1"/>
    <col min="2" max="2" width="13.81640625" customWidth="1"/>
    <col min="3" max="3" width="26.54296875" customWidth="1"/>
  </cols>
  <sheetData>
    <row r="1" spans="1:5" s="10" customFormat="1" ht="30.65" customHeight="1" x14ac:dyDescent="0.35">
      <c r="A1" s="12" t="s">
        <v>8</v>
      </c>
    </row>
    <row r="2" spans="1:5" s="11" customFormat="1" ht="7.9" customHeight="1" x14ac:dyDescent="0.35"/>
    <row r="5" spans="1:5" ht="15" thickBot="1" x14ac:dyDescent="0.4"/>
    <row r="6" spans="1:5" ht="25.5" customHeight="1" thickBot="1" x14ac:dyDescent="0.4">
      <c r="A6" s="77" t="s">
        <v>51</v>
      </c>
      <c r="B6" s="78"/>
      <c r="C6" s="79"/>
    </row>
    <row r="7" spans="1:5" x14ac:dyDescent="0.35">
      <c r="A7" s="58" t="s">
        <v>53</v>
      </c>
      <c r="B7" s="64" t="s">
        <v>52</v>
      </c>
      <c r="C7" s="61" t="s">
        <v>54</v>
      </c>
    </row>
    <row r="8" spans="1:5" s="17" customFormat="1" ht="18.75" customHeight="1" thickBot="1" x14ac:dyDescent="0.4">
      <c r="A8" s="59"/>
      <c r="B8" s="65"/>
      <c r="C8" s="62"/>
    </row>
    <row r="9" spans="1:5" s="17" customFormat="1" ht="18.75" customHeight="1" thickBot="1" x14ac:dyDescent="0.4">
      <c r="A9" s="47" t="s">
        <v>55</v>
      </c>
      <c r="B9" s="49">
        <v>70</v>
      </c>
      <c r="C9" s="83">
        <f>B9/$B$17</f>
        <v>1.9564002235885971E-2</v>
      </c>
    </row>
    <row r="10" spans="1:5" s="17" customFormat="1" ht="18.75" customHeight="1" thickBot="1" x14ac:dyDescent="0.4">
      <c r="A10" s="47" t="s">
        <v>56</v>
      </c>
      <c r="B10" s="49">
        <v>190</v>
      </c>
      <c r="C10" s="83">
        <f t="shared" ref="C10:C15" si="0">B10/$B$17</f>
        <v>5.3102291783119059E-2</v>
      </c>
      <c r="E10" s="24"/>
    </row>
    <row r="11" spans="1:5" s="17" customFormat="1" ht="18.75" customHeight="1" thickBot="1" x14ac:dyDescent="0.4">
      <c r="A11" s="47" t="s">
        <v>57</v>
      </c>
      <c r="B11" s="49">
        <v>49.99</v>
      </c>
      <c r="C11" s="83">
        <f t="shared" si="0"/>
        <v>1.3971492453884852E-2</v>
      </c>
      <c r="E11" s="24"/>
    </row>
    <row r="12" spans="1:5" s="17" customFormat="1" ht="18.75" customHeight="1" thickBot="1" x14ac:dyDescent="0.4">
      <c r="A12" s="47" t="s">
        <v>58</v>
      </c>
      <c r="B12" s="49">
        <v>1050</v>
      </c>
      <c r="C12" s="83">
        <f t="shared" si="0"/>
        <v>0.29346003353828953</v>
      </c>
    </row>
    <row r="13" spans="1:5" s="17" customFormat="1" ht="18.75" customHeight="1" thickBot="1" x14ac:dyDescent="0.4">
      <c r="A13" s="47" t="s">
        <v>59</v>
      </c>
      <c r="B13" s="49">
        <v>560</v>
      </c>
      <c r="C13" s="83">
        <f t="shared" si="0"/>
        <v>0.15651201788708777</v>
      </c>
    </row>
    <row r="14" spans="1:5" s="17" customFormat="1" ht="18.75" customHeight="1" thickBot="1" x14ac:dyDescent="0.4">
      <c r="A14" s="47" t="s">
        <v>60</v>
      </c>
      <c r="B14" s="49">
        <v>320</v>
      </c>
      <c r="C14" s="83">
        <f t="shared" si="0"/>
        <v>8.9435438792621572E-2</v>
      </c>
    </row>
    <row r="15" spans="1:5" ht="15" thickBot="1" x14ac:dyDescent="0.4">
      <c r="A15" s="47" t="s">
        <v>61</v>
      </c>
      <c r="B15" s="49">
        <v>380</v>
      </c>
      <c r="C15" s="83">
        <f t="shared" si="0"/>
        <v>0.10620458356623812</v>
      </c>
    </row>
    <row r="16" spans="1:5" ht="15" thickBot="1" x14ac:dyDescent="0.4"/>
    <row r="17" spans="1:3" ht="15" thickBot="1" x14ac:dyDescent="0.4">
      <c r="A17" s="81" t="s">
        <v>62</v>
      </c>
      <c r="B17" s="82">
        <v>3578</v>
      </c>
    </row>
    <row r="18" spans="1:3" ht="15" thickBot="1" x14ac:dyDescent="0.4"/>
    <row r="19" spans="1:3" ht="15" thickBot="1" x14ac:dyDescent="0.4">
      <c r="A19" s="81" t="s">
        <v>63</v>
      </c>
      <c r="B19" s="57">
        <f>B17- SUM(B9:B15)</f>
        <v>958.01000000000022</v>
      </c>
      <c r="C19" s="83">
        <f>B19/B17</f>
        <v>0.26775013974287315</v>
      </c>
    </row>
  </sheetData>
  <mergeCells count="4">
    <mergeCell ref="A6:C6"/>
    <mergeCell ref="A7:A8"/>
    <mergeCell ref="B7:B8"/>
    <mergeCell ref="C7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FE1C-75A0-41C3-B42F-A93CEAD3C089}">
  <dimension ref="A1:D15"/>
  <sheetViews>
    <sheetView topLeftCell="B4" zoomScale="110" zoomScaleNormal="110" workbookViewId="0">
      <selection activeCell="G17" sqref="G17"/>
    </sheetView>
  </sheetViews>
  <sheetFormatPr defaultRowHeight="14.5" x14ac:dyDescent="0.35"/>
  <cols>
    <col min="1" max="1" width="14.1796875" customWidth="1"/>
    <col min="2" max="2" width="16.54296875" customWidth="1"/>
    <col min="3" max="3" width="14" customWidth="1"/>
    <col min="4" max="4" width="19.54296875" customWidth="1"/>
  </cols>
  <sheetData>
    <row r="1" spans="1:4" s="10" customFormat="1" ht="30.65" customHeight="1" x14ac:dyDescent="0.35">
      <c r="A1" s="12" t="s">
        <v>9</v>
      </c>
    </row>
    <row r="2" spans="1:4" s="11" customFormat="1" ht="7.9" customHeight="1" x14ac:dyDescent="0.35"/>
    <row r="6" spans="1:4" ht="15" thickBot="1" x14ac:dyDescent="0.4"/>
    <row r="7" spans="1:4" x14ac:dyDescent="0.35">
      <c r="A7" s="58" t="s">
        <v>64</v>
      </c>
      <c r="B7" s="58" t="s">
        <v>65</v>
      </c>
      <c r="C7" s="61" t="s">
        <v>66</v>
      </c>
      <c r="D7" s="61" t="s">
        <v>67</v>
      </c>
    </row>
    <row r="8" spans="1:4" s="17" customFormat="1" ht="18.75" customHeight="1" thickBot="1" x14ac:dyDescent="0.4">
      <c r="A8" s="59"/>
      <c r="B8" s="59"/>
      <c r="C8" s="62"/>
      <c r="D8" s="62"/>
    </row>
    <row r="9" spans="1:4" s="17" customFormat="1" ht="18.75" customHeight="1" thickBot="1" x14ac:dyDescent="0.4">
      <c r="A9" s="47" t="s">
        <v>68</v>
      </c>
      <c r="B9" s="85">
        <v>1099</v>
      </c>
      <c r="C9" s="57">
        <f>B9*$B$15</f>
        <v>164.85</v>
      </c>
      <c r="D9" s="57">
        <f>B9+C9</f>
        <v>1263.8499999999999</v>
      </c>
    </row>
    <row r="10" spans="1:4" s="17" customFormat="1" ht="18.75" customHeight="1" thickBot="1" x14ac:dyDescent="0.4">
      <c r="A10" s="47" t="s">
        <v>69</v>
      </c>
      <c r="B10" s="49">
        <v>799</v>
      </c>
      <c r="C10" s="57">
        <f t="shared" ref="C10:C13" si="0">B10*$B$15</f>
        <v>119.85</v>
      </c>
      <c r="D10" s="57">
        <f t="shared" ref="D10:D13" si="1">B10+C10</f>
        <v>918.85</v>
      </c>
    </row>
    <row r="11" spans="1:4" s="17" customFormat="1" ht="18.75" customHeight="1" thickBot="1" x14ac:dyDescent="0.4">
      <c r="A11" s="47" t="s">
        <v>70</v>
      </c>
      <c r="B11" s="49">
        <v>359</v>
      </c>
      <c r="C11" s="57">
        <f t="shared" si="0"/>
        <v>53.85</v>
      </c>
      <c r="D11" s="57">
        <f t="shared" si="1"/>
        <v>412.85</v>
      </c>
    </row>
    <row r="12" spans="1:4" s="17" customFormat="1" ht="18.75" customHeight="1" thickBot="1" x14ac:dyDescent="0.4">
      <c r="A12" s="47" t="s">
        <v>71</v>
      </c>
      <c r="B12" s="49">
        <v>1299</v>
      </c>
      <c r="C12" s="57">
        <f t="shared" si="0"/>
        <v>194.85</v>
      </c>
      <c r="D12" s="57">
        <f t="shared" si="1"/>
        <v>1493.85</v>
      </c>
    </row>
    <row r="13" spans="1:4" ht="15" thickBot="1" x14ac:dyDescent="0.4">
      <c r="A13" s="45" t="s">
        <v>72</v>
      </c>
      <c r="B13" s="49">
        <v>899</v>
      </c>
      <c r="C13" s="57">
        <f t="shared" si="0"/>
        <v>134.85</v>
      </c>
      <c r="D13" s="57">
        <f t="shared" si="1"/>
        <v>1033.8499999999999</v>
      </c>
    </row>
    <row r="14" spans="1:4" ht="21" customHeight="1" thickBot="1" x14ac:dyDescent="0.4"/>
    <row r="15" spans="1:4" ht="15" thickBot="1" x14ac:dyDescent="0.4">
      <c r="A15" s="81" t="s">
        <v>73</v>
      </c>
      <c r="B15" s="86">
        <v>0.15</v>
      </c>
    </row>
  </sheetData>
  <mergeCells count="4">
    <mergeCell ref="A7:A8"/>
    <mergeCell ref="B7:B8"/>
    <mergeCell ref="C7:C8"/>
    <mergeCell ref="D7:D8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295C2-65D7-48F1-A7B0-BAE3D5129526}">
  <dimension ref="A1:F20"/>
  <sheetViews>
    <sheetView topLeftCell="E10" zoomScale="110" zoomScaleNormal="110" workbookViewId="0">
      <selection activeCell="G12" sqref="G12"/>
    </sheetView>
  </sheetViews>
  <sheetFormatPr defaultRowHeight="14.5" x14ac:dyDescent="0.35"/>
  <cols>
    <col min="1" max="1" width="15.54296875" customWidth="1"/>
    <col min="2" max="2" width="16.54296875" customWidth="1"/>
    <col min="3" max="3" width="15.1796875" customWidth="1"/>
    <col min="4" max="4" width="14.1796875" customWidth="1"/>
    <col min="5" max="5" width="15.26953125" customWidth="1"/>
    <col min="6" max="6" width="18.7265625" customWidth="1"/>
  </cols>
  <sheetData>
    <row r="1" spans="1:6" s="10" customFormat="1" ht="30.65" customHeight="1" x14ac:dyDescent="0.35">
      <c r="A1" s="12" t="s">
        <v>10</v>
      </c>
    </row>
    <row r="2" spans="1:6" s="11" customFormat="1" ht="7.9" customHeight="1" x14ac:dyDescent="0.35"/>
    <row r="5" spans="1:6" ht="15" thickBot="1" x14ac:dyDescent="0.4"/>
    <row r="6" spans="1:6" s="25" customFormat="1" ht="15.5" x14ac:dyDescent="0.35">
      <c r="A6" s="64" t="s">
        <v>74</v>
      </c>
      <c r="B6" s="64" t="s">
        <v>75</v>
      </c>
      <c r="C6" s="64" t="s">
        <v>76</v>
      </c>
      <c r="D6" s="64" t="s">
        <v>77</v>
      </c>
      <c r="E6" s="64" t="s">
        <v>78</v>
      </c>
      <c r="F6" s="64" t="s">
        <v>79</v>
      </c>
    </row>
    <row r="7" spans="1:6" s="23" customFormat="1" ht="18.75" customHeight="1" thickBot="1" x14ac:dyDescent="0.4">
      <c r="A7" s="65"/>
      <c r="B7" s="65"/>
      <c r="C7" s="65"/>
      <c r="D7" s="65"/>
      <c r="E7" s="65"/>
      <c r="F7" s="65"/>
    </row>
    <row r="8" spans="1:6" s="23" customFormat="1" ht="18.75" customHeight="1" thickBot="1" x14ac:dyDescent="0.4">
      <c r="A8" s="47" t="s">
        <v>80</v>
      </c>
      <c r="B8" s="88">
        <v>44563</v>
      </c>
      <c r="C8" s="89">
        <v>44566</v>
      </c>
      <c r="D8" s="49">
        <v>127.9</v>
      </c>
      <c r="E8" s="55">
        <f>C8-B8</f>
        <v>3</v>
      </c>
      <c r="F8" s="57">
        <f>D8*E8</f>
        <v>383.70000000000005</v>
      </c>
    </row>
    <row r="9" spans="1:6" s="23" customFormat="1" ht="18.75" customHeight="1" thickBot="1" x14ac:dyDescent="0.4">
      <c r="A9" s="47" t="s">
        <v>81</v>
      </c>
      <c r="B9" s="88">
        <v>44562</v>
      </c>
      <c r="C9" s="89">
        <v>44571</v>
      </c>
      <c r="D9" s="49">
        <v>185.6</v>
      </c>
      <c r="E9" s="55">
        <f t="shared" ref="E9:E19" si="0">C9-B9</f>
        <v>9</v>
      </c>
      <c r="F9" s="57">
        <f t="shared" ref="F9:F19" si="1">D9*E9</f>
        <v>1670.3999999999999</v>
      </c>
    </row>
    <row r="10" spans="1:6" s="23" customFormat="1" ht="18.75" customHeight="1" thickBot="1" x14ac:dyDescent="0.4">
      <c r="A10" s="47" t="s">
        <v>82</v>
      </c>
      <c r="B10" s="88">
        <v>44566</v>
      </c>
      <c r="C10" s="89">
        <v>44570</v>
      </c>
      <c r="D10" s="49">
        <v>240.36</v>
      </c>
      <c r="E10" s="55">
        <f t="shared" si="0"/>
        <v>4</v>
      </c>
      <c r="F10" s="57">
        <f t="shared" si="1"/>
        <v>961.44</v>
      </c>
    </row>
    <row r="11" spans="1:6" s="23" customFormat="1" ht="18.75" customHeight="1" thickBot="1" x14ac:dyDescent="0.4">
      <c r="A11" s="47" t="s">
        <v>83</v>
      </c>
      <c r="B11" s="88">
        <v>44571</v>
      </c>
      <c r="C11" s="89">
        <v>44573</v>
      </c>
      <c r="D11" s="49">
        <v>175.9</v>
      </c>
      <c r="E11" s="55">
        <f t="shared" si="0"/>
        <v>2</v>
      </c>
      <c r="F11" s="57">
        <f t="shared" si="1"/>
        <v>351.8</v>
      </c>
    </row>
    <row r="12" spans="1:6" s="23" customFormat="1" ht="18.75" customHeight="1" thickBot="1" x14ac:dyDescent="0.4">
      <c r="A12" s="47" t="s">
        <v>84</v>
      </c>
      <c r="B12" s="88">
        <v>44579</v>
      </c>
      <c r="C12" s="89">
        <v>44581</v>
      </c>
      <c r="D12" s="49">
        <v>80.25</v>
      </c>
      <c r="E12" s="55">
        <f t="shared" si="0"/>
        <v>2</v>
      </c>
      <c r="F12" s="57">
        <f t="shared" si="1"/>
        <v>160.5</v>
      </c>
    </row>
    <row r="13" spans="1:6" s="23" customFormat="1" ht="18.75" customHeight="1" thickBot="1" x14ac:dyDescent="0.4">
      <c r="A13" s="47" t="s">
        <v>85</v>
      </c>
      <c r="B13" s="88">
        <v>44568</v>
      </c>
      <c r="C13" s="89">
        <v>44573</v>
      </c>
      <c r="D13" s="68">
        <v>110.75</v>
      </c>
      <c r="E13" s="55">
        <f t="shared" si="0"/>
        <v>5</v>
      </c>
      <c r="F13" s="57">
        <f t="shared" si="1"/>
        <v>553.75</v>
      </c>
    </row>
    <row r="14" spans="1:6" s="23" customFormat="1" ht="18.75" customHeight="1" thickBot="1" x14ac:dyDescent="0.4">
      <c r="A14" s="47" t="s">
        <v>86</v>
      </c>
      <c r="B14" s="88">
        <v>44567</v>
      </c>
      <c r="C14" s="89">
        <v>44569</v>
      </c>
      <c r="D14" s="49">
        <v>150.6</v>
      </c>
      <c r="E14" s="55">
        <f t="shared" si="0"/>
        <v>2</v>
      </c>
      <c r="F14" s="57">
        <f t="shared" si="1"/>
        <v>301.2</v>
      </c>
    </row>
    <row r="15" spans="1:6" s="23" customFormat="1" ht="18.75" customHeight="1" thickBot="1" x14ac:dyDescent="0.4">
      <c r="A15" s="47" t="s">
        <v>87</v>
      </c>
      <c r="B15" s="88">
        <v>44573</v>
      </c>
      <c r="C15" s="89">
        <v>44582</v>
      </c>
      <c r="D15" s="49">
        <v>132.5</v>
      </c>
      <c r="E15" s="55">
        <f t="shared" si="0"/>
        <v>9</v>
      </c>
      <c r="F15" s="57">
        <f t="shared" si="1"/>
        <v>1192.5</v>
      </c>
    </row>
    <row r="16" spans="1:6" s="23" customFormat="1" ht="18.75" customHeight="1" thickBot="1" x14ac:dyDescent="0.4">
      <c r="A16" s="47" t="s">
        <v>88</v>
      </c>
      <c r="B16" s="88">
        <v>44582</v>
      </c>
      <c r="C16" s="89">
        <v>44586</v>
      </c>
      <c r="D16" s="49">
        <v>130.9</v>
      </c>
      <c r="E16" s="55">
        <f t="shared" si="0"/>
        <v>4</v>
      </c>
      <c r="F16" s="57">
        <f t="shared" si="1"/>
        <v>523.6</v>
      </c>
    </row>
    <row r="17" spans="1:6" s="23" customFormat="1" ht="18.75" customHeight="1" thickBot="1" x14ac:dyDescent="0.4">
      <c r="A17" s="47" t="s">
        <v>89</v>
      </c>
      <c r="B17" s="88">
        <v>44579</v>
      </c>
      <c r="C17" s="89">
        <v>44584</v>
      </c>
      <c r="D17" s="49">
        <v>150.44999999999999</v>
      </c>
      <c r="E17" s="55">
        <f t="shared" si="0"/>
        <v>5</v>
      </c>
      <c r="F17" s="57">
        <f t="shared" si="1"/>
        <v>752.25</v>
      </c>
    </row>
    <row r="18" spans="1:6" s="23" customFormat="1" ht="18.75" customHeight="1" thickBot="1" x14ac:dyDescent="0.4">
      <c r="A18" s="47" t="s">
        <v>90</v>
      </c>
      <c r="B18" s="88">
        <v>44564</v>
      </c>
      <c r="C18" s="89">
        <v>44578</v>
      </c>
      <c r="D18" s="49">
        <v>114.8</v>
      </c>
      <c r="E18" s="55">
        <f t="shared" si="0"/>
        <v>14</v>
      </c>
      <c r="F18" s="57">
        <f t="shared" si="1"/>
        <v>1607.2</v>
      </c>
    </row>
    <row r="19" spans="1:6" s="23" customFormat="1" ht="18.75" customHeight="1" thickBot="1" x14ac:dyDescent="0.4">
      <c r="A19" s="47" t="s">
        <v>91</v>
      </c>
      <c r="B19" s="87">
        <v>44568</v>
      </c>
      <c r="C19" s="90">
        <v>44569</v>
      </c>
      <c r="D19" s="50">
        <v>210.9</v>
      </c>
      <c r="E19" s="55">
        <f t="shared" si="0"/>
        <v>1</v>
      </c>
      <c r="F19" s="57">
        <f t="shared" si="1"/>
        <v>210.9</v>
      </c>
    </row>
    <row r="20" spans="1:6" x14ac:dyDescent="0.35">
      <c r="D20" s="91" t="s">
        <v>92</v>
      </c>
      <c r="E20" s="91"/>
      <c r="F20" s="92">
        <f>SUM(F8:F19)</f>
        <v>8669.24</v>
      </c>
    </row>
  </sheetData>
  <mergeCells count="7">
    <mergeCell ref="D20:E20"/>
    <mergeCell ref="A6:A7"/>
    <mergeCell ref="B6:B7"/>
    <mergeCell ref="C6:C7"/>
    <mergeCell ref="D6:D7"/>
    <mergeCell ref="E6:E7"/>
    <mergeCell ref="F6:F7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59023-1C8B-4664-960F-529B48A2F7CD}">
  <dimension ref="A1:G14"/>
  <sheetViews>
    <sheetView topLeftCell="E5" zoomScale="110" zoomScaleNormal="110" workbookViewId="0">
      <selection activeCell="G9" sqref="G9"/>
    </sheetView>
  </sheetViews>
  <sheetFormatPr defaultRowHeight="14.5" x14ac:dyDescent="0.35"/>
  <cols>
    <col min="4" max="4" width="12.26953125" customWidth="1"/>
    <col min="5" max="5" width="16.7265625" customWidth="1"/>
    <col min="6" max="6" width="15.36328125" customWidth="1"/>
    <col min="7" max="7" width="17.54296875" customWidth="1"/>
    <col min="8" max="8" width="33.26953125" customWidth="1"/>
    <col min="9" max="9" width="17.81640625" customWidth="1"/>
  </cols>
  <sheetData>
    <row r="1" spans="1:7" s="10" customFormat="1" ht="30.65" customHeight="1" x14ac:dyDescent="0.35">
      <c r="A1" s="12"/>
      <c r="D1" s="12" t="s">
        <v>11</v>
      </c>
    </row>
    <row r="2" spans="1:7" s="11" customFormat="1" ht="7.9" customHeight="1" x14ac:dyDescent="0.35"/>
    <row r="4" spans="1:7" ht="15" thickBot="1" x14ac:dyDescent="0.4"/>
    <row r="5" spans="1:7" ht="37.5" customHeight="1" thickBot="1" x14ac:dyDescent="0.4">
      <c r="D5" s="95" t="s">
        <v>93</v>
      </c>
      <c r="E5" s="96"/>
      <c r="F5" s="93">
        <v>0.17</v>
      </c>
    </row>
    <row r="6" spans="1:7" ht="33" customHeight="1" thickBot="1" x14ac:dyDescent="0.4">
      <c r="D6" s="95" t="s">
        <v>94</v>
      </c>
      <c r="E6" s="96"/>
      <c r="F6" s="94">
        <v>1.1200000000000001</v>
      </c>
    </row>
    <row r="7" spans="1:7" ht="15" thickBot="1" x14ac:dyDescent="0.4"/>
    <row r="8" spans="1:7" ht="38.25" customHeight="1" thickBot="1" x14ac:dyDescent="0.4">
      <c r="D8" s="97" t="s">
        <v>95</v>
      </c>
      <c r="E8" s="97" t="s">
        <v>96</v>
      </c>
      <c r="F8" s="97" t="s">
        <v>97</v>
      </c>
      <c r="G8" s="97" t="s">
        <v>98</v>
      </c>
    </row>
    <row r="9" spans="1:7" s="23" customFormat="1" ht="23.25" customHeight="1" thickBot="1" x14ac:dyDescent="0.4">
      <c r="D9" s="47" t="s">
        <v>99</v>
      </c>
      <c r="E9" s="98">
        <v>66</v>
      </c>
      <c r="F9" s="57">
        <f>E9*$F$6</f>
        <v>73.92</v>
      </c>
      <c r="G9" s="82">
        <f>F9*$F$5 +F9</f>
        <v>86.486400000000003</v>
      </c>
    </row>
    <row r="10" spans="1:7" s="23" customFormat="1" ht="23.25" customHeight="1" thickBot="1" x14ac:dyDescent="0.4">
      <c r="D10" s="47" t="s">
        <v>100</v>
      </c>
      <c r="E10" s="99">
        <v>120</v>
      </c>
      <c r="F10" s="57">
        <f t="shared" ref="F10:F14" si="0">E10*$F$6</f>
        <v>134.4</v>
      </c>
      <c r="G10" s="82">
        <f t="shared" ref="G10:G14" si="1">F10*$F$5 +F10</f>
        <v>157.24800000000002</v>
      </c>
    </row>
    <row r="11" spans="1:7" s="23" customFormat="1" ht="23.25" customHeight="1" thickBot="1" x14ac:dyDescent="0.4">
      <c r="D11" s="47" t="s">
        <v>101</v>
      </c>
      <c r="E11" s="99">
        <v>75</v>
      </c>
      <c r="F11" s="57">
        <f t="shared" si="0"/>
        <v>84.000000000000014</v>
      </c>
      <c r="G11" s="82">
        <f t="shared" si="1"/>
        <v>98.280000000000015</v>
      </c>
    </row>
    <row r="12" spans="1:7" s="23" customFormat="1" ht="23.25" customHeight="1" thickBot="1" x14ac:dyDescent="0.4">
      <c r="D12" s="47" t="s">
        <v>104</v>
      </c>
      <c r="E12" s="99">
        <v>80</v>
      </c>
      <c r="F12" s="57">
        <f t="shared" si="0"/>
        <v>89.600000000000009</v>
      </c>
      <c r="G12" s="82">
        <f t="shared" si="1"/>
        <v>104.83200000000001</v>
      </c>
    </row>
    <row r="13" spans="1:7" s="23" customFormat="1" ht="23.25" customHeight="1" thickBot="1" x14ac:dyDescent="0.4">
      <c r="D13" s="47" t="s">
        <v>102</v>
      </c>
      <c r="E13" s="99">
        <v>60</v>
      </c>
      <c r="F13" s="57">
        <f t="shared" si="0"/>
        <v>67.2</v>
      </c>
      <c r="G13" s="82">
        <f t="shared" si="1"/>
        <v>78.624000000000009</v>
      </c>
    </row>
    <row r="14" spans="1:7" s="23" customFormat="1" ht="23.25" customHeight="1" thickBot="1" x14ac:dyDescent="0.4">
      <c r="D14" s="47" t="s">
        <v>103</v>
      </c>
      <c r="E14" s="99">
        <v>55</v>
      </c>
      <c r="F14" s="57">
        <f t="shared" si="0"/>
        <v>61.600000000000009</v>
      </c>
      <c r="G14" s="82">
        <f t="shared" si="1"/>
        <v>72.072000000000017</v>
      </c>
    </row>
  </sheetData>
  <mergeCells count="2">
    <mergeCell ref="D5:E5"/>
    <mergeCell ref="D6:E6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F4C78D01AF5CA4889DF1D76B97760B8" ma:contentTypeVersion="14" ma:contentTypeDescription="Crie um novo documento." ma:contentTypeScope="" ma:versionID="940b4299cb95fe5c34c6a602509bc80a">
  <xsd:schema xmlns:xsd="http://www.w3.org/2001/XMLSchema" xmlns:xs="http://www.w3.org/2001/XMLSchema" xmlns:p="http://schemas.microsoft.com/office/2006/metadata/properties" xmlns:ns3="50ab46b0-a2b8-4d93-99fd-17b6be6d7c24" xmlns:ns4="5be5b17d-492f-43fa-b131-5fe3220aeafc" targetNamespace="http://schemas.microsoft.com/office/2006/metadata/properties" ma:root="true" ma:fieldsID="1cb773d7eb02651791fdca269004a148" ns3:_="" ns4:_="">
    <xsd:import namespace="50ab46b0-a2b8-4d93-99fd-17b6be6d7c24"/>
    <xsd:import namespace="5be5b17d-492f-43fa-b131-5fe3220aea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b46b0-a2b8-4d93-99fd-17b6be6d7c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e5b17d-492f-43fa-b131-5fe3220aeaf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E0F943-5333-4400-9877-684E54AE1E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ab46b0-a2b8-4d93-99fd-17b6be6d7c24"/>
    <ds:schemaRef ds:uri="5be5b17d-492f-43fa-b131-5fe3220aea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16AF55-FDC7-4AA3-B53B-97F1401B4EAC}">
  <ds:schemaRefs>
    <ds:schemaRef ds:uri="http://purl.org/dc/dcmitype/"/>
    <ds:schemaRef ds:uri="http://schemas.microsoft.com/office/2006/metadata/properties"/>
    <ds:schemaRef ds:uri="50ab46b0-a2b8-4d93-99fd-17b6be6d7c24"/>
    <ds:schemaRef ds:uri="5be5b17d-492f-43fa-b131-5fe3220aeafc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8D38AFAB-94B2-417C-AACB-C56CD0EDE5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Cálculo com porcentagem</vt:lpstr>
      <vt:lpstr>Cálculo de Acréscimo</vt:lpstr>
      <vt:lpstr>Cálculo de Desconto</vt:lpstr>
      <vt:lpstr>Referências</vt:lpstr>
      <vt:lpstr>Orçamento Material Construção</vt:lpstr>
      <vt:lpstr>Orçamento Doméstico</vt:lpstr>
      <vt:lpstr>Compra com Juros</vt:lpstr>
      <vt:lpstr>Hospedagem</vt:lpstr>
      <vt:lpstr>Energia Elétrica</vt:lpstr>
      <vt:lpstr>Pedido Compra</vt:lpstr>
      <vt:lpstr>Juros Simples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 S Paiva</dc:creator>
  <cp:lastModifiedBy>André Greroski</cp:lastModifiedBy>
  <dcterms:created xsi:type="dcterms:W3CDTF">2022-04-04T11:58:48Z</dcterms:created>
  <dcterms:modified xsi:type="dcterms:W3CDTF">2024-02-07T18:37:48Z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0x010100EF4C78D01AF5CA4889DF1D76B97760B8</vt:lpwstr>
  </property>
</Properties>
</file>