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90" windowWidth="19200" windowHeight="11640"/>
  </bookViews>
  <sheets>
    <sheet name="各门店汇总计算表" sheetId="1" r:id="rId1"/>
    <sheet name="数据汇总表" sheetId="2" r:id="rId2"/>
    <sheet name="名店办理量细表" sheetId="3" r:id="rId3"/>
    <sheet name="个人进度完成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2" i="1"/>
  <c r="Z13" i="1"/>
  <c r="Z14" i="1"/>
  <c r="Z15" i="1"/>
  <c r="Z16" i="1"/>
  <c r="Z17" i="1"/>
  <c r="Z20" i="1"/>
  <c r="Z21" i="1"/>
  <c r="Z22" i="1"/>
  <c r="Z23" i="1"/>
  <c r="Z33" i="1"/>
  <c r="Z34" i="1"/>
  <c r="Z35" i="1"/>
  <c r="Z36" i="1"/>
  <c r="Z26" i="1"/>
  <c r="Z27" i="1"/>
  <c r="Z28" i="1"/>
  <c r="Z29" i="1"/>
  <c r="Z30" i="1"/>
  <c r="H36" i="3" l="1"/>
  <c r="G36" i="3"/>
  <c r="F36" i="3"/>
  <c r="D36" i="3"/>
  <c r="C36" i="3"/>
  <c r="I35" i="3"/>
  <c r="I34" i="3"/>
  <c r="I33" i="3"/>
  <c r="I32" i="3"/>
  <c r="H31" i="3"/>
  <c r="G31" i="3"/>
  <c r="F31" i="3"/>
  <c r="D31" i="3"/>
  <c r="C31" i="3"/>
  <c r="I30" i="3"/>
  <c r="I29" i="3"/>
  <c r="I28" i="3"/>
  <c r="I27" i="3"/>
  <c r="I25" i="3"/>
  <c r="H24" i="3"/>
  <c r="G24" i="3"/>
  <c r="F24" i="3"/>
  <c r="D24" i="3"/>
  <c r="C24" i="3"/>
  <c r="I23" i="3"/>
  <c r="I22" i="3"/>
  <c r="I21" i="3"/>
  <c r="I20" i="3"/>
  <c r="I19" i="3"/>
  <c r="H18" i="3"/>
  <c r="G18" i="3"/>
  <c r="F18" i="3"/>
  <c r="D18" i="3"/>
  <c r="C18" i="3"/>
  <c r="I17" i="3"/>
  <c r="I16" i="3"/>
  <c r="I15" i="3"/>
  <c r="I14" i="3"/>
  <c r="I13" i="3"/>
  <c r="I12" i="3"/>
  <c r="I11" i="3"/>
  <c r="H10" i="3"/>
  <c r="G10" i="3"/>
  <c r="F10" i="3"/>
  <c r="D10" i="3"/>
  <c r="C10" i="3"/>
  <c r="I9" i="3"/>
  <c r="I8" i="3"/>
  <c r="I7" i="3"/>
  <c r="I6" i="3"/>
  <c r="I5" i="3"/>
  <c r="I4" i="3"/>
  <c r="I3" i="3"/>
  <c r="D31" i="1"/>
  <c r="D24" i="1"/>
  <c r="D18" i="1"/>
  <c r="D10" i="1"/>
  <c r="U37" i="1"/>
  <c r="U31" i="1"/>
  <c r="U18" i="1"/>
  <c r="U24" i="1"/>
  <c r="V32" i="1"/>
  <c r="V34" i="1"/>
  <c r="V35" i="1"/>
  <c r="V36" i="1"/>
  <c r="V23" i="1"/>
  <c r="V25" i="1"/>
  <c r="V26" i="1"/>
  <c r="V27" i="1"/>
  <c r="V28" i="1"/>
  <c r="V29" i="1"/>
  <c r="V30" i="1"/>
  <c r="V19" i="1"/>
  <c r="V20" i="1"/>
  <c r="V21" i="1"/>
  <c r="V22" i="1"/>
  <c r="V11" i="1"/>
  <c r="V12" i="1"/>
  <c r="V13" i="1"/>
  <c r="V14" i="1"/>
  <c r="V15" i="1"/>
  <c r="V16" i="1"/>
  <c r="V17" i="1"/>
  <c r="V4" i="1"/>
  <c r="V5" i="1"/>
  <c r="V6" i="1"/>
  <c r="V7" i="1"/>
  <c r="V8" i="1"/>
  <c r="V9" i="1"/>
  <c r="V24" i="1" l="1"/>
  <c r="V37" i="1"/>
  <c r="V18" i="1"/>
  <c r="I10" i="3"/>
  <c r="I24" i="3"/>
  <c r="V31" i="1"/>
  <c r="I18" i="3"/>
  <c r="I36" i="3"/>
  <c r="I31" i="3"/>
  <c r="S37" i="1"/>
  <c r="T37" i="1"/>
  <c r="O31" i="1"/>
  <c r="P31" i="1"/>
  <c r="Q31" i="1"/>
  <c r="R31" i="1"/>
  <c r="S31" i="1"/>
  <c r="T31" i="1"/>
  <c r="T24" i="1"/>
  <c r="T18" i="1"/>
  <c r="R10" i="1"/>
  <c r="S10" i="1"/>
  <c r="T10" i="1"/>
  <c r="U10" i="1"/>
  <c r="V3" i="1" l="1"/>
  <c r="V10" i="1" s="1"/>
  <c r="K37" i="1" l="1"/>
  <c r="L37" i="1"/>
  <c r="M37" i="1"/>
  <c r="N37" i="1"/>
  <c r="O37" i="1"/>
  <c r="P37" i="1"/>
  <c r="Q37" i="1"/>
  <c r="R37" i="1"/>
  <c r="L31" i="1"/>
  <c r="M31" i="1"/>
  <c r="N31" i="1"/>
  <c r="L24" i="1"/>
  <c r="M24" i="1"/>
  <c r="N24" i="1"/>
  <c r="O24" i="1"/>
  <c r="P24" i="1"/>
  <c r="Q24" i="1"/>
  <c r="R24" i="1"/>
  <c r="S24" i="1"/>
  <c r="L18" i="1"/>
  <c r="M18" i="1"/>
  <c r="N18" i="1"/>
  <c r="O18" i="1"/>
  <c r="P18" i="1"/>
  <c r="Q18" i="1"/>
  <c r="R18" i="1"/>
  <c r="S18" i="1"/>
  <c r="L10" i="1"/>
  <c r="M10" i="1"/>
  <c r="N10" i="1"/>
  <c r="O10" i="1"/>
  <c r="P10" i="1"/>
  <c r="Q10" i="1"/>
  <c r="D37" i="1" l="1"/>
  <c r="K8" i="2" l="1"/>
  <c r="W37" i="1" l="1"/>
  <c r="X37" i="1"/>
  <c r="Y37" i="1"/>
  <c r="W24" i="1"/>
  <c r="X24" i="1"/>
  <c r="Y24" i="1"/>
  <c r="C10" i="1" l="1"/>
  <c r="C3" i="2" s="1"/>
  <c r="D3" i="2" s="1"/>
  <c r="D3" i="4" s="1"/>
  <c r="Z11" i="1"/>
  <c r="Z19" i="1"/>
  <c r="Z25" i="1"/>
  <c r="Z32" i="1"/>
  <c r="Z3" i="1"/>
  <c r="M8" i="4"/>
  <c r="O8" i="4"/>
  <c r="I8" i="4"/>
  <c r="E8" i="4"/>
  <c r="X31" i="1"/>
  <c r="Y31" i="1"/>
  <c r="X18" i="1"/>
  <c r="Y18" i="1"/>
  <c r="X10" i="1"/>
  <c r="Y10" i="1"/>
  <c r="G7" i="2"/>
  <c r="H7" i="2" s="1"/>
  <c r="Q7" i="4" s="1"/>
  <c r="K31" i="1"/>
  <c r="K24" i="1"/>
  <c r="K18" i="1"/>
  <c r="K10" i="1"/>
  <c r="J31" i="1"/>
  <c r="W31" i="1"/>
  <c r="G5" i="2" s="1"/>
  <c r="H5" i="2" s="1"/>
  <c r="Q5" i="4" s="1"/>
  <c r="G6" i="2"/>
  <c r="H6" i="2" s="1"/>
  <c r="Q6" i="4" s="1"/>
  <c r="W18" i="1"/>
  <c r="G4" i="2" s="1"/>
  <c r="H4" i="2" s="1"/>
  <c r="Q4" i="4" s="1"/>
  <c r="W10" i="1"/>
  <c r="G3" i="2" s="1"/>
  <c r="H3" i="2" s="1"/>
  <c r="Q3" i="4" s="1"/>
  <c r="E37" i="1"/>
  <c r="F37" i="1"/>
  <c r="G37" i="1"/>
  <c r="H37" i="1"/>
  <c r="I37" i="1"/>
  <c r="J37" i="1"/>
  <c r="E31" i="1"/>
  <c r="F31" i="1"/>
  <c r="G31" i="1"/>
  <c r="H31" i="1"/>
  <c r="I31" i="1"/>
  <c r="I24" i="1"/>
  <c r="J24" i="1"/>
  <c r="E24" i="1"/>
  <c r="F24" i="1"/>
  <c r="G24" i="1"/>
  <c r="H24" i="1"/>
  <c r="C37" i="1"/>
  <c r="C7" i="2" s="1"/>
  <c r="D7" i="2" s="1"/>
  <c r="D7" i="4" s="1"/>
  <c r="C31" i="1"/>
  <c r="C5" i="2" s="1"/>
  <c r="D5" i="2" s="1"/>
  <c r="D5" i="4" s="1"/>
  <c r="C24" i="1"/>
  <c r="C6" i="2" s="1"/>
  <c r="D6" i="2" s="1"/>
  <c r="D6" i="4" s="1"/>
  <c r="F10" i="1"/>
  <c r="G10" i="1"/>
  <c r="H10" i="1"/>
  <c r="I10" i="1"/>
  <c r="J10" i="1"/>
  <c r="J18" i="1"/>
  <c r="E18" i="1"/>
  <c r="F18" i="1"/>
  <c r="G18" i="1"/>
  <c r="H18" i="1"/>
  <c r="I18" i="1"/>
  <c r="C18" i="1"/>
  <c r="C4" i="2" s="1"/>
  <c r="D4" i="2" s="1"/>
  <c r="D4" i="4" s="1"/>
  <c r="Z10" i="1" l="1"/>
  <c r="I3" i="2" s="1"/>
  <c r="J3" i="2" s="1"/>
  <c r="L3" i="4" s="1"/>
  <c r="N3" i="4" s="1"/>
  <c r="Q8" i="4"/>
  <c r="D8" i="4"/>
  <c r="E10" i="1"/>
  <c r="Z31" i="1"/>
  <c r="Z18" i="1"/>
  <c r="Z37" i="1"/>
  <c r="Z24" i="1"/>
  <c r="P6" i="4"/>
  <c r="C5" i="4"/>
  <c r="F5" i="4" s="1"/>
  <c r="C4" i="4"/>
  <c r="F4" i="4" s="1"/>
  <c r="P4" i="4"/>
  <c r="P5" i="4"/>
  <c r="C6" i="4"/>
  <c r="F6" i="4" s="1"/>
  <c r="C7" i="4"/>
  <c r="F7" i="4" s="1"/>
  <c r="P7" i="4"/>
  <c r="P3" i="4"/>
  <c r="C3" i="4"/>
  <c r="F3" i="4" s="1"/>
  <c r="G8" i="2"/>
  <c r="H8" i="2" s="1"/>
  <c r="C8" i="2"/>
  <c r="D8" i="2" s="1"/>
  <c r="K3" i="4" l="1"/>
  <c r="P8" i="4"/>
  <c r="C8" i="4"/>
  <c r="F8" i="4" s="1"/>
  <c r="E3" i="2"/>
  <c r="F3" i="2" s="1"/>
  <c r="E6" i="2"/>
  <c r="F6" i="2" s="1"/>
  <c r="H6" i="4" s="1"/>
  <c r="G6" i="4"/>
  <c r="E7" i="2"/>
  <c r="F7" i="2" s="1"/>
  <c r="H7" i="4" s="1"/>
  <c r="G7" i="4"/>
  <c r="E4" i="2"/>
  <c r="F4" i="2" s="1"/>
  <c r="G4" i="4"/>
  <c r="H4" i="4" s="1"/>
  <c r="E5" i="2"/>
  <c r="F5" i="2" s="1"/>
  <c r="H5" i="4" s="1"/>
  <c r="G5" i="4"/>
  <c r="I7" i="2"/>
  <c r="J7" i="2" s="1"/>
  <c r="L7" i="4" s="1"/>
  <c r="K7" i="4"/>
  <c r="I5" i="2"/>
  <c r="J5" i="2" s="1"/>
  <c r="L5" i="4" s="1"/>
  <c r="K5" i="4"/>
  <c r="I4" i="2"/>
  <c r="J4" i="2" s="1"/>
  <c r="L4" i="4" s="1"/>
  <c r="K4" i="4"/>
  <c r="I6" i="2"/>
  <c r="J6" i="2" s="1"/>
  <c r="L6" i="4" s="1"/>
  <c r="K6" i="4"/>
  <c r="I8" i="2" l="1"/>
  <c r="J8" i="2" s="1"/>
  <c r="L8" i="4"/>
  <c r="N8" i="4" s="1"/>
  <c r="N4" i="4"/>
  <c r="N5" i="4"/>
  <c r="G3" i="4"/>
  <c r="H3" i="4" s="1"/>
  <c r="N7" i="4"/>
  <c r="N6" i="4"/>
  <c r="J7" i="4"/>
  <c r="J5" i="4"/>
  <c r="J6" i="4"/>
  <c r="J4" i="4"/>
  <c r="K8" i="4"/>
  <c r="E8" i="2"/>
  <c r="F8" i="2" s="1"/>
  <c r="G8" i="4" l="1"/>
  <c r="J3" i="4"/>
  <c r="H8" i="4"/>
  <c r="J8" i="4" s="1"/>
</calcChain>
</file>

<file path=xl/sharedStrings.xml><?xml version="1.0" encoding="utf-8"?>
<sst xmlns="http://schemas.openxmlformats.org/spreadsheetml/2006/main" count="162" uniqueCount="100">
  <si>
    <t>陈胜军</t>
    <phoneticPr fontId="1" type="noConversion"/>
  </si>
  <si>
    <t>董陈亮</t>
    <phoneticPr fontId="1" type="noConversion"/>
  </si>
  <si>
    <t>方伟</t>
    <phoneticPr fontId="1" type="noConversion"/>
  </si>
  <si>
    <t>刘才晶</t>
    <phoneticPr fontId="1" type="noConversion"/>
  </si>
  <si>
    <t>刘振宇</t>
    <phoneticPr fontId="1" type="noConversion"/>
  </si>
  <si>
    <t>补卡（含备卡）</t>
    <phoneticPr fontId="1" type="noConversion"/>
  </si>
  <si>
    <t>合计</t>
    <phoneticPr fontId="1" type="noConversion"/>
  </si>
  <si>
    <t>携入成功</t>
    <phoneticPr fontId="1" type="noConversion"/>
  </si>
  <si>
    <t>5元</t>
    <phoneticPr fontId="1" type="noConversion"/>
  </si>
  <si>
    <t>10元</t>
    <phoneticPr fontId="1" type="noConversion"/>
  </si>
  <si>
    <t>20元</t>
    <phoneticPr fontId="1" type="noConversion"/>
  </si>
  <si>
    <t>50元</t>
    <phoneticPr fontId="1" type="noConversion"/>
  </si>
  <si>
    <t>积分</t>
    <phoneticPr fontId="1" type="noConversion"/>
  </si>
  <si>
    <t>江岸区解南通讯指定专营店</t>
    <phoneticPr fontId="1" type="noConversion"/>
  </si>
  <si>
    <t>江岸区大麦通讯指定专营店</t>
    <phoneticPr fontId="1" type="noConversion"/>
  </si>
  <si>
    <t>江岸区欣佳瑞通讯指定专营店</t>
    <phoneticPr fontId="1" type="noConversion"/>
  </si>
  <si>
    <t>江岸区中萌通讯指定专营店</t>
    <phoneticPr fontId="1" type="noConversion"/>
  </si>
  <si>
    <t>江岸优品诺长江通信广场指定专营店</t>
    <phoneticPr fontId="1" type="noConversion"/>
  </si>
  <si>
    <t>江岸区威德数码指定专营店</t>
    <phoneticPr fontId="1" type="noConversion"/>
  </si>
  <si>
    <t>江岸区津林通讯指定专营店</t>
    <phoneticPr fontId="1" type="noConversion"/>
  </si>
  <si>
    <t>江岸区华帝斯通讯指定专营店</t>
    <phoneticPr fontId="1" type="noConversion"/>
  </si>
  <si>
    <t>江岸金城通讯指定专营店</t>
    <phoneticPr fontId="1" type="noConversion"/>
  </si>
  <si>
    <t>江岸区优品诺长春街指定专营店</t>
    <phoneticPr fontId="1" type="noConversion"/>
  </si>
  <si>
    <t>江岸区杰博通讯指定专营店</t>
    <phoneticPr fontId="1" type="noConversion"/>
  </si>
  <si>
    <t>江岸仁杰通讯指定专营店</t>
    <phoneticPr fontId="1" type="noConversion"/>
  </si>
  <si>
    <t>江汉北路合作营业厅</t>
    <phoneticPr fontId="1" type="noConversion"/>
  </si>
  <si>
    <t>江岸全福指定专营店</t>
    <phoneticPr fontId="1" type="noConversion"/>
  </si>
  <si>
    <t>江岸区谛豪通讯指定专营店</t>
    <phoneticPr fontId="1" type="noConversion"/>
  </si>
  <si>
    <t>江岸区佳音扬子通讯指定专营店</t>
    <phoneticPr fontId="1" type="noConversion"/>
  </si>
  <si>
    <t>江岸恒华通讯指定专营店</t>
    <phoneticPr fontId="1" type="noConversion"/>
  </si>
  <si>
    <t>江岸区畅华通讯指定专营店</t>
    <phoneticPr fontId="1" type="noConversion"/>
  </si>
  <si>
    <t>竹叶山合作营业厅</t>
    <phoneticPr fontId="1" type="noConversion"/>
  </si>
  <si>
    <t>黄孝河合作营业厅</t>
    <phoneticPr fontId="1" type="noConversion"/>
  </si>
  <si>
    <t>合计</t>
    <phoneticPr fontId="1" type="noConversion"/>
  </si>
  <si>
    <t>分</t>
    <phoneticPr fontId="1" type="noConversion"/>
  </si>
  <si>
    <t>100元</t>
    <phoneticPr fontId="1" type="noConversion"/>
  </si>
  <si>
    <t>200元</t>
    <phoneticPr fontId="1" type="noConversion"/>
  </si>
  <si>
    <t>江岸江大阳光通讯</t>
    <phoneticPr fontId="1" type="noConversion"/>
  </si>
  <si>
    <t>江岸五福通讯制定专营店</t>
    <phoneticPr fontId="1" type="noConversion"/>
  </si>
  <si>
    <t>江岸区香港南路指定专营店</t>
    <phoneticPr fontId="1" type="noConversion"/>
  </si>
  <si>
    <t>江岸区左洁通讯之地你专营店</t>
    <phoneticPr fontId="1" type="noConversion"/>
  </si>
  <si>
    <t>江岸区南京路指定专营店</t>
    <phoneticPr fontId="1" type="noConversion"/>
  </si>
  <si>
    <t>陈胜君(5家）</t>
    <phoneticPr fontId="1" type="noConversion"/>
  </si>
  <si>
    <t>董陈亮(7家）</t>
    <phoneticPr fontId="1" type="noConversion"/>
  </si>
  <si>
    <t>刘才晶(5家）</t>
    <phoneticPr fontId="1" type="noConversion"/>
  </si>
  <si>
    <t>方伟(5家）</t>
    <phoneticPr fontId="1" type="noConversion"/>
  </si>
  <si>
    <t>刘振宇(4家）</t>
    <phoneticPr fontId="1" type="noConversion"/>
  </si>
  <si>
    <t>数码时空专营店</t>
    <phoneticPr fontId="1" type="noConversion"/>
  </si>
  <si>
    <t>解放公园路合作营业厅</t>
    <phoneticPr fontId="1" type="noConversion"/>
  </si>
  <si>
    <t>500元</t>
    <phoneticPr fontId="1" type="noConversion"/>
  </si>
  <si>
    <t>终端</t>
    <phoneticPr fontId="1" type="noConversion"/>
  </si>
  <si>
    <t>累计积分</t>
    <phoneticPr fontId="1" type="noConversion"/>
  </si>
  <si>
    <t>累计终端</t>
    <phoneticPr fontId="1" type="noConversion"/>
  </si>
  <si>
    <t>补卡   （备卡）</t>
    <phoneticPr fontId="1" type="noConversion"/>
  </si>
  <si>
    <t>终端</t>
    <phoneticPr fontId="1" type="noConversion"/>
  </si>
  <si>
    <t>手机</t>
    <phoneticPr fontId="1" type="noConversion"/>
  </si>
  <si>
    <t>合计</t>
    <phoneticPr fontId="1" type="noConversion"/>
  </si>
  <si>
    <t>江岸天畅通讯</t>
    <phoneticPr fontId="1" type="noConversion"/>
  </si>
  <si>
    <t>积分（分）</t>
    <phoneticPr fontId="1" type="noConversion"/>
  </si>
  <si>
    <t>开户</t>
    <phoneticPr fontId="1" type="noConversion"/>
  </si>
  <si>
    <t>累计开户</t>
    <phoneticPr fontId="1" type="noConversion"/>
  </si>
  <si>
    <t>累计换卡</t>
    <phoneticPr fontId="1" type="noConversion"/>
  </si>
  <si>
    <t>换卡</t>
    <phoneticPr fontId="1" type="noConversion"/>
  </si>
  <si>
    <t>终端任务</t>
    <phoneticPr fontId="1" type="noConversion"/>
  </si>
  <si>
    <t>换卡任务</t>
    <phoneticPr fontId="1" type="noConversion"/>
  </si>
  <si>
    <t>进度（%）</t>
    <phoneticPr fontId="1" type="noConversion"/>
  </si>
  <si>
    <t>进度(%)</t>
    <phoneticPr fontId="1" type="noConversion"/>
  </si>
  <si>
    <t>任务（万）</t>
    <phoneticPr fontId="1" type="noConversion"/>
  </si>
  <si>
    <t>备注：优品诺长春街指定专营店的外呼积分量暂给放入陈胜君任务量里面</t>
    <phoneticPr fontId="1" type="noConversion"/>
  </si>
  <si>
    <t>MIFI</t>
    <phoneticPr fontId="1" type="noConversion"/>
  </si>
  <si>
    <r>
      <rPr>
        <b/>
        <sz val="11"/>
        <color theme="1"/>
        <rFont val="宋体"/>
        <family val="3"/>
        <charset val="134"/>
      </rPr>
      <t>合计</t>
    </r>
    <phoneticPr fontId="1" type="noConversion"/>
  </si>
  <si>
    <r>
      <rPr>
        <b/>
        <sz val="11"/>
        <color theme="1"/>
        <rFont val="宋体"/>
        <family val="3"/>
        <charset val="134"/>
      </rPr>
      <t>陈胜君</t>
    </r>
    <r>
      <rPr>
        <b/>
        <sz val="11"/>
        <color theme="1"/>
        <rFont val="Times New Roman"/>
        <family val="1"/>
      </rPr>
      <t>(5</t>
    </r>
    <r>
      <rPr>
        <b/>
        <sz val="11"/>
        <color theme="1"/>
        <rFont val="宋体"/>
        <family val="3"/>
        <charset val="134"/>
      </rPr>
      <t>家）</t>
    </r>
    <phoneticPr fontId="1" type="noConversion"/>
  </si>
  <si>
    <r>
      <rPr>
        <b/>
        <sz val="11"/>
        <color theme="1"/>
        <rFont val="宋体"/>
        <family val="3"/>
        <charset val="134"/>
      </rPr>
      <t>董陈亮</t>
    </r>
    <r>
      <rPr>
        <b/>
        <sz val="11"/>
        <color theme="1"/>
        <rFont val="Times New Roman"/>
        <family val="1"/>
      </rPr>
      <t>(7</t>
    </r>
    <r>
      <rPr>
        <b/>
        <sz val="11"/>
        <color theme="1"/>
        <rFont val="宋体"/>
        <family val="3"/>
        <charset val="134"/>
      </rPr>
      <t>家）</t>
    </r>
    <phoneticPr fontId="1" type="noConversion"/>
  </si>
  <si>
    <r>
      <rPr>
        <b/>
        <sz val="11"/>
        <color theme="1"/>
        <rFont val="宋体"/>
        <family val="3"/>
        <charset val="134"/>
      </rPr>
      <t>刘才晶</t>
    </r>
    <r>
      <rPr>
        <b/>
        <sz val="11"/>
        <color theme="1"/>
        <rFont val="Times New Roman"/>
        <family val="1"/>
      </rPr>
      <t>(5</t>
    </r>
    <r>
      <rPr>
        <b/>
        <sz val="11"/>
        <color theme="1"/>
        <rFont val="宋体"/>
        <family val="3"/>
        <charset val="134"/>
      </rPr>
      <t>家）</t>
    </r>
    <phoneticPr fontId="1" type="noConversion"/>
  </si>
  <si>
    <r>
      <rPr>
        <b/>
        <sz val="11"/>
        <color theme="1"/>
        <rFont val="宋体"/>
        <family val="3"/>
        <charset val="134"/>
      </rPr>
      <t>方伟</t>
    </r>
    <r>
      <rPr>
        <b/>
        <sz val="11"/>
        <color theme="1"/>
        <rFont val="Times New Roman"/>
        <family val="1"/>
      </rPr>
      <t>(5</t>
    </r>
    <r>
      <rPr>
        <b/>
        <sz val="11"/>
        <color theme="1"/>
        <rFont val="宋体"/>
        <family val="3"/>
        <charset val="134"/>
      </rPr>
      <t>家）</t>
    </r>
    <phoneticPr fontId="1" type="noConversion"/>
  </si>
  <si>
    <r>
      <rPr>
        <b/>
        <sz val="11"/>
        <color theme="1"/>
        <rFont val="宋体"/>
        <family val="3"/>
        <charset val="134"/>
      </rPr>
      <t>刘振宇</t>
    </r>
    <r>
      <rPr>
        <b/>
        <sz val="11"/>
        <color theme="1"/>
        <rFont val="Times New Roman"/>
        <family val="1"/>
      </rPr>
      <t>(4</t>
    </r>
    <r>
      <rPr>
        <b/>
        <sz val="11"/>
        <color theme="1"/>
        <rFont val="宋体"/>
        <family val="3"/>
        <charset val="134"/>
      </rPr>
      <t>家）</t>
    </r>
    <phoneticPr fontId="1" type="noConversion"/>
  </si>
  <si>
    <r>
      <rPr>
        <b/>
        <sz val="11"/>
        <color theme="1"/>
        <rFont val="宋体"/>
        <family val="2"/>
        <charset val="134"/>
      </rPr>
      <t>前期补卡</t>
    </r>
    <phoneticPr fontId="1" type="noConversion"/>
  </si>
  <si>
    <r>
      <rPr>
        <b/>
        <sz val="11"/>
        <color theme="1"/>
        <rFont val="宋体"/>
        <family val="2"/>
        <charset val="134"/>
      </rPr>
      <t>前期积分</t>
    </r>
    <phoneticPr fontId="1" type="noConversion"/>
  </si>
  <si>
    <r>
      <rPr>
        <b/>
        <sz val="11"/>
        <color theme="1"/>
        <rFont val="宋体"/>
        <family val="2"/>
        <charset val="134"/>
      </rPr>
      <t>前期开户</t>
    </r>
    <phoneticPr fontId="1" type="noConversion"/>
  </si>
  <si>
    <r>
      <rPr>
        <b/>
        <sz val="11"/>
        <color theme="1"/>
        <rFont val="宋体"/>
        <family val="2"/>
        <charset val="134"/>
      </rPr>
      <t>前期终端</t>
    </r>
    <phoneticPr fontId="1" type="noConversion"/>
  </si>
  <si>
    <t>江岸三海指定专营店</t>
    <phoneticPr fontId="1" type="noConversion"/>
  </si>
  <si>
    <t>产品推荐</t>
    <phoneticPr fontId="1" type="noConversion"/>
  </si>
  <si>
    <t>黄孝河合作营业厅</t>
    <phoneticPr fontId="1" type="noConversion"/>
  </si>
  <si>
    <t>竹叶山合作营业厅</t>
    <phoneticPr fontId="1" type="noConversion"/>
  </si>
  <si>
    <t>100分</t>
    <phoneticPr fontId="1" type="noConversion"/>
  </si>
  <si>
    <t>200分</t>
    <phoneticPr fontId="1" type="noConversion"/>
  </si>
  <si>
    <t>500分</t>
    <phoneticPr fontId="1" type="noConversion"/>
  </si>
  <si>
    <t>1000分</t>
    <phoneticPr fontId="1" type="noConversion"/>
  </si>
  <si>
    <t>2000分</t>
    <phoneticPr fontId="1" type="noConversion"/>
  </si>
  <si>
    <t>5000分</t>
    <phoneticPr fontId="1" type="noConversion"/>
  </si>
  <si>
    <t>50000分</t>
    <phoneticPr fontId="1" type="noConversion"/>
  </si>
  <si>
    <t>10000分</t>
    <phoneticPr fontId="1" type="noConversion"/>
  </si>
  <si>
    <t>20000分</t>
    <phoneticPr fontId="1" type="noConversion"/>
  </si>
  <si>
    <t>30000分</t>
    <phoneticPr fontId="1" type="noConversion"/>
  </si>
  <si>
    <t>11.07-11.09数据汇总</t>
    <phoneticPr fontId="1" type="noConversion"/>
  </si>
  <si>
    <t>11.07-11.09主要业务数据汇总</t>
    <phoneticPr fontId="1" type="noConversion"/>
  </si>
  <si>
    <t>江岸五福通讯指定专营店</t>
    <phoneticPr fontId="1" type="noConversion"/>
  </si>
  <si>
    <t>江岸区左洁通讯指定专营店</t>
    <phoneticPr fontId="1" type="noConversion"/>
  </si>
  <si>
    <t>江岸区育才指定专营店</t>
    <phoneticPr fontId="1" type="noConversion"/>
  </si>
  <si>
    <t>江岸区数码时空指定专营店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</si>
</sst>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_);[Red]\(0\)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2"/>
      <charset val="134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color theme="1"/>
      <name val="宋体"/>
      <family val="2"/>
      <charset val="134"/>
    </font>
    <font>
      <b/>
      <sz val="20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33"/>
        <bgColor indexed="64"/>
      </patternFill>
    </fill>
  </fills>
  <borders count="8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77" fontId="4" fillId="6" borderId="4" xfId="0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10" fontId="4" fillId="5" borderId="4" xfId="0" applyNumberFormat="1" applyFont="1" applyFill="1" applyBorder="1" applyAlignment="1">
      <alignment horizontal="center" vertical="center"/>
    </xf>
    <xf numFmtId="0" fontId="6" fillId="0" borderId="30" xfId="0" applyNumberFormat="1" applyFont="1" applyFill="1" applyBorder="1" applyAlignment="1">
      <alignment horizontal="center" vertical="center"/>
    </xf>
    <xf numFmtId="0" fontId="7" fillId="0" borderId="20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0" fontId="7" fillId="0" borderId="20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24" xfId="0" applyNumberFormat="1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6" fillId="0" borderId="30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8" xfId="0" applyNumberFormat="1" applyFont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10" fontId="4" fillId="7" borderId="4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21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8" fontId="6" fillId="0" borderId="4" xfId="0" applyNumberFormat="1" applyFont="1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7" fillId="0" borderId="47" xfId="0" applyNumberFormat="1" applyFont="1" applyBorder="1" applyAlignment="1">
      <alignment horizontal="center" vertical="center"/>
    </xf>
    <xf numFmtId="0" fontId="7" fillId="4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49" xfId="0" applyFont="1" applyFill="1" applyBorder="1" applyAlignment="1">
      <alignment horizontal="center" vertical="center"/>
    </xf>
    <xf numFmtId="0" fontId="7" fillId="2" borderId="50" xfId="0" applyFont="1" applyFill="1" applyBorder="1" applyAlignment="1">
      <alignment horizontal="center" vertical="center"/>
    </xf>
    <xf numFmtId="0" fontId="7" fillId="2" borderId="51" xfId="0" applyFont="1" applyFill="1" applyBorder="1" applyAlignment="1">
      <alignment horizontal="center" vertical="center"/>
    </xf>
    <xf numFmtId="0" fontId="7" fillId="0" borderId="24" xfId="0" applyNumberFormat="1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7" fillId="3" borderId="42" xfId="0" applyFont="1" applyFill="1" applyBorder="1" applyAlignment="1">
      <alignment horizontal="center" vertical="center"/>
    </xf>
    <xf numFmtId="0" fontId="7" fillId="3" borderId="49" xfId="0" applyFont="1" applyFill="1" applyBorder="1" applyAlignment="1">
      <alignment horizontal="center" vertical="center"/>
    </xf>
    <xf numFmtId="0" fontId="7" fillId="3" borderId="50" xfId="0" applyFont="1" applyFill="1" applyBorder="1" applyAlignment="1">
      <alignment horizontal="center" vertical="center"/>
    </xf>
    <xf numFmtId="0" fontId="7" fillId="3" borderId="51" xfId="0" applyFont="1" applyFill="1" applyBorder="1" applyAlignment="1">
      <alignment horizontal="center" vertical="center"/>
    </xf>
    <xf numFmtId="0" fontId="7" fillId="0" borderId="41" xfId="0" applyNumberFormat="1" applyFont="1" applyFill="1" applyBorder="1" applyAlignment="1">
      <alignment horizontal="center" vertical="center"/>
    </xf>
    <xf numFmtId="0" fontId="7" fillId="0" borderId="46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7" fillId="0" borderId="41" xfId="0" applyNumberFormat="1" applyFon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6" fillId="0" borderId="31" xfId="0" applyNumberFormat="1" applyFont="1" applyBorder="1" applyAlignment="1">
      <alignment horizontal="center" vertical="center"/>
    </xf>
    <xf numFmtId="0" fontId="6" fillId="0" borderId="5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4" borderId="47" xfId="0" applyFont="1" applyFill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7" fillId="0" borderId="63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4" borderId="64" xfId="0" applyNumberFormat="1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7" fillId="2" borderId="66" xfId="0" applyFont="1" applyFill="1" applyBorder="1" applyAlignment="1">
      <alignment horizontal="center" vertical="center"/>
    </xf>
    <xf numFmtId="0" fontId="7" fillId="2" borderId="67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3" borderId="69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47" xfId="0" applyFont="1" applyFill="1" applyBorder="1" applyAlignment="1">
      <alignment horizontal="center" vertical="center"/>
    </xf>
    <xf numFmtId="0" fontId="7" fillId="3" borderId="70" xfId="0" applyFont="1" applyFill="1" applyBorder="1" applyAlignment="1">
      <alignment horizontal="center" vertical="center"/>
    </xf>
    <xf numFmtId="0" fontId="7" fillId="3" borderId="71" xfId="0" applyFont="1" applyFill="1" applyBorder="1" applyAlignment="1">
      <alignment horizontal="center" vertical="center"/>
    </xf>
    <xf numFmtId="0" fontId="7" fillId="3" borderId="72" xfId="0" applyFont="1" applyFill="1" applyBorder="1" applyAlignment="1">
      <alignment horizontal="center" vertical="center"/>
    </xf>
    <xf numFmtId="0" fontId="7" fillId="2" borderId="73" xfId="0" applyFont="1" applyFill="1" applyBorder="1" applyAlignment="1">
      <alignment horizontal="center" vertical="center"/>
    </xf>
    <xf numFmtId="0" fontId="7" fillId="0" borderId="47" xfId="0" applyNumberFormat="1" applyFont="1" applyFill="1" applyBorder="1" applyAlignment="1">
      <alignment horizontal="center" vertical="center"/>
    </xf>
    <xf numFmtId="0" fontId="7" fillId="2" borderId="70" xfId="0" applyFont="1" applyFill="1" applyBorder="1" applyAlignment="1">
      <alignment horizontal="center" vertical="center"/>
    </xf>
    <xf numFmtId="0" fontId="7" fillId="2" borderId="71" xfId="0" applyFont="1" applyFill="1" applyBorder="1" applyAlignment="1">
      <alignment horizontal="center" vertical="center"/>
    </xf>
    <xf numFmtId="0" fontId="7" fillId="2" borderId="72" xfId="0" applyFont="1" applyFill="1" applyBorder="1" applyAlignment="1">
      <alignment horizontal="center" vertical="center"/>
    </xf>
    <xf numFmtId="0" fontId="7" fillId="2" borderId="69" xfId="0" applyFont="1" applyFill="1" applyBorder="1" applyAlignment="1">
      <alignment horizontal="center" vertical="center"/>
    </xf>
    <xf numFmtId="0" fontId="7" fillId="2" borderId="64" xfId="0" applyFont="1" applyFill="1" applyBorder="1" applyAlignment="1">
      <alignment horizontal="center" vertical="center"/>
    </xf>
    <xf numFmtId="0" fontId="7" fillId="3" borderId="64" xfId="0" applyFont="1" applyFill="1" applyBorder="1" applyAlignment="1">
      <alignment horizontal="center" vertical="center"/>
    </xf>
    <xf numFmtId="177" fontId="7" fillId="2" borderId="72" xfId="0" applyNumberFormat="1" applyFont="1" applyFill="1" applyBorder="1" applyAlignment="1">
      <alignment horizontal="center" vertical="center"/>
    </xf>
    <xf numFmtId="177" fontId="7" fillId="3" borderId="72" xfId="0" applyNumberFormat="1" applyFont="1" applyFill="1" applyBorder="1" applyAlignment="1">
      <alignment horizontal="center" vertical="center"/>
    </xf>
    <xf numFmtId="177" fontId="7" fillId="4" borderId="54" xfId="0" applyNumberFormat="1" applyFont="1" applyFill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7" fillId="2" borderId="79" xfId="0" applyFont="1" applyFill="1" applyBorder="1" applyAlignment="1">
      <alignment horizontal="center" vertical="center"/>
    </xf>
    <xf numFmtId="0" fontId="7" fillId="3" borderId="79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7" fillId="4" borderId="37" xfId="0" applyNumberFormat="1" applyFont="1" applyFill="1" applyBorder="1" applyAlignment="1">
      <alignment horizontal="center" vertical="center"/>
    </xf>
    <xf numFmtId="177" fontId="7" fillId="4" borderId="68" xfId="0" applyNumberFormat="1" applyFont="1" applyFill="1" applyBorder="1" applyAlignment="1">
      <alignment horizontal="center" vertical="center"/>
    </xf>
    <xf numFmtId="0" fontId="7" fillId="4" borderId="44" xfId="0" applyNumberFormat="1" applyFont="1" applyFill="1" applyBorder="1" applyAlignment="1">
      <alignment horizontal="center" vertical="center"/>
    </xf>
    <xf numFmtId="0" fontId="6" fillId="0" borderId="45" xfId="0" applyNumberFormat="1" applyFont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7" fillId="0" borderId="45" xfId="0" applyFont="1" applyFill="1" applyBorder="1" applyAlignment="1">
      <alignment horizontal="center" vertical="center"/>
    </xf>
    <xf numFmtId="0" fontId="7" fillId="0" borderId="46" xfId="0" applyNumberFormat="1" applyFont="1" applyFill="1" applyBorder="1" applyAlignment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6" fillId="0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76" xfId="0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0" fillId="4" borderId="74" xfId="0" applyNumberFormat="1" applyFill="1" applyBorder="1" applyAlignment="1">
      <alignment horizontal="center" vertical="center"/>
    </xf>
    <xf numFmtId="177" fontId="0" fillId="4" borderId="75" xfId="0" applyNumberForma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66FF33"/>
      <color rgb="FFFF99FF"/>
      <color rgb="FF99FFCC"/>
      <color rgb="FFFF66CC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7599;&#26085;&#25968;&#25454;&#36890;&#25253;\11.06\11.06&#25968;&#25454;&#27719;&#246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各门店汇总计算表"/>
      <sheetName val="数据汇总表"/>
      <sheetName val="名店办理量细表"/>
      <sheetName val="个人进度完成"/>
    </sheetNames>
    <sheetDataSet>
      <sheetData sheetId="0" refreshError="1"/>
      <sheetData sheetId="1" refreshError="1"/>
      <sheetData sheetId="2" refreshError="1"/>
      <sheetData sheetId="3">
        <row r="3">
          <cell r="H3">
            <v>4592150</v>
          </cell>
        </row>
        <row r="4">
          <cell r="H4">
            <v>42200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38"/>
  <sheetViews>
    <sheetView tabSelected="1" zoomScale="80" zoomScaleNormal="80" workbookViewId="0">
      <selection activeCell="X6" sqref="X6"/>
    </sheetView>
  </sheetViews>
  <sheetFormatPr defaultRowHeight="13.5" x14ac:dyDescent="0.15"/>
  <cols>
    <col min="1" max="1" width="9" style="8"/>
    <col min="2" max="2" width="33" style="8" customWidth="1"/>
    <col min="3" max="4" width="9.375" style="8" customWidth="1"/>
    <col min="5" max="5" width="6" style="8" customWidth="1"/>
    <col min="6" max="6" width="5.5" style="8" customWidth="1"/>
    <col min="7" max="7" width="5.625" style="8" customWidth="1"/>
    <col min="8" max="8" width="6" style="8" customWidth="1"/>
    <col min="9" max="9" width="5.5" style="8" customWidth="1"/>
    <col min="10" max="10" width="5.75" style="8" customWidth="1"/>
    <col min="11" max="11" width="5" style="8" customWidth="1"/>
    <col min="12" max="12" width="6.75" style="8" customWidth="1"/>
    <col min="13" max="13" width="6.625" style="8" customWidth="1"/>
    <col min="14" max="14" width="6.75" style="8" customWidth="1"/>
    <col min="15" max="15" width="7.375" style="8" customWidth="1"/>
    <col min="16" max="16" width="7.25" style="8" customWidth="1"/>
    <col min="17" max="17" width="5.75" style="8" customWidth="1"/>
    <col min="18" max="18" width="7.875" style="8" customWidth="1"/>
    <col min="19" max="20" width="7.75" style="8" customWidth="1"/>
    <col min="21" max="21" width="8.625" style="8" customWidth="1"/>
    <col min="22" max="22" width="16.125" style="8" customWidth="1"/>
    <col min="23" max="23" width="6.75" style="8" customWidth="1"/>
    <col min="24" max="24" width="7.875" style="8" customWidth="1"/>
    <col min="25" max="26" width="9.625" style="8" customWidth="1"/>
    <col min="27" max="27" width="7.25" style="8" customWidth="1"/>
    <col min="28" max="16384" width="9" style="8"/>
  </cols>
  <sheetData>
    <row r="1" spans="1:28" ht="21" customHeight="1" thickTop="1" x14ac:dyDescent="0.15">
      <c r="A1" s="171"/>
      <c r="B1" s="177"/>
      <c r="C1" s="175" t="s">
        <v>5</v>
      </c>
      <c r="D1" s="175" t="s">
        <v>81</v>
      </c>
      <c r="E1" s="184" t="s">
        <v>12</v>
      </c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  <c r="W1" s="175" t="s">
        <v>59</v>
      </c>
      <c r="X1" s="181" t="s">
        <v>54</v>
      </c>
      <c r="Y1" s="182"/>
      <c r="Z1" s="183"/>
      <c r="AA1" s="119"/>
      <c r="AB1" s="119"/>
    </row>
    <row r="2" spans="1:28" ht="21" customHeight="1" thickBot="1" x14ac:dyDescent="0.2">
      <c r="A2" s="178"/>
      <c r="B2" s="179"/>
      <c r="C2" s="176"/>
      <c r="D2" s="176"/>
      <c r="E2" s="133" t="s">
        <v>8</v>
      </c>
      <c r="F2" s="110" t="s">
        <v>9</v>
      </c>
      <c r="G2" s="110" t="s">
        <v>10</v>
      </c>
      <c r="H2" s="110" t="s">
        <v>11</v>
      </c>
      <c r="I2" s="110" t="s">
        <v>35</v>
      </c>
      <c r="J2" s="110" t="s">
        <v>36</v>
      </c>
      <c r="K2" s="39" t="s">
        <v>49</v>
      </c>
      <c r="L2" s="134" t="s">
        <v>84</v>
      </c>
      <c r="M2" s="134" t="s">
        <v>85</v>
      </c>
      <c r="N2" s="134" t="s">
        <v>86</v>
      </c>
      <c r="O2" s="134" t="s">
        <v>87</v>
      </c>
      <c r="P2" s="134" t="s">
        <v>88</v>
      </c>
      <c r="Q2" s="134" t="s">
        <v>89</v>
      </c>
      <c r="R2" s="134" t="s">
        <v>91</v>
      </c>
      <c r="S2" s="110" t="s">
        <v>92</v>
      </c>
      <c r="T2" s="39" t="s">
        <v>93</v>
      </c>
      <c r="U2" s="39" t="s">
        <v>90</v>
      </c>
      <c r="V2" s="86" t="s">
        <v>34</v>
      </c>
      <c r="W2" s="180"/>
      <c r="X2" s="44" t="s">
        <v>55</v>
      </c>
      <c r="Y2" s="45" t="s">
        <v>69</v>
      </c>
      <c r="Z2" s="46" t="s">
        <v>56</v>
      </c>
      <c r="AA2" s="119"/>
      <c r="AB2" s="119"/>
    </row>
    <row r="3" spans="1:28" ht="17.25" thickTop="1" thickBot="1" x14ac:dyDescent="0.2">
      <c r="A3" s="171" t="s">
        <v>0</v>
      </c>
      <c r="B3" s="75" t="s">
        <v>13</v>
      </c>
      <c r="C3" s="113">
        <v>0</v>
      </c>
      <c r="D3" s="113">
        <v>0</v>
      </c>
      <c r="E3" s="138">
        <v>0</v>
      </c>
      <c r="F3" s="109">
        <v>0</v>
      </c>
      <c r="G3" s="109">
        <v>0</v>
      </c>
      <c r="H3" s="109">
        <v>0</v>
      </c>
      <c r="I3" s="109">
        <v>0</v>
      </c>
      <c r="J3" s="109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  <c r="P3" s="137">
        <v>0</v>
      </c>
      <c r="Q3" s="137">
        <v>0</v>
      </c>
      <c r="R3" s="137">
        <v>0</v>
      </c>
      <c r="S3" s="123">
        <v>0</v>
      </c>
      <c r="T3" s="123">
        <v>0</v>
      </c>
      <c r="U3" s="123">
        <v>0</v>
      </c>
      <c r="V3" s="124">
        <f>E3*350+F3*700+G3*1350+H3*3400+I3*6600+J3*13500+K3*33000+L3*100+M3*200+N3*500+O3*1000+P3*2000+Q3*5000+R3*10000+S3*20000+T3*30000+U3*50000</f>
        <v>0</v>
      </c>
      <c r="W3" s="120">
        <v>0</v>
      </c>
      <c r="X3" s="93">
        <v>0</v>
      </c>
      <c r="Y3" s="112">
        <v>0</v>
      </c>
      <c r="Z3" s="129">
        <f>X3+Y3</f>
        <v>0</v>
      </c>
      <c r="AA3" s="119"/>
      <c r="AB3" s="119"/>
    </row>
    <row r="4" spans="1:28" ht="16.5" thickBot="1" x14ac:dyDescent="0.2">
      <c r="A4" s="173"/>
      <c r="B4" s="13" t="s">
        <v>14</v>
      </c>
      <c r="C4" s="113">
        <v>11</v>
      </c>
      <c r="D4" s="113">
        <v>6</v>
      </c>
      <c r="E4" s="138">
        <v>1</v>
      </c>
      <c r="F4" s="109">
        <v>0</v>
      </c>
      <c r="G4" s="109">
        <v>1</v>
      </c>
      <c r="H4" s="109">
        <v>1</v>
      </c>
      <c r="I4" s="109">
        <v>0</v>
      </c>
      <c r="J4" s="109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  <c r="P4" s="137">
        <v>0</v>
      </c>
      <c r="Q4" s="137">
        <v>0</v>
      </c>
      <c r="R4" s="137">
        <v>0</v>
      </c>
      <c r="S4" s="123">
        <v>0</v>
      </c>
      <c r="T4" s="123">
        <v>0</v>
      </c>
      <c r="U4" s="123">
        <v>0</v>
      </c>
      <c r="V4" s="124">
        <f t="shared" ref="V4:V36" si="0">E4*350+F4*700+G4*1350+H4*3400+I4*6600+J4*13500+K4*33000+L4*100+M4*200+N4*500+O4*1000+P4*2000+Q4*5000+R4*10000+S4*20000+T4*30000+U4*50000</f>
        <v>5100</v>
      </c>
      <c r="W4" s="121">
        <v>4</v>
      </c>
      <c r="X4" s="87">
        <v>0</v>
      </c>
      <c r="Y4" s="109">
        <v>2</v>
      </c>
      <c r="Z4" s="129">
        <f t="shared" ref="Z4:Z9" si="1">X4+Y4</f>
        <v>2</v>
      </c>
    </row>
    <row r="5" spans="1:28" ht="16.5" thickBot="1" x14ac:dyDescent="0.2">
      <c r="A5" s="173"/>
      <c r="B5" s="13" t="s">
        <v>15</v>
      </c>
      <c r="C5" s="113">
        <v>0</v>
      </c>
      <c r="D5" s="113">
        <v>0</v>
      </c>
      <c r="E5" s="138">
        <v>0</v>
      </c>
      <c r="F5" s="109">
        <v>0</v>
      </c>
      <c r="G5" s="109">
        <v>0</v>
      </c>
      <c r="H5" s="109">
        <v>0</v>
      </c>
      <c r="I5" s="109">
        <v>0</v>
      </c>
      <c r="J5" s="109">
        <v>0</v>
      </c>
      <c r="K5" s="58">
        <v>0</v>
      </c>
      <c r="L5" s="58">
        <v>0</v>
      </c>
      <c r="M5" s="58">
        <v>0</v>
      </c>
      <c r="N5" s="58">
        <v>0</v>
      </c>
      <c r="O5" s="58">
        <v>0</v>
      </c>
      <c r="P5" s="58">
        <v>0</v>
      </c>
      <c r="Q5" s="58">
        <v>0</v>
      </c>
      <c r="R5" s="58">
        <v>0</v>
      </c>
      <c r="S5" s="58">
        <v>0</v>
      </c>
      <c r="T5" s="58">
        <v>0</v>
      </c>
      <c r="U5" s="58">
        <v>0</v>
      </c>
      <c r="V5" s="124">
        <f t="shared" si="0"/>
        <v>0</v>
      </c>
      <c r="W5" s="121">
        <v>0</v>
      </c>
      <c r="X5" s="87">
        <v>0</v>
      </c>
      <c r="Y5" s="109">
        <v>0</v>
      </c>
      <c r="Z5" s="129">
        <f t="shared" si="1"/>
        <v>0</v>
      </c>
    </row>
    <row r="6" spans="1:28" ht="16.5" thickBot="1" x14ac:dyDescent="0.2">
      <c r="A6" s="173"/>
      <c r="B6" s="13" t="s">
        <v>16</v>
      </c>
      <c r="C6" s="113">
        <v>3</v>
      </c>
      <c r="D6" s="113">
        <v>0</v>
      </c>
      <c r="E6" s="138">
        <v>0</v>
      </c>
      <c r="F6" s="109">
        <v>0</v>
      </c>
      <c r="G6" s="109">
        <v>0</v>
      </c>
      <c r="H6" s="109">
        <v>0</v>
      </c>
      <c r="I6" s="109">
        <v>0</v>
      </c>
      <c r="J6" s="109">
        <v>0</v>
      </c>
      <c r="K6" s="58">
        <v>0</v>
      </c>
      <c r="L6" s="58">
        <v>0</v>
      </c>
      <c r="M6" s="58">
        <v>3</v>
      </c>
      <c r="N6" s="58">
        <v>1</v>
      </c>
      <c r="O6" s="58">
        <v>2</v>
      </c>
      <c r="P6" s="58">
        <v>0</v>
      </c>
      <c r="Q6" s="58">
        <v>2</v>
      </c>
      <c r="R6" s="58">
        <v>0</v>
      </c>
      <c r="S6" s="58">
        <v>0</v>
      </c>
      <c r="T6" s="58">
        <v>0</v>
      </c>
      <c r="U6" s="58">
        <v>0</v>
      </c>
      <c r="V6" s="124">
        <f t="shared" si="0"/>
        <v>13100</v>
      </c>
      <c r="W6" s="121">
        <v>4</v>
      </c>
      <c r="X6" s="87">
        <v>0</v>
      </c>
      <c r="Y6" s="109">
        <v>0</v>
      </c>
      <c r="Z6" s="129">
        <f t="shared" si="1"/>
        <v>0</v>
      </c>
    </row>
    <row r="7" spans="1:28" ht="16.5" thickBot="1" x14ac:dyDescent="0.2">
      <c r="A7" s="173"/>
      <c r="B7" s="13" t="s">
        <v>99</v>
      </c>
      <c r="C7" s="113">
        <v>8</v>
      </c>
      <c r="D7" s="113">
        <v>0</v>
      </c>
      <c r="E7" s="138">
        <v>0</v>
      </c>
      <c r="F7" s="109">
        <v>0</v>
      </c>
      <c r="G7" s="109">
        <v>0</v>
      </c>
      <c r="H7" s="109">
        <v>0</v>
      </c>
      <c r="I7" s="109">
        <v>0</v>
      </c>
      <c r="J7" s="109">
        <v>0</v>
      </c>
      <c r="K7" s="58">
        <v>0</v>
      </c>
      <c r="L7" s="58">
        <v>0</v>
      </c>
      <c r="M7" s="58">
        <v>0</v>
      </c>
      <c r="N7" s="58">
        <v>0</v>
      </c>
      <c r="O7" s="58">
        <v>0</v>
      </c>
      <c r="P7" s="58">
        <v>0</v>
      </c>
      <c r="Q7" s="58">
        <v>0</v>
      </c>
      <c r="R7" s="58">
        <v>0</v>
      </c>
      <c r="S7" s="58">
        <v>0</v>
      </c>
      <c r="T7" s="58">
        <v>0</v>
      </c>
      <c r="U7" s="58">
        <v>0</v>
      </c>
      <c r="V7" s="124">
        <f t="shared" si="0"/>
        <v>0</v>
      </c>
      <c r="W7" s="121">
        <v>0</v>
      </c>
      <c r="X7" s="87">
        <v>0</v>
      </c>
      <c r="Y7" s="109">
        <v>0</v>
      </c>
      <c r="Z7" s="129">
        <f t="shared" si="1"/>
        <v>0</v>
      </c>
    </row>
    <row r="8" spans="1:28" ht="16.5" thickBot="1" x14ac:dyDescent="0.2">
      <c r="A8" s="173"/>
      <c r="B8" s="13" t="s">
        <v>48</v>
      </c>
      <c r="C8" s="113">
        <v>0</v>
      </c>
      <c r="D8" s="113">
        <v>0</v>
      </c>
      <c r="E8" s="138">
        <v>0</v>
      </c>
      <c r="F8" s="109">
        <v>0</v>
      </c>
      <c r="G8" s="109">
        <v>0</v>
      </c>
      <c r="H8" s="109">
        <v>0</v>
      </c>
      <c r="I8" s="109">
        <v>0</v>
      </c>
      <c r="J8" s="109">
        <v>0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  <c r="P8" s="58">
        <v>0</v>
      </c>
      <c r="Q8" s="58">
        <v>0</v>
      </c>
      <c r="R8" s="58">
        <v>0</v>
      </c>
      <c r="S8" s="58">
        <v>0</v>
      </c>
      <c r="T8" s="58">
        <v>0</v>
      </c>
      <c r="U8" s="58">
        <v>0</v>
      </c>
      <c r="V8" s="124">
        <f t="shared" si="0"/>
        <v>0</v>
      </c>
      <c r="W8" s="121">
        <v>4</v>
      </c>
      <c r="X8" s="61">
        <v>0</v>
      </c>
      <c r="Y8" s="109">
        <v>0</v>
      </c>
      <c r="Z8" s="129">
        <f t="shared" si="1"/>
        <v>0</v>
      </c>
    </row>
    <row r="9" spans="1:28" ht="16.5" thickBot="1" x14ac:dyDescent="0.2">
      <c r="A9" s="173"/>
      <c r="B9" s="39" t="s">
        <v>17</v>
      </c>
      <c r="C9" s="113">
        <v>16</v>
      </c>
      <c r="D9" s="113">
        <v>1</v>
      </c>
      <c r="E9" s="138">
        <v>1</v>
      </c>
      <c r="F9" s="109">
        <v>0</v>
      </c>
      <c r="G9" s="109">
        <v>0</v>
      </c>
      <c r="H9" s="110">
        <v>1</v>
      </c>
      <c r="I9" s="110">
        <v>0</v>
      </c>
      <c r="J9" s="110">
        <v>0</v>
      </c>
      <c r="K9" s="62">
        <v>0</v>
      </c>
      <c r="L9" s="62">
        <v>13</v>
      </c>
      <c r="M9" s="62">
        <v>37</v>
      </c>
      <c r="N9" s="62">
        <v>34</v>
      </c>
      <c r="O9" s="62">
        <v>50</v>
      </c>
      <c r="P9" s="62">
        <v>59</v>
      </c>
      <c r="Q9" s="62">
        <v>42</v>
      </c>
      <c r="R9" s="62">
        <v>0</v>
      </c>
      <c r="S9" s="62">
        <v>0</v>
      </c>
      <c r="T9" s="62">
        <v>0</v>
      </c>
      <c r="U9" s="62">
        <v>0</v>
      </c>
      <c r="V9" s="124">
        <f t="shared" si="0"/>
        <v>407450</v>
      </c>
      <c r="W9" s="122">
        <v>15</v>
      </c>
      <c r="X9" s="106">
        <v>0</v>
      </c>
      <c r="Y9" s="110">
        <v>0</v>
      </c>
      <c r="Z9" s="129">
        <f t="shared" si="1"/>
        <v>0</v>
      </c>
    </row>
    <row r="10" spans="1:28" s="12" customFormat="1" ht="17.25" thickTop="1" thickBot="1" x14ac:dyDescent="0.2">
      <c r="A10" s="174"/>
      <c r="B10" s="40" t="s">
        <v>33</v>
      </c>
      <c r="C10" s="63">
        <f t="shared" ref="C10:J10" si="2">SUM(C3:C9)</f>
        <v>38</v>
      </c>
      <c r="D10" s="63">
        <f t="shared" si="2"/>
        <v>7</v>
      </c>
      <c r="E10" s="135">
        <f t="shared" si="2"/>
        <v>2</v>
      </c>
      <c r="F10" s="136">
        <f t="shared" si="2"/>
        <v>0</v>
      </c>
      <c r="G10" s="145">
        <f t="shared" si="2"/>
        <v>1</v>
      </c>
      <c r="H10" s="147">
        <f t="shared" si="2"/>
        <v>2</v>
      </c>
      <c r="I10" s="148">
        <f t="shared" si="2"/>
        <v>0</v>
      </c>
      <c r="J10" s="148">
        <f t="shared" si="2"/>
        <v>0</v>
      </c>
      <c r="K10" s="149">
        <f t="shared" ref="K10:V10" si="3">SUM(K3:K9)</f>
        <v>0</v>
      </c>
      <c r="L10" s="149">
        <f t="shared" si="3"/>
        <v>13</v>
      </c>
      <c r="M10" s="149">
        <f t="shared" si="3"/>
        <v>40</v>
      </c>
      <c r="N10" s="149">
        <f t="shared" si="3"/>
        <v>35</v>
      </c>
      <c r="O10" s="149">
        <f t="shared" si="3"/>
        <v>52</v>
      </c>
      <c r="P10" s="149">
        <f t="shared" si="3"/>
        <v>59</v>
      </c>
      <c r="Q10" s="149">
        <f t="shared" si="3"/>
        <v>44</v>
      </c>
      <c r="R10" s="149">
        <f t="shared" si="3"/>
        <v>0</v>
      </c>
      <c r="S10" s="149">
        <f t="shared" si="3"/>
        <v>0</v>
      </c>
      <c r="T10" s="149">
        <f t="shared" si="3"/>
        <v>0</v>
      </c>
      <c r="U10" s="149">
        <f t="shared" si="3"/>
        <v>0</v>
      </c>
      <c r="V10" s="149">
        <f t="shared" si="3"/>
        <v>425650</v>
      </c>
      <c r="W10" s="96">
        <f>SUM(W3:W9)</f>
        <v>27</v>
      </c>
      <c r="X10" s="97">
        <f t="shared" ref="X10:Z10" si="4">SUM(X3:X9)</f>
        <v>0</v>
      </c>
      <c r="Y10" s="98">
        <f t="shared" si="4"/>
        <v>2</v>
      </c>
      <c r="Z10" s="99">
        <f t="shared" si="4"/>
        <v>2</v>
      </c>
    </row>
    <row r="11" spans="1:28" s="12" customFormat="1" ht="16.5" thickTop="1" x14ac:dyDescent="0.15">
      <c r="A11" s="171" t="s">
        <v>1</v>
      </c>
      <c r="B11" s="14" t="s">
        <v>37</v>
      </c>
      <c r="C11" s="66">
        <v>2</v>
      </c>
      <c r="D11" s="66">
        <v>0</v>
      </c>
      <c r="E11" s="59">
        <v>0</v>
      </c>
      <c r="F11" s="60">
        <v>0</v>
      </c>
      <c r="G11" s="60">
        <v>0</v>
      </c>
      <c r="H11" s="94">
        <v>0</v>
      </c>
      <c r="I11" s="94">
        <v>0</v>
      </c>
      <c r="J11" s="94">
        <v>0</v>
      </c>
      <c r="K11" s="146">
        <v>0</v>
      </c>
      <c r="L11" s="146">
        <v>0</v>
      </c>
      <c r="M11" s="146">
        <v>0</v>
      </c>
      <c r="N11" s="146">
        <v>0</v>
      </c>
      <c r="O11" s="146">
        <v>0</v>
      </c>
      <c r="P11" s="146">
        <v>0</v>
      </c>
      <c r="Q11" s="146">
        <v>0</v>
      </c>
      <c r="R11" s="146">
        <v>0</v>
      </c>
      <c r="S11" s="146">
        <v>0</v>
      </c>
      <c r="T11" s="146">
        <v>0</v>
      </c>
      <c r="U11" s="146">
        <v>0</v>
      </c>
      <c r="V11" s="124">
        <f t="shared" si="0"/>
        <v>0</v>
      </c>
      <c r="W11" s="115">
        <v>4</v>
      </c>
      <c r="X11" s="107">
        <v>0</v>
      </c>
      <c r="Y11" s="94">
        <v>0</v>
      </c>
      <c r="Z11" s="95">
        <f t="shared" ref="Z11:Z36" si="5">X11+Y11</f>
        <v>0</v>
      </c>
    </row>
    <row r="12" spans="1:28" s="12" customFormat="1" ht="15.75" x14ac:dyDescent="0.15">
      <c r="A12" s="173"/>
      <c r="B12" s="15" t="s">
        <v>96</v>
      </c>
      <c r="C12" s="66">
        <v>1</v>
      </c>
      <c r="D12" s="66">
        <v>0</v>
      </c>
      <c r="E12" s="59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58">
        <v>0</v>
      </c>
      <c r="L12" s="58">
        <v>0</v>
      </c>
      <c r="M12" s="58">
        <v>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124">
        <f t="shared" si="0"/>
        <v>0</v>
      </c>
      <c r="W12" s="113">
        <v>0</v>
      </c>
      <c r="X12" s="67">
        <v>0</v>
      </c>
      <c r="Y12" s="60">
        <v>0</v>
      </c>
      <c r="Z12" s="95">
        <f t="shared" si="5"/>
        <v>0</v>
      </c>
    </row>
    <row r="13" spans="1:28" ht="15.75" x14ac:dyDescent="0.15">
      <c r="A13" s="173"/>
      <c r="B13" s="13" t="s">
        <v>19</v>
      </c>
      <c r="C13" s="66">
        <v>2</v>
      </c>
      <c r="D13" s="66">
        <v>0</v>
      </c>
      <c r="E13" s="59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58">
        <v>0</v>
      </c>
      <c r="L13" s="58">
        <v>0</v>
      </c>
      <c r="M13" s="58">
        <v>0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124">
        <f t="shared" si="0"/>
        <v>0</v>
      </c>
      <c r="W13" s="113">
        <v>0</v>
      </c>
      <c r="X13" s="67">
        <v>0</v>
      </c>
      <c r="Y13" s="60">
        <v>0</v>
      </c>
      <c r="Z13" s="95">
        <f t="shared" si="5"/>
        <v>0</v>
      </c>
    </row>
    <row r="14" spans="1:28" ht="15.75" x14ac:dyDescent="0.15">
      <c r="A14" s="173"/>
      <c r="B14" s="13" t="s">
        <v>18</v>
      </c>
      <c r="C14" s="66">
        <v>3</v>
      </c>
      <c r="D14" s="66">
        <v>0</v>
      </c>
      <c r="E14" s="59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58">
        <v>0</v>
      </c>
      <c r="L14" s="58">
        <v>0</v>
      </c>
      <c r="M14" s="58">
        <v>0</v>
      </c>
      <c r="N14" s="58">
        <v>0</v>
      </c>
      <c r="O14" s="58">
        <v>0</v>
      </c>
      <c r="P14" s="58">
        <v>0</v>
      </c>
      <c r="Q14" s="58">
        <v>0</v>
      </c>
      <c r="R14" s="58">
        <v>0</v>
      </c>
      <c r="S14" s="58">
        <v>0</v>
      </c>
      <c r="T14" s="58">
        <v>0</v>
      </c>
      <c r="U14" s="58">
        <v>0</v>
      </c>
      <c r="V14" s="124">
        <f t="shared" si="0"/>
        <v>0</v>
      </c>
      <c r="W14" s="113">
        <v>0</v>
      </c>
      <c r="X14" s="67">
        <v>0</v>
      </c>
      <c r="Y14" s="60">
        <v>0</v>
      </c>
      <c r="Z14" s="95">
        <f t="shared" si="5"/>
        <v>0</v>
      </c>
    </row>
    <row r="15" spans="1:28" ht="15.75" x14ac:dyDescent="0.15">
      <c r="A15" s="173"/>
      <c r="B15" s="13" t="s">
        <v>20</v>
      </c>
      <c r="C15" s="85">
        <v>2</v>
      </c>
      <c r="D15" s="85">
        <v>0</v>
      </c>
      <c r="E15" s="82">
        <v>0</v>
      </c>
      <c r="F15" s="81">
        <v>0</v>
      </c>
      <c r="G15" s="81">
        <v>0</v>
      </c>
      <c r="H15" s="81">
        <v>0</v>
      </c>
      <c r="I15" s="81">
        <v>0</v>
      </c>
      <c r="J15" s="81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124">
        <f t="shared" si="0"/>
        <v>0</v>
      </c>
      <c r="W15" s="113">
        <v>7</v>
      </c>
      <c r="X15" s="67">
        <v>0</v>
      </c>
      <c r="Y15" s="60">
        <v>0</v>
      </c>
      <c r="Z15" s="95">
        <f t="shared" si="5"/>
        <v>0</v>
      </c>
    </row>
    <row r="16" spans="1:28" ht="15.75" x14ac:dyDescent="0.15">
      <c r="A16" s="173"/>
      <c r="B16" s="13" t="s">
        <v>21</v>
      </c>
      <c r="C16" s="85">
        <v>7</v>
      </c>
      <c r="D16" s="85">
        <v>0</v>
      </c>
      <c r="E16" s="82">
        <v>0</v>
      </c>
      <c r="F16" s="81">
        <v>2</v>
      </c>
      <c r="G16" s="81">
        <v>1</v>
      </c>
      <c r="H16" s="81">
        <v>1</v>
      </c>
      <c r="I16" s="81">
        <v>0</v>
      </c>
      <c r="J16" s="81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  <c r="P16" s="137">
        <v>0</v>
      </c>
      <c r="Q16" s="137">
        <v>0</v>
      </c>
      <c r="R16" s="137">
        <v>0</v>
      </c>
      <c r="S16" s="137">
        <v>0</v>
      </c>
      <c r="T16" s="137">
        <v>0</v>
      </c>
      <c r="U16" s="137">
        <v>0</v>
      </c>
      <c r="V16" s="124">
        <f t="shared" si="0"/>
        <v>6150</v>
      </c>
      <c r="W16" s="113">
        <v>2</v>
      </c>
      <c r="X16" s="67">
        <v>8</v>
      </c>
      <c r="Y16" s="60">
        <v>0</v>
      </c>
      <c r="Z16" s="95">
        <f t="shared" si="5"/>
        <v>8</v>
      </c>
    </row>
    <row r="17" spans="1:26" ht="16.5" thickBot="1" x14ac:dyDescent="0.2">
      <c r="A17" s="173"/>
      <c r="B17" s="39" t="s">
        <v>22</v>
      </c>
      <c r="C17" s="85">
        <v>37</v>
      </c>
      <c r="D17" s="85">
        <v>1</v>
      </c>
      <c r="E17" s="82">
        <v>9</v>
      </c>
      <c r="F17" s="81">
        <v>6</v>
      </c>
      <c r="G17" s="81">
        <v>11</v>
      </c>
      <c r="H17" s="92">
        <v>0</v>
      </c>
      <c r="I17" s="92">
        <v>13</v>
      </c>
      <c r="J17" s="92">
        <v>0</v>
      </c>
      <c r="K17" s="140">
        <v>0</v>
      </c>
      <c r="L17" s="140">
        <v>5</v>
      </c>
      <c r="M17" s="140">
        <v>11</v>
      </c>
      <c r="N17" s="140">
        <v>10</v>
      </c>
      <c r="O17" s="140">
        <v>8</v>
      </c>
      <c r="P17" s="140">
        <v>7</v>
      </c>
      <c r="Q17" s="140">
        <v>6</v>
      </c>
      <c r="R17" s="140">
        <v>1</v>
      </c>
      <c r="S17" s="140">
        <v>1</v>
      </c>
      <c r="T17" s="140">
        <v>0</v>
      </c>
      <c r="U17" s="140">
        <v>0</v>
      </c>
      <c r="V17" s="124">
        <f t="shared" si="0"/>
        <v>197700</v>
      </c>
      <c r="W17" s="114">
        <v>4</v>
      </c>
      <c r="X17" s="111">
        <v>0</v>
      </c>
      <c r="Y17" s="100">
        <v>0</v>
      </c>
      <c r="Z17" s="95">
        <f t="shared" si="5"/>
        <v>0</v>
      </c>
    </row>
    <row r="18" spans="1:26" s="12" customFormat="1" ht="17.25" thickTop="1" thickBot="1" x14ac:dyDescent="0.2">
      <c r="A18" s="174"/>
      <c r="B18" s="41" t="s">
        <v>33</v>
      </c>
      <c r="C18" s="68">
        <f>SUM(C11:C17)</f>
        <v>54</v>
      </c>
      <c r="D18" s="68">
        <f>SUM(D11:D17)</f>
        <v>1</v>
      </c>
      <c r="E18" s="69">
        <f t="shared" ref="E18:I18" si="6">SUM(E11:E17)</f>
        <v>9</v>
      </c>
      <c r="F18" s="70">
        <f t="shared" si="6"/>
        <v>8</v>
      </c>
      <c r="G18" s="139">
        <f t="shared" si="6"/>
        <v>12</v>
      </c>
      <c r="H18" s="142">
        <f t="shared" si="6"/>
        <v>1</v>
      </c>
      <c r="I18" s="143">
        <f t="shared" si="6"/>
        <v>13</v>
      </c>
      <c r="J18" s="143">
        <f>SUM(J11:J17)</f>
        <v>0</v>
      </c>
      <c r="K18" s="144">
        <f>SUM(K11:K17)</f>
        <v>0</v>
      </c>
      <c r="L18" s="144">
        <f t="shared" ref="L18:V18" si="7">SUM(L11:L17)</f>
        <v>5</v>
      </c>
      <c r="M18" s="144">
        <f t="shared" si="7"/>
        <v>11</v>
      </c>
      <c r="N18" s="144">
        <f t="shared" si="7"/>
        <v>10</v>
      </c>
      <c r="O18" s="144">
        <f t="shared" si="7"/>
        <v>8</v>
      </c>
      <c r="P18" s="144">
        <f t="shared" si="7"/>
        <v>7</v>
      </c>
      <c r="Q18" s="144">
        <f t="shared" si="7"/>
        <v>6</v>
      </c>
      <c r="R18" s="144">
        <f t="shared" si="7"/>
        <v>1</v>
      </c>
      <c r="S18" s="144">
        <f t="shared" si="7"/>
        <v>1</v>
      </c>
      <c r="T18" s="144">
        <f t="shared" si="7"/>
        <v>0</v>
      </c>
      <c r="U18" s="144">
        <f t="shared" si="7"/>
        <v>0</v>
      </c>
      <c r="V18" s="144">
        <f t="shared" si="7"/>
        <v>203850</v>
      </c>
      <c r="W18" s="102">
        <f>SUM(W11:W17)</f>
        <v>17</v>
      </c>
      <c r="X18" s="103">
        <f t="shared" ref="X18:Z18" si="8">SUM(X11:X17)</f>
        <v>8</v>
      </c>
      <c r="Y18" s="104">
        <f t="shared" si="8"/>
        <v>0</v>
      </c>
      <c r="Z18" s="105">
        <f t="shared" si="8"/>
        <v>8</v>
      </c>
    </row>
    <row r="19" spans="1:26" ht="16.5" thickTop="1" x14ac:dyDescent="0.15">
      <c r="A19" s="171" t="s">
        <v>2</v>
      </c>
      <c r="B19" s="75" t="s">
        <v>23</v>
      </c>
      <c r="C19" s="71"/>
      <c r="D19" s="71"/>
      <c r="E19" s="83"/>
      <c r="F19" s="72"/>
      <c r="G19" s="72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24">
        <f t="shared" si="0"/>
        <v>0</v>
      </c>
      <c r="W19" s="130"/>
      <c r="X19" s="126"/>
      <c r="Y19" s="127"/>
      <c r="Z19" s="95">
        <f t="shared" si="5"/>
        <v>0</v>
      </c>
    </row>
    <row r="20" spans="1:26" ht="15.75" x14ac:dyDescent="0.15">
      <c r="A20" s="173"/>
      <c r="B20" s="13" t="s">
        <v>97</v>
      </c>
      <c r="C20" s="66">
        <v>7</v>
      </c>
      <c r="D20" s="66">
        <v>1</v>
      </c>
      <c r="E20" s="59">
        <v>8</v>
      </c>
      <c r="F20" s="60">
        <v>6</v>
      </c>
      <c r="G20" s="60">
        <v>7</v>
      </c>
      <c r="H20" s="60">
        <v>1</v>
      </c>
      <c r="I20" s="60">
        <v>0</v>
      </c>
      <c r="J20" s="60">
        <v>0</v>
      </c>
      <c r="K20" s="137">
        <v>0</v>
      </c>
      <c r="L20" s="137">
        <v>0</v>
      </c>
      <c r="M20" s="137">
        <v>0</v>
      </c>
      <c r="N20" s="137">
        <v>0</v>
      </c>
      <c r="O20" s="137">
        <v>0</v>
      </c>
      <c r="P20" s="137">
        <v>0</v>
      </c>
      <c r="Q20" s="137">
        <v>0</v>
      </c>
      <c r="R20" s="137">
        <v>0</v>
      </c>
      <c r="S20" s="137">
        <v>0</v>
      </c>
      <c r="T20" s="137">
        <v>0</v>
      </c>
      <c r="U20" s="137">
        <v>0</v>
      </c>
      <c r="V20" s="124">
        <f t="shared" si="0"/>
        <v>19850</v>
      </c>
      <c r="W20" s="125">
        <v>2</v>
      </c>
      <c r="X20" s="81">
        <v>0</v>
      </c>
      <c r="Y20" s="109">
        <v>0</v>
      </c>
      <c r="Z20" s="95">
        <f t="shared" si="5"/>
        <v>0</v>
      </c>
    </row>
    <row r="21" spans="1:26" ht="15.75" x14ac:dyDescent="0.15">
      <c r="A21" s="173"/>
      <c r="B21" s="13" t="s">
        <v>39</v>
      </c>
      <c r="C21" s="66">
        <v>17</v>
      </c>
      <c r="D21" s="66">
        <v>0</v>
      </c>
      <c r="E21" s="59">
        <v>3</v>
      </c>
      <c r="F21" s="60">
        <v>3</v>
      </c>
      <c r="G21" s="60">
        <v>5</v>
      </c>
      <c r="H21" s="60">
        <v>1</v>
      </c>
      <c r="I21" s="60">
        <v>1</v>
      </c>
      <c r="J21" s="60">
        <v>0</v>
      </c>
      <c r="K21" s="137">
        <v>0</v>
      </c>
      <c r="L21" s="137">
        <v>0</v>
      </c>
      <c r="M21" s="137">
        <v>0</v>
      </c>
      <c r="N21" s="137">
        <v>0</v>
      </c>
      <c r="O21" s="137">
        <v>0</v>
      </c>
      <c r="P21" s="137">
        <v>0</v>
      </c>
      <c r="Q21" s="137">
        <v>0</v>
      </c>
      <c r="R21" s="137">
        <v>0</v>
      </c>
      <c r="S21" s="137">
        <v>0</v>
      </c>
      <c r="T21" s="137">
        <v>0</v>
      </c>
      <c r="U21" s="137">
        <v>0</v>
      </c>
      <c r="V21" s="124">
        <f t="shared" si="0"/>
        <v>19900</v>
      </c>
      <c r="W21" s="125">
        <v>8</v>
      </c>
      <c r="X21" s="81">
        <v>0</v>
      </c>
      <c r="Y21" s="109">
        <v>0</v>
      </c>
      <c r="Z21" s="95">
        <f t="shared" si="5"/>
        <v>0</v>
      </c>
    </row>
    <row r="22" spans="1:26" ht="15.75" x14ac:dyDescent="0.15">
      <c r="A22" s="173"/>
      <c r="B22" s="13" t="s">
        <v>24</v>
      </c>
      <c r="C22" s="66">
        <v>2</v>
      </c>
      <c r="D22" s="66">
        <v>0</v>
      </c>
      <c r="E22" s="59">
        <v>1</v>
      </c>
      <c r="F22" s="60">
        <v>0</v>
      </c>
      <c r="G22" s="60">
        <v>1</v>
      </c>
      <c r="H22" s="60">
        <v>0</v>
      </c>
      <c r="I22" s="60">
        <v>0</v>
      </c>
      <c r="J22" s="60">
        <v>0</v>
      </c>
      <c r="K22" s="137">
        <v>0</v>
      </c>
      <c r="L22" s="137">
        <v>10</v>
      </c>
      <c r="M22" s="137">
        <v>25</v>
      </c>
      <c r="N22" s="137">
        <v>17</v>
      </c>
      <c r="O22" s="137">
        <v>15</v>
      </c>
      <c r="P22" s="137">
        <v>18</v>
      </c>
      <c r="Q22" s="137">
        <v>8</v>
      </c>
      <c r="R22" s="137">
        <v>32</v>
      </c>
      <c r="S22" s="137">
        <v>0</v>
      </c>
      <c r="T22" s="137">
        <v>0</v>
      </c>
      <c r="U22" s="137">
        <v>0</v>
      </c>
      <c r="V22" s="124">
        <f t="shared" si="0"/>
        <v>427200</v>
      </c>
      <c r="W22" s="125">
        <v>0</v>
      </c>
      <c r="X22" s="81">
        <v>0</v>
      </c>
      <c r="Y22" s="109">
        <v>0</v>
      </c>
      <c r="Z22" s="95">
        <f t="shared" si="5"/>
        <v>0</v>
      </c>
    </row>
    <row r="23" spans="1:26" ht="16.5" thickBot="1" x14ac:dyDescent="0.2">
      <c r="A23" s="173"/>
      <c r="B23" s="39" t="s">
        <v>25</v>
      </c>
      <c r="C23" s="66">
        <v>24</v>
      </c>
      <c r="D23" s="117">
        <v>3</v>
      </c>
      <c r="E23" s="84">
        <v>2</v>
      </c>
      <c r="F23" s="73">
        <v>2</v>
      </c>
      <c r="G23" s="73">
        <v>2</v>
      </c>
      <c r="H23" s="100">
        <v>0</v>
      </c>
      <c r="I23" s="100">
        <v>0</v>
      </c>
      <c r="J23" s="100">
        <v>0</v>
      </c>
      <c r="K23" s="140">
        <v>0</v>
      </c>
      <c r="L23" s="140">
        <v>0</v>
      </c>
      <c r="M23" s="140">
        <v>0</v>
      </c>
      <c r="N23" s="140">
        <v>0</v>
      </c>
      <c r="O23" s="140">
        <v>0</v>
      </c>
      <c r="P23" s="140">
        <v>0</v>
      </c>
      <c r="Q23" s="140">
        <v>0</v>
      </c>
      <c r="R23" s="140">
        <v>0</v>
      </c>
      <c r="S23" s="140">
        <v>0</v>
      </c>
      <c r="T23" s="140">
        <v>0</v>
      </c>
      <c r="U23" s="140">
        <v>0</v>
      </c>
      <c r="V23" s="124">
        <f>E23*350+F23*700+G23*1350+H23*3400+I23*6600+J23*13500+K23*33000+L23*100+M23*200+N23*500+O23*1000+P23*2000+Q23*5000+R23*10000+S23*20000+T23*30000+U23*50000</f>
        <v>4800</v>
      </c>
      <c r="W23" s="125">
        <v>12</v>
      </c>
      <c r="X23" s="128">
        <v>0</v>
      </c>
      <c r="Y23" s="45">
        <v>3</v>
      </c>
      <c r="Z23" s="95">
        <f t="shared" si="5"/>
        <v>3</v>
      </c>
    </row>
    <row r="24" spans="1:26" s="12" customFormat="1" ht="17.25" thickTop="1" thickBot="1" x14ac:dyDescent="0.2">
      <c r="A24" s="174"/>
      <c r="B24" s="40" t="s">
        <v>33</v>
      </c>
      <c r="C24" s="63">
        <f>SUM(C19:C23)</f>
        <v>50</v>
      </c>
      <c r="D24" s="63">
        <f>SUM(D19:D23)</f>
        <v>4</v>
      </c>
      <c r="E24" s="64">
        <f t="shared" ref="E24:H24" si="9">SUM(E19:E23)</f>
        <v>14</v>
      </c>
      <c r="F24" s="65">
        <f t="shared" si="9"/>
        <v>11</v>
      </c>
      <c r="G24" s="150">
        <f t="shared" si="9"/>
        <v>15</v>
      </c>
      <c r="H24" s="147">
        <f t="shared" si="9"/>
        <v>2</v>
      </c>
      <c r="I24" s="148">
        <f>SUM(I19:I23)</f>
        <v>1</v>
      </c>
      <c r="J24" s="148">
        <f t="shared" ref="J24:V24" si="10">SUM(J19:J23)</f>
        <v>0</v>
      </c>
      <c r="K24" s="149">
        <f t="shared" si="10"/>
        <v>0</v>
      </c>
      <c r="L24" s="149">
        <f t="shared" si="10"/>
        <v>10</v>
      </c>
      <c r="M24" s="149">
        <f t="shared" si="10"/>
        <v>25</v>
      </c>
      <c r="N24" s="149">
        <f t="shared" si="10"/>
        <v>17</v>
      </c>
      <c r="O24" s="149">
        <f t="shared" si="10"/>
        <v>15</v>
      </c>
      <c r="P24" s="149">
        <f t="shared" si="10"/>
        <v>18</v>
      </c>
      <c r="Q24" s="149">
        <f t="shared" si="10"/>
        <v>8</v>
      </c>
      <c r="R24" s="149">
        <f t="shared" si="10"/>
        <v>32</v>
      </c>
      <c r="S24" s="149">
        <f t="shared" si="10"/>
        <v>0</v>
      </c>
      <c r="T24" s="149">
        <f t="shared" si="10"/>
        <v>0</v>
      </c>
      <c r="U24" s="149">
        <f t="shared" si="10"/>
        <v>0</v>
      </c>
      <c r="V24" s="149">
        <f t="shared" si="10"/>
        <v>471750</v>
      </c>
      <c r="W24" s="63">
        <f>SUM(W19:W23)</f>
        <v>22</v>
      </c>
      <c r="X24" s="97">
        <f t="shared" ref="X24:Z24" si="11">SUM(X19:X23)</f>
        <v>0</v>
      </c>
      <c r="Y24" s="98">
        <f t="shared" si="11"/>
        <v>3</v>
      </c>
      <c r="Z24" s="99">
        <f t="shared" si="11"/>
        <v>3</v>
      </c>
    </row>
    <row r="25" spans="1:26" ht="16.5" thickTop="1" x14ac:dyDescent="0.15">
      <c r="A25" s="171" t="s">
        <v>3</v>
      </c>
      <c r="B25" s="75" t="s">
        <v>26</v>
      </c>
      <c r="C25" s="66">
        <v>4</v>
      </c>
      <c r="D25" s="66">
        <v>0</v>
      </c>
      <c r="E25" s="59">
        <v>1</v>
      </c>
      <c r="F25" s="60">
        <v>0</v>
      </c>
      <c r="G25" s="60">
        <v>1</v>
      </c>
      <c r="H25" s="94">
        <v>1</v>
      </c>
      <c r="I25" s="94">
        <v>0</v>
      </c>
      <c r="J25" s="94">
        <v>0</v>
      </c>
      <c r="K25" s="146">
        <v>0</v>
      </c>
      <c r="L25" s="146">
        <v>0</v>
      </c>
      <c r="M25" s="146">
        <v>0</v>
      </c>
      <c r="N25" s="146">
        <v>0</v>
      </c>
      <c r="O25" s="146">
        <v>0</v>
      </c>
      <c r="P25" s="146">
        <v>0</v>
      </c>
      <c r="Q25" s="146">
        <v>0</v>
      </c>
      <c r="R25" s="146">
        <v>0</v>
      </c>
      <c r="S25" s="146">
        <v>0</v>
      </c>
      <c r="T25" s="146">
        <v>0</v>
      </c>
      <c r="U25" s="146">
        <v>0</v>
      </c>
      <c r="V25" s="124">
        <f t="shared" si="0"/>
        <v>5100</v>
      </c>
      <c r="W25" s="113">
        <v>4</v>
      </c>
      <c r="X25" s="93">
        <v>0</v>
      </c>
      <c r="Y25" s="94">
        <v>0</v>
      </c>
      <c r="Z25" s="95">
        <f t="shared" si="5"/>
        <v>0</v>
      </c>
    </row>
    <row r="26" spans="1:26" ht="15.75" x14ac:dyDescent="0.15">
      <c r="A26" s="172"/>
      <c r="B26" s="116" t="s">
        <v>80</v>
      </c>
      <c r="C26" s="66">
        <v>1</v>
      </c>
      <c r="D26" s="66">
        <v>0</v>
      </c>
      <c r="E26" s="59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124">
        <f t="shared" si="0"/>
        <v>0</v>
      </c>
      <c r="W26" s="113">
        <v>0</v>
      </c>
      <c r="X26" s="93">
        <v>3</v>
      </c>
      <c r="Y26" s="94">
        <v>0</v>
      </c>
      <c r="Z26" s="95">
        <f t="shared" si="5"/>
        <v>3</v>
      </c>
    </row>
    <row r="27" spans="1:26" ht="15.75" x14ac:dyDescent="0.15">
      <c r="A27" s="173"/>
      <c r="B27" s="13" t="s">
        <v>27</v>
      </c>
      <c r="C27" s="66">
        <v>2</v>
      </c>
      <c r="D27" s="66">
        <v>0</v>
      </c>
      <c r="E27" s="59">
        <v>2</v>
      </c>
      <c r="F27" s="60">
        <v>0</v>
      </c>
      <c r="G27" s="60">
        <v>1</v>
      </c>
      <c r="H27" s="60">
        <v>1</v>
      </c>
      <c r="I27" s="60">
        <v>0</v>
      </c>
      <c r="J27" s="60">
        <v>0</v>
      </c>
      <c r="K27" s="58">
        <v>0</v>
      </c>
      <c r="L27" s="58">
        <v>0</v>
      </c>
      <c r="M27" s="58">
        <v>0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124">
        <f t="shared" si="0"/>
        <v>5450</v>
      </c>
      <c r="W27" s="113">
        <v>2</v>
      </c>
      <c r="X27" s="87">
        <v>0</v>
      </c>
      <c r="Y27" s="60">
        <v>0</v>
      </c>
      <c r="Z27" s="95">
        <f t="shared" si="5"/>
        <v>0</v>
      </c>
    </row>
    <row r="28" spans="1:26" ht="15.75" x14ac:dyDescent="0.15">
      <c r="A28" s="173"/>
      <c r="B28" s="13" t="s">
        <v>28</v>
      </c>
      <c r="C28" s="66">
        <v>5</v>
      </c>
      <c r="D28" s="66">
        <v>0</v>
      </c>
      <c r="E28" s="59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58">
        <v>0</v>
      </c>
      <c r="L28" s="58">
        <v>0</v>
      </c>
      <c r="M28" s="58">
        <v>0</v>
      </c>
      <c r="N28" s="58">
        <v>0</v>
      </c>
      <c r="O28" s="58">
        <v>0</v>
      </c>
      <c r="P28" s="58">
        <v>0</v>
      </c>
      <c r="Q28" s="58">
        <v>0</v>
      </c>
      <c r="R28" s="58">
        <v>0</v>
      </c>
      <c r="S28" s="58">
        <v>0</v>
      </c>
      <c r="T28" s="58">
        <v>0</v>
      </c>
      <c r="U28" s="58">
        <v>0</v>
      </c>
      <c r="V28" s="124">
        <f t="shared" si="0"/>
        <v>0</v>
      </c>
      <c r="W28" s="113">
        <v>2</v>
      </c>
      <c r="X28" s="87">
        <v>0</v>
      </c>
      <c r="Y28" s="60">
        <v>0</v>
      </c>
      <c r="Z28" s="95">
        <f t="shared" si="5"/>
        <v>0</v>
      </c>
    </row>
    <row r="29" spans="1:26" ht="15.75" x14ac:dyDescent="0.15">
      <c r="A29" s="173"/>
      <c r="B29" s="13" t="s">
        <v>29</v>
      </c>
      <c r="C29" s="66">
        <v>6</v>
      </c>
      <c r="D29" s="66">
        <v>0</v>
      </c>
      <c r="E29" s="59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58">
        <v>0</v>
      </c>
      <c r="L29" s="58">
        <v>0</v>
      </c>
      <c r="M29" s="58">
        <v>0</v>
      </c>
      <c r="N29" s="58">
        <v>0</v>
      </c>
      <c r="O29" s="58">
        <v>0</v>
      </c>
      <c r="P29" s="58">
        <v>0</v>
      </c>
      <c r="Q29" s="58">
        <v>0</v>
      </c>
      <c r="R29" s="58">
        <v>0</v>
      </c>
      <c r="S29" s="58">
        <v>0</v>
      </c>
      <c r="T29" s="58">
        <v>0</v>
      </c>
      <c r="U29" s="58">
        <v>0</v>
      </c>
      <c r="V29" s="124">
        <f t="shared" si="0"/>
        <v>0</v>
      </c>
      <c r="W29" s="113">
        <v>8</v>
      </c>
      <c r="X29" s="87">
        <v>34</v>
      </c>
      <c r="Y29" s="60">
        <v>0</v>
      </c>
      <c r="Z29" s="95">
        <f t="shared" si="5"/>
        <v>34</v>
      </c>
    </row>
    <row r="30" spans="1:26" s="12" customFormat="1" ht="16.5" thickBot="1" x14ac:dyDescent="0.2">
      <c r="A30" s="173"/>
      <c r="B30" s="42" t="s">
        <v>41</v>
      </c>
      <c r="C30" s="66">
        <v>30</v>
      </c>
      <c r="D30" s="66">
        <v>0</v>
      </c>
      <c r="E30" s="59">
        <v>0</v>
      </c>
      <c r="F30" s="60">
        <v>0</v>
      </c>
      <c r="G30" s="60">
        <v>0</v>
      </c>
      <c r="H30" s="100">
        <v>0</v>
      </c>
      <c r="I30" s="100">
        <v>0</v>
      </c>
      <c r="J30" s="100">
        <v>0</v>
      </c>
      <c r="K30" s="62">
        <v>0</v>
      </c>
      <c r="L30" s="62">
        <v>3</v>
      </c>
      <c r="M30" s="62">
        <v>5</v>
      </c>
      <c r="N30" s="62">
        <v>3</v>
      </c>
      <c r="O30" s="62">
        <v>4</v>
      </c>
      <c r="P30" s="62">
        <v>2</v>
      </c>
      <c r="Q30" s="62">
        <v>1</v>
      </c>
      <c r="R30" s="62">
        <v>0</v>
      </c>
      <c r="S30" s="62">
        <v>0</v>
      </c>
      <c r="T30" s="62">
        <v>0</v>
      </c>
      <c r="U30" s="62">
        <v>0</v>
      </c>
      <c r="V30" s="124">
        <f t="shared" si="0"/>
        <v>15800</v>
      </c>
      <c r="W30" s="114">
        <v>18</v>
      </c>
      <c r="X30" s="91">
        <v>0</v>
      </c>
      <c r="Y30" s="100">
        <v>0</v>
      </c>
      <c r="Z30" s="95">
        <f t="shared" si="5"/>
        <v>0</v>
      </c>
    </row>
    <row r="31" spans="1:26" s="12" customFormat="1" ht="17.25" thickTop="1" thickBot="1" x14ac:dyDescent="0.2">
      <c r="A31" s="174"/>
      <c r="B31" s="41" t="s">
        <v>33</v>
      </c>
      <c r="C31" s="68">
        <f>SUM(C25:C30)</f>
        <v>48</v>
      </c>
      <c r="D31" s="68">
        <f>SUM(D25:D30)</f>
        <v>0</v>
      </c>
      <c r="E31" s="69">
        <f t="shared" ref="E31:V31" si="12">SUM(E25:E30)</f>
        <v>3</v>
      </c>
      <c r="F31" s="70">
        <f t="shared" si="12"/>
        <v>0</v>
      </c>
      <c r="G31" s="139">
        <f t="shared" si="12"/>
        <v>2</v>
      </c>
      <c r="H31" s="142">
        <f t="shared" si="12"/>
        <v>2</v>
      </c>
      <c r="I31" s="143">
        <f t="shared" si="12"/>
        <v>0</v>
      </c>
      <c r="J31" s="143">
        <f t="shared" si="12"/>
        <v>0</v>
      </c>
      <c r="K31" s="144">
        <f t="shared" si="12"/>
        <v>0</v>
      </c>
      <c r="L31" s="144">
        <f t="shared" si="12"/>
        <v>3</v>
      </c>
      <c r="M31" s="144">
        <f t="shared" si="12"/>
        <v>5</v>
      </c>
      <c r="N31" s="144">
        <f t="shared" si="12"/>
        <v>3</v>
      </c>
      <c r="O31" s="144">
        <f t="shared" si="12"/>
        <v>4</v>
      </c>
      <c r="P31" s="144">
        <f t="shared" si="12"/>
        <v>2</v>
      </c>
      <c r="Q31" s="144">
        <f t="shared" si="12"/>
        <v>1</v>
      </c>
      <c r="R31" s="144">
        <f t="shared" si="12"/>
        <v>0</v>
      </c>
      <c r="S31" s="144">
        <f t="shared" si="12"/>
        <v>0</v>
      </c>
      <c r="T31" s="144">
        <f t="shared" si="12"/>
        <v>0</v>
      </c>
      <c r="U31" s="144">
        <f t="shared" si="12"/>
        <v>0</v>
      </c>
      <c r="V31" s="144">
        <f t="shared" si="12"/>
        <v>26350</v>
      </c>
      <c r="W31" s="102">
        <f>SUM(W25:W30)</f>
        <v>34</v>
      </c>
      <c r="X31" s="103">
        <f t="shared" ref="X31:Z31" si="13">SUM(X25:X30)</f>
        <v>37</v>
      </c>
      <c r="Y31" s="104">
        <f t="shared" si="13"/>
        <v>0</v>
      </c>
      <c r="Z31" s="105">
        <f t="shared" si="13"/>
        <v>37</v>
      </c>
    </row>
    <row r="32" spans="1:26" s="12" customFormat="1" ht="16.5" thickTop="1" x14ac:dyDescent="0.15">
      <c r="A32" s="171" t="s">
        <v>4</v>
      </c>
      <c r="B32" s="14" t="s">
        <v>57</v>
      </c>
      <c r="C32" s="66">
        <v>5</v>
      </c>
      <c r="D32" s="66">
        <v>0</v>
      </c>
      <c r="E32" s="59">
        <v>0</v>
      </c>
      <c r="F32" s="60">
        <v>0</v>
      </c>
      <c r="G32" s="60">
        <v>0</v>
      </c>
      <c r="H32" s="94">
        <v>0</v>
      </c>
      <c r="I32" s="94">
        <v>0</v>
      </c>
      <c r="J32" s="94">
        <v>0</v>
      </c>
      <c r="K32" s="146">
        <v>0</v>
      </c>
      <c r="L32" s="146">
        <v>0</v>
      </c>
      <c r="M32" s="146">
        <v>0</v>
      </c>
      <c r="N32" s="146">
        <v>0</v>
      </c>
      <c r="O32" s="146">
        <v>0</v>
      </c>
      <c r="P32" s="146">
        <v>0</v>
      </c>
      <c r="Q32" s="146">
        <v>0</v>
      </c>
      <c r="R32" s="146">
        <v>0</v>
      </c>
      <c r="S32" s="146">
        <v>0</v>
      </c>
      <c r="T32" s="146">
        <v>0</v>
      </c>
      <c r="U32" s="146">
        <v>0</v>
      </c>
      <c r="V32" s="124">
        <f t="shared" si="0"/>
        <v>0</v>
      </c>
      <c r="W32" s="115">
        <v>0</v>
      </c>
      <c r="X32" s="93">
        <v>0</v>
      </c>
      <c r="Y32" s="101">
        <v>0</v>
      </c>
      <c r="Z32" s="95">
        <f t="shared" si="5"/>
        <v>0</v>
      </c>
    </row>
    <row r="33" spans="1:28" s="12" customFormat="1" ht="15.75" x14ac:dyDescent="0.15">
      <c r="A33" s="172"/>
      <c r="B33" s="169" t="s">
        <v>98</v>
      </c>
      <c r="C33" s="66">
        <v>15</v>
      </c>
      <c r="D33" s="66">
        <v>0</v>
      </c>
      <c r="E33" s="59">
        <v>1</v>
      </c>
      <c r="F33" s="60">
        <v>0</v>
      </c>
      <c r="G33" s="60">
        <v>0</v>
      </c>
      <c r="H33" s="94">
        <v>0</v>
      </c>
      <c r="I33" s="94">
        <v>0</v>
      </c>
      <c r="J33" s="94">
        <v>0</v>
      </c>
      <c r="K33" s="146">
        <v>0</v>
      </c>
      <c r="L33" s="146">
        <v>0</v>
      </c>
      <c r="M33" s="146">
        <v>0</v>
      </c>
      <c r="N33" s="146">
        <v>0</v>
      </c>
      <c r="O33" s="146">
        <v>1</v>
      </c>
      <c r="P33" s="146">
        <v>0</v>
      </c>
      <c r="Q33" s="146">
        <v>0</v>
      </c>
      <c r="R33" s="146">
        <v>0</v>
      </c>
      <c r="S33" s="146">
        <v>0</v>
      </c>
      <c r="T33" s="146">
        <v>0</v>
      </c>
      <c r="U33" s="146">
        <v>0</v>
      </c>
      <c r="V33" s="124"/>
      <c r="W33" s="115">
        <v>4</v>
      </c>
      <c r="X33" s="93">
        <v>0</v>
      </c>
      <c r="Y33" s="101">
        <v>0</v>
      </c>
      <c r="Z33" s="95">
        <f t="shared" si="5"/>
        <v>0</v>
      </c>
    </row>
    <row r="34" spans="1:28" ht="15.75" x14ac:dyDescent="0.15">
      <c r="A34" s="173"/>
      <c r="B34" s="13" t="s">
        <v>30</v>
      </c>
      <c r="C34" s="66">
        <v>0</v>
      </c>
      <c r="D34" s="66">
        <v>0</v>
      </c>
      <c r="E34" s="59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58">
        <v>0</v>
      </c>
      <c r="L34" s="58">
        <v>5</v>
      </c>
      <c r="M34" s="58">
        <v>8</v>
      </c>
      <c r="N34" s="58">
        <v>7</v>
      </c>
      <c r="O34" s="58">
        <v>3</v>
      </c>
      <c r="P34" s="58">
        <v>4</v>
      </c>
      <c r="Q34" s="58">
        <v>2</v>
      </c>
      <c r="R34" s="58">
        <v>0</v>
      </c>
      <c r="S34" s="58">
        <v>0</v>
      </c>
      <c r="T34" s="58">
        <v>0</v>
      </c>
      <c r="U34" s="58">
        <v>0</v>
      </c>
      <c r="V34" s="124">
        <f t="shared" si="0"/>
        <v>26600</v>
      </c>
      <c r="W34" s="113">
        <v>0</v>
      </c>
      <c r="X34" s="87">
        <v>0</v>
      </c>
      <c r="Y34" s="81">
        <v>0</v>
      </c>
      <c r="Z34" s="95">
        <f t="shared" si="5"/>
        <v>0</v>
      </c>
    </row>
    <row r="35" spans="1:28" ht="15.75" x14ac:dyDescent="0.15">
      <c r="A35" s="173"/>
      <c r="B35" s="13" t="s">
        <v>82</v>
      </c>
      <c r="C35" s="66">
        <v>27</v>
      </c>
      <c r="D35" s="66">
        <v>2</v>
      </c>
      <c r="E35" s="59">
        <v>6</v>
      </c>
      <c r="F35" s="60">
        <v>9</v>
      </c>
      <c r="G35" s="60">
        <v>10</v>
      </c>
      <c r="H35" s="60">
        <v>3</v>
      </c>
      <c r="I35" s="60">
        <v>1</v>
      </c>
      <c r="J35" s="60">
        <v>3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0</v>
      </c>
      <c r="S35" s="58">
        <v>0</v>
      </c>
      <c r="T35" s="58">
        <v>0</v>
      </c>
      <c r="U35" s="58">
        <v>0</v>
      </c>
      <c r="V35" s="124">
        <f t="shared" si="0"/>
        <v>79200</v>
      </c>
      <c r="W35" s="113">
        <v>6</v>
      </c>
      <c r="X35" s="87">
        <v>0</v>
      </c>
      <c r="Y35" s="81">
        <v>0</v>
      </c>
      <c r="Z35" s="95">
        <f t="shared" si="5"/>
        <v>0</v>
      </c>
      <c r="AA35" s="43"/>
      <c r="AB35" s="76"/>
    </row>
    <row r="36" spans="1:28" ht="16.5" thickBot="1" x14ac:dyDescent="0.2">
      <c r="A36" s="173"/>
      <c r="B36" s="39" t="s">
        <v>83</v>
      </c>
      <c r="C36" s="56">
        <v>41</v>
      </c>
      <c r="D36" s="118">
        <v>1</v>
      </c>
      <c r="E36" s="57">
        <v>0</v>
      </c>
      <c r="F36" s="58">
        <v>0</v>
      </c>
      <c r="G36" s="58">
        <v>0</v>
      </c>
      <c r="H36" s="58">
        <v>0</v>
      </c>
      <c r="I36" s="62">
        <v>0</v>
      </c>
      <c r="J36" s="62">
        <v>0</v>
      </c>
      <c r="K36" s="62">
        <v>0</v>
      </c>
      <c r="L36" s="62">
        <v>1</v>
      </c>
      <c r="M36" s="62">
        <v>8</v>
      </c>
      <c r="N36" s="62">
        <v>3</v>
      </c>
      <c r="O36" s="62">
        <v>3</v>
      </c>
      <c r="P36" s="62">
        <v>1</v>
      </c>
      <c r="Q36" s="62">
        <v>0</v>
      </c>
      <c r="R36" s="62">
        <v>0</v>
      </c>
      <c r="S36" s="62">
        <v>0</v>
      </c>
      <c r="T36" s="62">
        <v>0</v>
      </c>
      <c r="U36" s="62">
        <v>0</v>
      </c>
      <c r="V36" s="124">
        <f t="shared" si="0"/>
        <v>8200</v>
      </c>
      <c r="W36" s="114">
        <v>14</v>
      </c>
      <c r="X36" s="91">
        <v>0</v>
      </c>
      <c r="Y36" s="92">
        <v>0</v>
      </c>
      <c r="Z36" s="95">
        <f t="shared" si="5"/>
        <v>0</v>
      </c>
      <c r="AA36" s="76"/>
      <c r="AB36" s="76"/>
    </row>
    <row r="37" spans="1:28" s="12" customFormat="1" ht="17.25" thickTop="1" thickBot="1" x14ac:dyDescent="0.2">
      <c r="A37" s="174"/>
      <c r="B37" s="40" t="s">
        <v>33</v>
      </c>
      <c r="C37" s="74">
        <f>SUM(C32:C36)</f>
        <v>88</v>
      </c>
      <c r="D37" s="74">
        <f>SUM(D32:D36)</f>
        <v>3</v>
      </c>
      <c r="E37" s="64">
        <f t="shared" ref="E37:V37" si="14">SUM(E32:E36)</f>
        <v>7</v>
      </c>
      <c r="F37" s="65">
        <f t="shared" si="14"/>
        <v>9</v>
      </c>
      <c r="G37" s="65">
        <f t="shared" si="14"/>
        <v>10</v>
      </c>
      <c r="H37" s="150">
        <f t="shared" si="14"/>
        <v>3</v>
      </c>
      <c r="I37" s="147">
        <f t="shared" si="14"/>
        <v>1</v>
      </c>
      <c r="J37" s="148">
        <f t="shared" si="14"/>
        <v>3</v>
      </c>
      <c r="K37" s="148">
        <f t="shared" si="14"/>
        <v>0</v>
      </c>
      <c r="L37" s="148">
        <f t="shared" si="14"/>
        <v>6</v>
      </c>
      <c r="M37" s="148">
        <f t="shared" si="14"/>
        <v>16</v>
      </c>
      <c r="N37" s="148">
        <f t="shared" si="14"/>
        <v>10</v>
      </c>
      <c r="O37" s="148">
        <f t="shared" si="14"/>
        <v>7</v>
      </c>
      <c r="P37" s="148">
        <f t="shared" si="14"/>
        <v>5</v>
      </c>
      <c r="Q37" s="148">
        <f t="shared" si="14"/>
        <v>2</v>
      </c>
      <c r="R37" s="148">
        <f t="shared" si="14"/>
        <v>0</v>
      </c>
      <c r="S37" s="148">
        <f t="shared" si="14"/>
        <v>0</v>
      </c>
      <c r="T37" s="148">
        <f t="shared" si="14"/>
        <v>0</v>
      </c>
      <c r="U37" s="148">
        <f t="shared" si="14"/>
        <v>0</v>
      </c>
      <c r="V37" s="148">
        <f t="shared" si="14"/>
        <v>114000</v>
      </c>
      <c r="W37" s="96">
        <f>SUM(W32:W36)</f>
        <v>24</v>
      </c>
      <c r="X37" s="97">
        <f t="shared" ref="X37:Z37" si="15">SUM(X32:X36)</f>
        <v>0</v>
      </c>
      <c r="Y37" s="98">
        <f t="shared" si="15"/>
        <v>0</v>
      </c>
      <c r="Z37" s="99">
        <f t="shared" si="15"/>
        <v>0</v>
      </c>
      <c r="AA37" s="38"/>
      <c r="AB37" s="38"/>
    </row>
    <row r="38" spans="1:28" ht="14.25" thickTop="1" x14ac:dyDescent="0.15"/>
  </sheetData>
  <mergeCells count="11">
    <mergeCell ref="W1:W2"/>
    <mergeCell ref="A25:A31"/>
    <mergeCell ref="X1:Z1"/>
    <mergeCell ref="D1:D2"/>
    <mergeCell ref="E1:V1"/>
    <mergeCell ref="A32:A37"/>
    <mergeCell ref="A3:A10"/>
    <mergeCell ref="A11:A18"/>
    <mergeCell ref="A19:A24"/>
    <mergeCell ref="C1:C2"/>
    <mergeCell ref="A1:B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38"/>
  <sheetViews>
    <sheetView showWhiteSpace="0" workbookViewId="0">
      <selection activeCell="N9" sqref="N9"/>
    </sheetView>
  </sheetViews>
  <sheetFormatPr defaultRowHeight="13.5" x14ac:dyDescent="0.15"/>
  <cols>
    <col min="1" max="1" width="6.625" style="2" customWidth="1"/>
    <col min="2" max="2" width="13" style="1" customWidth="1"/>
    <col min="3" max="3" width="9" style="1" customWidth="1"/>
    <col min="4" max="4" width="6.125" style="8" customWidth="1"/>
    <col min="5" max="5" width="12" style="6" customWidth="1"/>
    <col min="6" max="6" width="9" style="6" customWidth="1"/>
    <col min="7" max="7" width="6.625" style="6" customWidth="1"/>
    <col min="8" max="8" width="5.125" style="6" customWidth="1"/>
    <col min="9" max="9" width="6.25" style="1" customWidth="1"/>
    <col min="10" max="10" width="6.25" style="8" customWidth="1"/>
    <col min="11" max="11" width="4.875" style="1" customWidth="1"/>
    <col min="12" max="14" width="9" style="1"/>
    <col min="15" max="15" width="7.5" style="1" customWidth="1"/>
    <col min="16" max="16" width="9" style="1" hidden="1" customWidth="1"/>
    <col min="17" max="16384" width="9" style="1"/>
  </cols>
  <sheetData>
    <row r="1" spans="1:13" s="2" customFormat="1" ht="45.75" customHeight="1" thickBot="1" x14ac:dyDescent="0.2">
      <c r="B1" s="186" t="s">
        <v>95</v>
      </c>
      <c r="C1" s="186"/>
      <c r="D1" s="186"/>
      <c r="E1" s="186"/>
      <c r="F1" s="186"/>
      <c r="G1" s="186"/>
      <c r="H1" s="186"/>
      <c r="I1" s="186"/>
      <c r="J1" s="186"/>
      <c r="K1" s="186"/>
    </row>
    <row r="2" spans="1:13" ht="33" customHeight="1" x14ac:dyDescent="0.15">
      <c r="B2" s="3"/>
      <c r="C2" s="9" t="s">
        <v>53</v>
      </c>
      <c r="D2" s="9" t="s">
        <v>61</v>
      </c>
      <c r="E2" s="9" t="s">
        <v>58</v>
      </c>
      <c r="F2" s="9" t="s">
        <v>51</v>
      </c>
      <c r="G2" s="9" t="s">
        <v>59</v>
      </c>
      <c r="H2" s="9" t="s">
        <v>60</v>
      </c>
      <c r="I2" s="9" t="s">
        <v>50</v>
      </c>
      <c r="J2" s="9" t="s">
        <v>52</v>
      </c>
      <c r="K2" s="9" t="s">
        <v>7</v>
      </c>
      <c r="L2" s="23"/>
      <c r="M2" s="19"/>
    </row>
    <row r="3" spans="1:13" ht="20.100000000000001" customHeight="1" x14ac:dyDescent="0.15">
      <c r="B3" s="4" t="s">
        <v>42</v>
      </c>
      <c r="C3" s="20">
        <f>各门店汇总计算表!C10</f>
        <v>38</v>
      </c>
      <c r="D3" s="89">
        <f>C3+C11</f>
        <v>228</v>
      </c>
      <c r="E3" s="21">
        <f>各门店汇总计算表!V10</f>
        <v>425650</v>
      </c>
      <c r="F3" s="21">
        <f>E3+E11</f>
        <v>3013050</v>
      </c>
      <c r="G3" s="21">
        <f>各门店汇总计算表!W10</f>
        <v>27</v>
      </c>
      <c r="H3" s="21">
        <f>G3+G11</f>
        <v>239</v>
      </c>
      <c r="I3" s="20">
        <f>各门店汇总计算表!Z10</f>
        <v>2</v>
      </c>
      <c r="J3" s="89">
        <f>I3+I11</f>
        <v>22</v>
      </c>
      <c r="K3" s="25">
        <v>0</v>
      </c>
      <c r="L3" s="24"/>
      <c r="M3" s="19"/>
    </row>
    <row r="4" spans="1:13" ht="20.100000000000001" customHeight="1" x14ac:dyDescent="0.15">
      <c r="B4" s="4" t="s">
        <v>43</v>
      </c>
      <c r="C4" s="20">
        <f>各门店汇总计算表!C18</f>
        <v>54</v>
      </c>
      <c r="D4" s="89">
        <f t="shared" ref="D4:D8" si="0">C4+C12</f>
        <v>224</v>
      </c>
      <c r="E4" s="21">
        <f>各门店汇总计算表!V18</f>
        <v>203850</v>
      </c>
      <c r="F4" s="21">
        <f t="shared" ref="F4:F8" si="1">E4+E12</f>
        <v>2250800</v>
      </c>
      <c r="G4" s="21">
        <f>各门店汇总计算表!W18</f>
        <v>17</v>
      </c>
      <c r="H4" s="21">
        <f t="shared" ref="H4:H8" si="2">G4+G12</f>
        <v>162</v>
      </c>
      <c r="I4" s="20">
        <f>各门店汇总计算表!Z18</f>
        <v>8</v>
      </c>
      <c r="J4" s="89">
        <f t="shared" ref="J4:J8" si="3">I4+I12</f>
        <v>12</v>
      </c>
      <c r="K4" s="25">
        <v>1</v>
      </c>
      <c r="L4" s="24"/>
      <c r="M4" s="19"/>
    </row>
    <row r="5" spans="1:13" ht="20.100000000000001" customHeight="1" x14ac:dyDescent="0.15">
      <c r="B5" s="4" t="s">
        <v>44</v>
      </c>
      <c r="C5" s="20">
        <f>各门店汇总计算表!C31</f>
        <v>48</v>
      </c>
      <c r="D5" s="89">
        <f t="shared" si="0"/>
        <v>227</v>
      </c>
      <c r="E5" s="21">
        <f>各门店汇总计算表!V31</f>
        <v>26350</v>
      </c>
      <c r="F5" s="21">
        <f t="shared" si="1"/>
        <v>58300</v>
      </c>
      <c r="G5" s="21">
        <f>各门店汇总计算表!W31</f>
        <v>34</v>
      </c>
      <c r="H5" s="21">
        <f t="shared" si="2"/>
        <v>157</v>
      </c>
      <c r="I5" s="21">
        <f>各门店汇总计算表!Z31</f>
        <v>37</v>
      </c>
      <c r="J5" s="89">
        <f t="shared" si="3"/>
        <v>190</v>
      </c>
      <c r="K5" s="25">
        <v>0</v>
      </c>
    </row>
    <row r="6" spans="1:13" ht="20.100000000000001" customHeight="1" x14ac:dyDescent="0.15">
      <c r="B6" s="4" t="s">
        <v>45</v>
      </c>
      <c r="C6" s="20">
        <f>各门店汇总计算表!C24</f>
        <v>50</v>
      </c>
      <c r="D6" s="89">
        <f t="shared" si="0"/>
        <v>252</v>
      </c>
      <c r="E6" s="20">
        <f>各门店汇总计算表!V24</f>
        <v>471750</v>
      </c>
      <c r="F6" s="21">
        <f t="shared" si="1"/>
        <v>1364450</v>
      </c>
      <c r="G6" s="20">
        <f>各门店汇总计算表!W24</f>
        <v>22</v>
      </c>
      <c r="H6" s="21">
        <f t="shared" si="2"/>
        <v>153</v>
      </c>
      <c r="I6" s="20">
        <f>各门店汇总计算表!Z24</f>
        <v>3</v>
      </c>
      <c r="J6" s="89">
        <f t="shared" si="3"/>
        <v>15</v>
      </c>
      <c r="K6" s="25">
        <v>0</v>
      </c>
    </row>
    <row r="7" spans="1:13" ht="20.100000000000001" customHeight="1" x14ac:dyDescent="0.15">
      <c r="B7" s="4" t="s">
        <v>46</v>
      </c>
      <c r="C7" s="20">
        <f>各门店汇总计算表!C37</f>
        <v>88</v>
      </c>
      <c r="D7" s="89">
        <f t="shared" si="0"/>
        <v>430</v>
      </c>
      <c r="E7" s="20">
        <f>各门店汇总计算表!V37</f>
        <v>114000</v>
      </c>
      <c r="F7" s="21">
        <f t="shared" si="1"/>
        <v>644500</v>
      </c>
      <c r="G7" s="20">
        <f>各门店汇总计算表!W37</f>
        <v>24</v>
      </c>
      <c r="H7" s="21">
        <f t="shared" si="2"/>
        <v>130</v>
      </c>
      <c r="I7" s="20">
        <f>各门店汇总计算表!Z37</f>
        <v>0</v>
      </c>
      <c r="J7" s="89">
        <f t="shared" si="3"/>
        <v>7</v>
      </c>
      <c r="K7" s="25">
        <v>1</v>
      </c>
    </row>
    <row r="8" spans="1:13" ht="20.100000000000001" customHeight="1" thickBot="1" x14ac:dyDescent="0.2">
      <c r="B8" s="5" t="s">
        <v>6</v>
      </c>
      <c r="C8" s="22">
        <f>SUM(C3:C7)</f>
        <v>278</v>
      </c>
      <c r="D8" s="89">
        <f t="shared" si="0"/>
        <v>1361</v>
      </c>
      <c r="E8" s="22">
        <f t="shared" ref="E8:K8" si="4">SUM(E3:E7)</f>
        <v>1241600</v>
      </c>
      <c r="F8" s="21">
        <f t="shared" si="1"/>
        <v>7331100</v>
      </c>
      <c r="G8" s="22">
        <f t="shared" si="4"/>
        <v>124</v>
      </c>
      <c r="H8" s="21">
        <f t="shared" si="2"/>
        <v>841</v>
      </c>
      <c r="I8" s="22">
        <f>SUM(I3:I7)</f>
        <v>50</v>
      </c>
      <c r="J8" s="89">
        <f t="shared" si="3"/>
        <v>225</v>
      </c>
      <c r="K8" s="22">
        <f t="shared" si="4"/>
        <v>2</v>
      </c>
    </row>
    <row r="9" spans="1:13" ht="114.75" customHeight="1" x14ac:dyDescent="0.15">
      <c r="B9" s="34"/>
      <c r="C9" s="34"/>
      <c r="D9" s="34"/>
      <c r="E9" s="34"/>
      <c r="F9" s="34"/>
      <c r="G9" s="34"/>
      <c r="H9" s="34"/>
      <c r="I9" s="34"/>
      <c r="J9" s="34"/>
      <c r="K9" s="8"/>
    </row>
    <row r="10" spans="1:13" s="8" customFormat="1" ht="24.75" customHeight="1" x14ac:dyDescent="0.15">
      <c r="B10" s="81"/>
      <c r="C10" s="81" t="s">
        <v>76</v>
      </c>
      <c r="D10" s="81"/>
      <c r="E10" s="81" t="s">
        <v>77</v>
      </c>
      <c r="F10" s="81"/>
      <c r="G10" s="81" t="s">
        <v>78</v>
      </c>
      <c r="H10" s="81"/>
      <c r="I10" s="81" t="s">
        <v>79</v>
      </c>
      <c r="J10" s="81"/>
    </row>
    <row r="11" spans="1:13" s="2" customFormat="1" ht="15.75" customHeight="1" x14ac:dyDescent="0.15">
      <c r="B11" s="81" t="s">
        <v>71</v>
      </c>
      <c r="C11" s="88">
        <v>190</v>
      </c>
      <c r="D11" s="88"/>
      <c r="E11" s="88">
        <v>2587400</v>
      </c>
      <c r="F11" s="88"/>
      <c r="G11" s="88">
        <v>212</v>
      </c>
      <c r="H11" s="88"/>
      <c r="I11" s="88">
        <v>20</v>
      </c>
      <c r="J11" s="81"/>
      <c r="K11" s="8"/>
    </row>
    <row r="12" spans="1:13" s="2" customFormat="1" ht="14.25" x14ac:dyDescent="0.15">
      <c r="B12" s="81" t="s">
        <v>72</v>
      </c>
      <c r="C12" s="88">
        <v>170</v>
      </c>
      <c r="D12" s="88"/>
      <c r="E12" s="88">
        <v>2046950</v>
      </c>
      <c r="F12" s="88"/>
      <c r="G12" s="88">
        <v>145</v>
      </c>
      <c r="H12" s="88"/>
      <c r="I12" s="88">
        <v>4</v>
      </c>
      <c r="J12" s="81"/>
    </row>
    <row r="13" spans="1:13" s="2" customFormat="1" ht="14.25" x14ac:dyDescent="0.15">
      <c r="A13" s="10"/>
      <c r="B13" s="81" t="s">
        <v>73</v>
      </c>
      <c r="C13" s="88">
        <v>179</v>
      </c>
      <c r="D13" s="88"/>
      <c r="E13" s="88">
        <v>31950</v>
      </c>
      <c r="F13" s="88"/>
      <c r="G13" s="88">
        <v>123</v>
      </c>
      <c r="H13" s="88"/>
      <c r="I13" s="88">
        <v>153</v>
      </c>
      <c r="J13" s="81"/>
      <c r="K13" s="10"/>
    </row>
    <row r="14" spans="1:13" s="2" customFormat="1" ht="14.25" x14ac:dyDescent="0.15">
      <c r="A14" s="10"/>
      <c r="B14" s="81" t="s">
        <v>74</v>
      </c>
      <c r="C14" s="88">
        <v>202</v>
      </c>
      <c r="D14" s="88"/>
      <c r="E14" s="88">
        <v>892700</v>
      </c>
      <c r="F14" s="88"/>
      <c r="G14" s="88">
        <v>131</v>
      </c>
      <c r="H14" s="88"/>
      <c r="I14" s="88">
        <v>12</v>
      </c>
      <c r="J14" s="81"/>
      <c r="K14" s="10"/>
    </row>
    <row r="15" spans="1:13" ht="14.25" x14ac:dyDescent="0.15">
      <c r="A15" s="10"/>
      <c r="B15" s="81" t="s">
        <v>75</v>
      </c>
      <c r="C15" s="88">
        <v>342</v>
      </c>
      <c r="D15" s="88"/>
      <c r="E15" s="88">
        <v>530500</v>
      </c>
      <c r="F15" s="88"/>
      <c r="G15" s="88">
        <v>106</v>
      </c>
      <c r="H15" s="88"/>
      <c r="I15" s="88">
        <v>7</v>
      </c>
      <c r="J15" s="81"/>
      <c r="K15" s="33"/>
    </row>
    <row r="16" spans="1:13" ht="14.25" x14ac:dyDescent="0.15">
      <c r="A16" s="10"/>
      <c r="B16" s="81" t="s">
        <v>70</v>
      </c>
      <c r="C16" s="88">
        <v>1083</v>
      </c>
      <c r="D16" s="88"/>
      <c r="E16" s="88">
        <v>6089500</v>
      </c>
      <c r="F16" s="88"/>
      <c r="G16" s="88">
        <v>717</v>
      </c>
      <c r="H16" s="88"/>
      <c r="I16" s="88">
        <v>175</v>
      </c>
      <c r="J16" s="81"/>
      <c r="K16" s="10"/>
    </row>
    <row r="17" spans="1:13" x14ac:dyDescent="0.15">
      <c r="A17" s="10"/>
      <c r="B17" s="10"/>
      <c r="C17" s="10"/>
      <c r="D17" s="33"/>
      <c r="E17" s="11"/>
      <c r="F17" s="32"/>
      <c r="G17" s="27"/>
      <c r="H17" s="32"/>
      <c r="I17" s="11"/>
      <c r="J17" s="32"/>
      <c r="K17" s="10"/>
    </row>
    <row r="18" spans="1:13" x14ac:dyDescent="0.15">
      <c r="A18" s="10"/>
      <c r="B18" s="11"/>
      <c r="C18" s="10"/>
      <c r="D18" s="33"/>
      <c r="E18" s="17"/>
      <c r="F18" s="17"/>
      <c r="G18" s="17"/>
      <c r="H18" s="17"/>
      <c r="I18" s="10"/>
      <c r="J18" s="33"/>
      <c r="K18" s="10"/>
    </row>
    <row r="19" spans="1:13" x14ac:dyDescent="0.15">
      <c r="A19" s="10"/>
      <c r="B19" s="11"/>
      <c r="C19" s="10"/>
      <c r="D19" s="33"/>
      <c r="E19" s="17"/>
      <c r="F19" s="17"/>
      <c r="G19" s="17"/>
      <c r="H19" s="17"/>
      <c r="I19" s="10"/>
      <c r="J19" s="33"/>
      <c r="K19" s="10"/>
    </row>
    <row r="20" spans="1:13" x14ac:dyDescent="0.15">
      <c r="A20" s="10"/>
      <c r="B20" s="10"/>
      <c r="C20" s="10"/>
      <c r="D20" s="33"/>
      <c r="E20" s="17"/>
      <c r="F20" s="17"/>
      <c r="G20" s="17"/>
      <c r="H20" s="17"/>
      <c r="I20" s="10"/>
      <c r="J20" s="33"/>
      <c r="K20" s="10"/>
    </row>
    <row r="21" spans="1:13" x14ac:dyDescent="0.15">
      <c r="A21" s="10"/>
      <c r="B21" s="10"/>
      <c r="C21" s="10"/>
      <c r="D21" s="33"/>
      <c r="E21" s="17"/>
      <c r="F21" s="17"/>
      <c r="G21" s="17"/>
      <c r="H21" s="17"/>
      <c r="I21" s="10"/>
      <c r="J21" s="33"/>
      <c r="K21" s="10"/>
    </row>
    <row r="22" spans="1:13" x14ac:dyDescent="0.15">
      <c r="A22" s="10"/>
      <c r="B22" s="10"/>
      <c r="C22" s="10"/>
      <c r="D22" s="33"/>
      <c r="E22" s="17"/>
      <c r="F22" s="17"/>
      <c r="G22" s="17"/>
      <c r="H22" s="17"/>
      <c r="I22" s="10"/>
      <c r="J22" s="33"/>
      <c r="K22" s="10"/>
    </row>
    <row r="23" spans="1:13" x14ac:dyDescent="0.15">
      <c r="A23" s="10"/>
      <c r="B23" s="10"/>
      <c r="C23" s="10"/>
      <c r="D23" s="33"/>
      <c r="E23" s="17"/>
      <c r="F23" s="17"/>
      <c r="G23" s="17"/>
      <c r="H23" s="17"/>
      <c r="I23" s="10"/>
      <c r="J23" s="33"/>
      <c r="K23" s="10"/>
    </row>
    <row r="24" spans="1:13" x14ac:dyDescent="0.15">
      <c r="E24" s="7"/>
      <c r="F24" s="7"/>
      <c r="G24" s="7"/>
      <c r="H24" s="7"/>
    </row>
    <row r="25" spans="1:13" x14ac:dyDescent="0.15">
      <c r="E25" s="7"/>
      <c r="F25" s="7"/>
      <c r="G25" s="7"/>
      <c r="H25" s="7"/>
    </row>
    <row r="26" spans="1:13" x14ac:dyDescent="0.15">
      <c r="A26" s="26"/>
      <c r="B26" s="26"/>
      <c r="C26" s="26"/>
      <c r="D26" s="33"/>
      <c r="E26" s="17"/>
      <c r="F26" s="17"/>
      <c r="G26" s="17"/>
      <c r="H26" s="17"/>
      <c r="I26" s="26"/>
      <c r="J26" s="33"/>
      <c r="K26" s="26"/>
    </row>
    <row r="27" spans="1:13" ht="25.5" x14ac:dyDescent="0.15">
      <c r="A27" s="33"/>
      <c r="B27" s="36"/>
      <c r="C27" s="36"/>
      <c r="D27" s="36"/>
      <c r="E27" s="36"/>
      <c r="F27" s="36"/>
      <c r="G27" s="36"/>
      <c r="H27" s="36"/>
      <c r="I27" s="36"/>
      <c r="J27" s="36"/>
      <c r="K27" s="33"/>
      <c r="L27" s="8"/>
      <c r="M27" s="8"/>
    </row>
    <row r="28" spans="1:13" x14ac:dyDescent="0.15">
      <c r="A28" s="26"/>
      <c r="B28" s="26"/>
      <c r="C28" s="28"/>
      <c r="D28" s="28"/>
      <c r="E28" s="28"/>
      <c r="F28" s="28"/>
      <c r="G28" s="28"/>
      <c r="H28" s="28"/>
      <c r="I28" s="28"/>
      <c r="J28" s="28"/>
      <c r="K28" s="28"/>
      <c r="L28" s="18"/>
      <c r="M28" s="19"/>
    </row>
    <row r="29" spans="1:13" ht="15.75" x14ac:dyDescent="0.15">
      <c r="A29" s="26"/>
      <c r="B29" s="27"/>
      <c r="C29" s="29"/>
      <c r="D29" s="29"/>
      <c r="E29" s="30"/>
      <c r="F29" s="30"/>
      <c r="G29" s="30"/>
      <c r="H29" s="30"/>
      <c r="I29" s="29"/>
      <c r="J29" s="29"/>
      <c r="K29" s="26"/>
      <c r="L29" s="19"/>
      <c r="M29" s="19"/>
    </row>
    <row r="30" spans="1:13" ht="15.75" x14ac:dyDescent="0.15">
      <c r="A30" s="26"/>
      <c r="B30" s="27"/>
      <c r="C30" s="29"/>
      <c r="D30" s="29"/>
      <c r="E30" s="30"/>
      <c r="F30" s="30"/>
      <c r="G30" s="30"/>
      <c r="H30" s="30"/>
      <c r="I30" s="29"/>
      <c r="J30" s="29"/>
      <c r="K30" s="26"/>
      <c r="L30" s="19"/>
      <c r="M30" s="19"/>
    </row>
    <row r="31" spans="1:13" ht="15.75" x14ac:dyDescent="0.15">
      <c r="A31" s="26"/>
      <c r="B31" s="27"/>
      <c r="C31" s="29"/>
      <c r="D31" s="29"/>
      <c r="E31" s="31"/>
      <c r="F31" s="31"/>
      <c r="G31" s="31"/>
      <c r="H31" s="31"/>
      <c r="I31" s="29"/>
      <c r="J31" s="29"/>
      <c r="K31" s="26"/>
      <c r="L31" s="8"/>
      <c r="M31" s="8"/>
    </row>
    <row r="32" spans="1:13" ht="15.75" x14ac:dyDescent="0.15">
      <c r="A32" s="26"/>
      <c r="B32" s="27"/>
      <c r="C32" s="29"/>
      <c r="D32" s="29"/>
      <c r="E32" s="30"/>
      <c r="F32" s="30"/>
      <c r="G32" s="30"/>
      <c r="H32" s="30"/>
      <c r="I32" s="29"/>
      <c r="J32" s="29"/>
      <c r="K32" s="26"/>
      <c r="L32" s="8"/>
      <c r="M32" s="8"/>
    </row>
    <row r="33" spans="1:13" ht="15.75" x14ac:dyDescent="0.15">
      <c r="A33" s="26"/>
      <c r="B33" s="27"/>
      <c r="C33" s="29"/>
      <c r="D33" s="29"/>
      <c r="E33" s="30"/>
      <c r="F33" s="30"/>
      <c r="G33" s="30"/>
      <c r="H33" s="30"/>
      <c r="I33" s="29"/>
      <c r="J33" s="29"/>
      <c r="K33" s="26"/>
      <c r="L33" s="8"/>
      <c r="M33" s="8"/>
    </row>
    <row r="34" spans="1:13" ht="15.75" x14ac:dyDescent="0.15">
      <c r="A34" s="26"/>
      <c r="B34" s="27"/>
      <c r="C34" s="29"/>
      <c r="D34" s="29"/>
      <c r="E34" s="29"/>
      <c r="F34" s="29"/>
      <c r="G34" s="29"/>
      <c r="H34" s="29"/>
      <c r="I34" s="29"/>
      <c r="J34" s="29"/>
      <c r="K34" s="29"/>
      <c r="L34" s="8"/>
      <c r="M34" s="8"/>
    </row>
    <row r="35" spans="1:13" s="8" customFormat="1" x14ac:dyDescent="0.15">
      <c r="A35" s="33"/>
      <c r="B35" s="37"/>
      <c r="C35" s="37"/>
      <c r="D35" s="37"/>
      <c r="E35" s="37"/>
      <c r="F35" s="37"/>
      <c r="G35" s="37"/>
      <c r="H35" s="37"/>
      <c r="I35" s="37"/>
      <c r="J35" s="37"/>
      <c r="K35" s="33"/>
    </row>
    <row r="36" spans="1:13" s="8" customFormat="1" x14ac:dyDescent="0.15">
      <c r="A36" s="33"/>
      <c r="B36" s="35"/>
      <c r="C36" s="35"/>
      <c r="D36" s="35"/>
      <c r="E36" s="35"/>
      <c r="F36" s="35"/>
      <c r="G36" s="35"/>
      <c r="H36" s="35"/>
      <c r="I36" s="35"/>
      <c r="J36" s="35"/>
      <c r="K36" s="33"/>
    </row>
    <row r="37" spans="1:13" x14ac:dyDescent="0.15">
      <c r="A37" s="26"/>
      <c r="B37" s="26"/>
      <c r="C37" s="27"/>
      <c r="D37" s="32"/>
      <c r="E37" s="16"/>
      <c r="F37" s="16"/>
      <c r="G37" s="16"/>
      <c r="H37" s="16"/>
      <c r="I37" s="26"/>
      <c r="J37" s="33"/>
      <c r="K37" s="26"/>
      <c r="L37" s="8"/>
      <c r="M37" s="8"/>
    </row>
    <row r="38" spans="1:13" x14ac:dyDescent="0.15">
      <c r="E38" s="7"/>
      <c r="F38" s="7"/>
      <c r="G38" s="7"/>
      <c r="H38" s="7"/>
    </row>
  </sheetData>
  <mergeCells count="1">
    <mergeCell ref="B1:K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7"/>
  <sheetViews>
    <sheetView zoomScale="80" zoomScaleNormal="80" workbookViewId="0">
      <selection activeCell="P34" sqref="P34"/>
    </sheetView>
  </sheetViews>
  <sheetFormatPr defaultRowHeight="13.5" x14ac:dyDescent="0.15"/>
  <cols>
    <col min="1" max="1" width="9" style="8"/>
    <col min="2" max="2" width="33" style="8" customWidth="1"/>
    <col min="3" max="4" width="9.375" style="8" customWidth="1"/>
    <col min="5" max="5" width="16.125" style="7" customWidth="1"/>
    <col min="6" max="6" width="6.75" style="8" customWidth="1"/>
    <col min="7" max="7" width="7.875" style="8" customWidth="1"/>
    <col min="8" max="9" width="9.625" style="8" customWidth="1"/>
    <col min="10" max="10" width="7.25" style="8" customWidth="1"/>
    <col min="11" max="16384" width="9" style="8"/>
  </cols>
  <sheetData>
    <row r="1" spans="1:11" ht="21" customHeight="1" thickTop="1" x14ac:dyDescent="0.15">
      <c r="A1" s="171"/>
      <c r="B1" s="177"/>
      <c r="C1" s="175" t="s">
        <v>5</v>
      </c>
      <c r="D1" s="175" t="s">
        <v>81</v>
      </c>
      <c r="E1" s="192" t="s">
        <v>12</v>
      </c>
      <c r="F1" s="187" t="s">
        <v>59</v>
      </c>
      <c r="G1" s="189" t="s">
        <v>50</v>
      </c>
      <c r="H1" s="190"/>
      <c r="I1" s="191"/>
      <c r="J1" s="132"/>
      <c r="K1" s="132"/>
    </row>
    <row r="2" spans="1:11" ht="21" customHeight="1" thickBot="1" x14ac:dyDescent="0.2">
      <c r="A2" s="178"/>
      <c r="B2" s="179"/>
      <c r="C2" s="176"/>
      <c r="D2" s="176"/>
      <c r="E2" s="193"/>
      <c r="F2" s="188"/>
      <c r="G2" s="159" t="s">
        <v>55</v>
      </c>
      <c r="H2" s="109" t="s">
        <v>69</v>
      </c>
      <c r="I2" s="160" t="s">
        <v>6</v>
      </c>
      <c r="J2" s="132"/>
      <c r="K2" s="132"/>
    </row>
    <row r="3" spans="1:11" ht="16.5" thickTop="1" x14ac:dyDescent="0.15">
      <c r="A3" s="171" t="s">
        <v>0</v>
      </c>
      <c r="B3" s="131" t="s">
        <v>13</v>
      </c>
      <c r="C3" s="113">
        <v>0</v>
      </c>
      <c r="D3" s="113"/>
      <c r="E3" s="155">
        <v>3050</v>
      </c>
      <c r="F3" s="130">
        <v>10</v>
      </c>
      <c r="G3" s="87"/>
      <c r="H3" s="109"/>
      <c r="I3" s="161">
        <f>G3+H3</f>
        <v>0</v>
      </c>
      <c r="J3" s="132"/>
      <c r="K3" s="132"/>
    </row>
    <row r="4" spans="1:11" ht="15.75" x14ac:dyDescent="0.15">
      <c r="A4" s="173"/>
      <c r="B4" s="13" t="s">
        <v>14</v>
      </c>
      <c r="C4" s="113">
        <v>28</v>
      </c>
      <c r="D4" s="113">
        <v>3</v>
      </c>
      <c r="E4" s="155">
        <v>12450</v>
      </c>
      <c r="F4" s="125">
        <v>15</v>
      </c>
      <c r="G4" s="87"/>
      <c r="H4" s="109">
        <v>1</v>
      </c>
      <c r="I4" s="161">
        <f t="shared" ref="I4:I35" si="0">G4+H4</f>
        <v>1</v>
      </c>
    </row>
    <row r="5" spans="1:11" ht="15.75" x14ac:dyDescent="0.15">
      <c r="A5" s="173"/>
      <c r="B5" s="13" t="s">
        <v>15</v>
      </c>
      <c r="C5" s="113">
        <v>6</v>
      </c>
      <c r="D5" s="113"/>
      <c r="E5" s="155">
        <v>0</v>
      </c>
      <c r="F5" s="125">
        <v>4</v>
      </c>
      <c r="G5" s="87"/>
      <c r="H5" s="109"/>
      <c r="I5" s="161">
        <f t="shared" si="0"/>
        <v>0</v>
      </c>
    </row>
    <row r="6" spans="1:11" ht="15.75" x14ac:dyDescent="0.15">
      <c r="A6" s="173"/>
      <c r="B6" s="13" t="s">
        <v>16</v>
      </c>
      <c r="C6" s="113">
        <v>12</v>
      </c>
      <c r="D6" s="113"/>
      <c r="E6" s="155">
        <v>11900</v>
      </c>
      <c r="F6" s="125">
        <v>4</v>
      </c>
      <c r="G6" s="87">
        <v>4</v>
      </c>
      <c r="H6" s="109"/>
      <c r="I6" s="161">
        <f t="shared" si="0"/>
        <v>4</v>
      </c>
    </row>
    <row r="7" spans="1:11" ht="15.75" x14ac:dyDescent="0.15">
      <c r="A7" s="173"/>
      <c r="B7" s="13" t="s">
        <v>47</v>
      </c>
      <c r="C7" s="113">
        <v>16</v>
      </c>
      <c r="D7" s="113"/>
      <c r="E7" s="155">
        <v>0</v>
      </c>
      <c r="F7" s="125"/>
      <c r="G7" s="87"/>
      <c r="H7" s="109"/>
      <c r="I7" s="161">
        <f t="shared" si="0"/>
        <v>0</v>
      </c>
    </row>
    <row r="8" spans="1:11" ht="15.75" x14ac:dyDescent="0.15">
      <c r="A8" s="173"/>
      <c r="B8" s="13" t="s">
        <v>48</v>
      </c>
      <c r="C8" s="113">
        <v>4</v>
      </c>
      <c r="D8" s="113"/>
      <c r="E8" s="155">
        <v>0</v>
      </c>
      <c r="F8" s="125">
        <v>18</v>
      </c>
      <c r="G8" s="61"/>
      <c r="H8" s="109"/>
      <c r="I8" s="161">
        <f t="shared" si="0"/>
        <v>0</v>
      </c>
    </row>
    <row r="9" spans="1:11" ht="16.5" thickBot="1" x14ac:dyDescent="0.2">
      <c r="A9" s="173"/>
      <c r="B9" s="39" t="s">
        <v>17</v>
      </c>
      <c r="C9" s="114">
        <v>51</v>
      </c>
      <c r="D9" s="114">
        <v>6</v>
      </c>
      <c r="E9" s="162">
        <v>1232050</v>
      </c>
      <c r="F9" s="156">
        <v>28</v>
      </c>
      <c r="G9" s="106">
        <v>1</v>
      </c>
      <c r="H9" s="110">
        <v>2</v>
      </c>
      <c r="I9" s="163">
        <f t="shared" si="0"/>
        <v>3</v>
      </c>
    </row>
    <row r="10" spans="1:11" s="12" customFormat="1" ht="16.5" thickBot="1" x14ac:dyDescent="0.2">
      <c r="A10" s="174"/>
      <c r="B10" s="165" t="s">
        <v>6</v>
      </c>
      <c r="C10" s="96">
        <f t="shared" ref="C10:D10" si="1">SUM(C3:C9)</f>
        <v>117</v>
      </c>
      <c r="D10" s="96">
        <f t="shared" si="1"/>
        <v>9</v>
      </c>
      <c r="E10" s="153">
        <v>1259450</v>
      </c>
      <c r="F10" s="157">
        <f>SUM(F3:F9)</f>
        <v>79</v>
      </c>
      <c r="G10" s="147">
        <f t="shared" ref="G10:I10" si="2">SUM(G3:G9)</f>
        <v>5</v>
      </c>
      <c r="H10" s="148">
        <f t="shared" si="2"/>
        <v>3</v>
      </c>
      <c r="I10" s="151">
        <f t="shared" si="2"/>
        <v>8</v>
      </c>
    </row>
    <row r="11" spans="1:11" s="12" customFormat="1" ht="16.5" thickTop="1" x14ac:dyDescent="0.15">
      <c r="A11" s="171" t="s">
        <v>1</v>
      </c>
      <c r="B11" s="169" t="s">
        <v>37</v>
      </c>
      <c r="C11" s="164">
        <v>2</v>
      </c>
      <c r="D11" s="164"/>
      <c r="E11" s="155">
        <v>350</v>
      </c>
      <c r="F11" s="130">
        <v>14</v>
      </c>
      <c r="G11" s="107"/>
      <c r="H11" s="94"/>
      <c r="I11" s="95">
        <f t="shared" si="0"/>
        <v>0</v>
      </c>
    </row>
    <row r="12" spans="1:11" s="12" customFormat="1" ht="15.75" x14ac:dyDescent="0.15">
      <c r="A12" s="173"/>
      <c r="B12" s="15" t="s">
        <v>38</v>
      </c>
      <c r="C12" s="66">
        <v>2</v>
      </c>
      <c r="D12" s="66"/>
      <c r="E12" s="155">
        <v>0</v>
      </c>
      <c r="F12" s="125"/>
      <c r="G12" s="67"/>
      <c r="H12" s="60"/>
      <c r="I12" s="161">
        <f t="shared" si="0"/>
        <v>0</v>
      </c>
    </row>
    <row r="13" spans="1:11" ht="15.75" x14ac:dyDescent="0.15">
      <c r="A13" s="173"/>
      <c r="B13" s="13" t="s">
        <v>19</v>
      </c>
      <c r="C13" s="66">
        <v>6</v>
      </c>
      <c r="D13" s="66"/>
      <c r="E13" s="155">
        <v>3100</v>
      </c>
      <c r="F13" s="125">
        <v>2</v>
      </c>
      <c r="G13" s="67"/>
      <c r="H13" s="60"/>
      <c r="I13" s="161">
        <f t="shared" si="0"/>
        <v>0</v>
      </c>
    </row>
    <row r="14" spans="1:11" ht="15.75" x14ac:dyDescent="0.15">
      <c r="A14" s="173"/>
      <c r="B14" s="13" t="s">
        <v>18</v>
      </c>
      <c r="C14" s="66">
        <v>4</v>
      </c>
      <c r="D14" s="66"/>
      <c r="E14" s="155">
        <v>0</v>
      </c>
      <c r="F14" s="125"/>
      <c r="G14" s="67"/>
      <c r="H14" s="60"/>
      <c r="I14" s="161">
        <f t="shared" si="0"/>
        <v>0</v>
      </c>
    </row>
    <row r="15" spans="1:11" ht="15.75" x14ac:dyDescent="0.15">
      <c r="A15" s="173"/>
      <c r="B15" s="13" t="s">
        <v>20</v>
      </c>
      <c r="C15" s="85">
        <v>8</v>
      </c>
      <c r="D15" s="85"/>
      <c r="E15" s="155">
        <v>0</v>
      </c>
      <c r="F15" s="125">
        <v>1</v>
      </c>
      <c r="G15" s="67"/>
      <c r="H15" s="60">
        <v>1</v>
      </c>
      <c r="I15" s="161">
        <f t="shared" si="0"/>
        <v>1</v>
      </c>
    </row>
    <row r="16" spans="1:11" ht="15.75" x14ac:dyDescent="0.15">
      <c r="A16" s="173"/>
      <c r="B16" s="13" t="s">
        <v>21</v>
      </c>
      <c r="C16" s="85">
        <v>17</v>
      </c>
      <c r="D16" s="85"/>
      <c r="E16" s="155">
        <v>7500</v>
      </c>
      <c r="F16" s="125">
        <v>36</v>
      </c>
      <c r="G16" s="67"/>
      <c r="H16" s="60"/>
      <c r="I16" s="161">
        <f t="shared" si="0"/>
        <v>0</v>
      </c>
    </row>
    <row r="17" spans="1:9" ht="16.5" thickBot="1" x14ac:dyDescent="0.2">
      <c r="A17" s="173"/>
      <c r="B17" s="39" t="s">
        <v>22</v>
      </c>
      <c r="C17" s="90">
        <v>63</v>
      </c>
      <c r="D17" s="90">
        <v>2</v>
      </c>
      <c r="E17" s="162">
        <v>152300</v>
      </c>
      <c r="F17" s="156">
        <v>24</v>
      </c>
      <c r="G17" s="111"/>
      <c r="H17" s="100">
        <v>2</v>
      </c>
      <c r="I17" s="163">
        <f t="shared" si="0"/>
        <v>2</v>
      </c>
    </row>
    <row r="18" spans="1:9" s="12" customFormat="1" ht="16.5" thickBot="1" x14ac:dyDescent="0.2">
      <c r="A18" s="174"/>
      <c r="B18" s="168" t="s">
        <v>6</v>
      </c>
      <c r="C18" s="102">
        <f>SUM(C11:C17)</f>
        <v>102</v>
      </c>
      <c r="D18" s="102">
        <f>SUM(D11:D17)</f>
        <v>2</v>
      </c>
      <c r="E18" s="154">
        <v>163250</v>
      </c>
      <c r="F18" s="158">
        <f>SUM(F11:F17)</f>
        <v>77</v>
      </c>
      <c r="G18" s="142">
        <f t="shared" ref="G18:I18" si="3">SUM(G11:G17)</f>
        <v>0</v>
      </c>
      <c r="H18" s="143">
        <f t="shared" si="3"/>
        <v>3</v>
      </c>
      <c r="I18" s="152">
        <f t="shared" si="3"/>
        <v>3</v>
      </c>
    </row>
    <row r="19" spans="1:9" ht="16.5" thickTop="1" x14ac:dyDescent="0.15">
      <c r="A19" s="171" t="s">
        <v>2</v>
      </c>
      <c r="B19" s="116" t="s">
        <v>23</v>
      </c>
      <c r="C19" s="166"/>
      <c r="D19" s="166"/>
      <c r="E19" s="155">
        <v>0</v>
      </c>
      <c r="F19" s="130"/>
      <c r="G19" s="167"/>
      <c r="H19" s="112"/>
      <c r="I19" s="95">
        <f t="shared" si="0"/>
        <v>0</v>
      </c>
    </row>
    <row r="20" spans="1:9" ht="15.75" x14ac:dyDescent="0.15">
      <c r="A20" s="173"/>
      <c r="B20" s="13" t="s">
        <v>40</v>
      </c>
      <c r="C20" s="66">
        <v>16</v>
      </c>
      <c r="D20" s="66"/>
      <c r="E20" s="155">
        <v>60250</v>
      </c>
      <c r="F20" s="125">
        <v>14</v>
      </c>
      <c r="G20" s="87"/>
      <c r="H20" s="109"/>
      <c r="I20" s="161">
        <f t="shared" si="0"/>
        <v>0</v>
      </c>
    </row>
    <row r="21" spans="1:9" ht="15.75" x14ac:dyDescent="0.15">
      <c r="A21" s="173"/>
      <c r="B21" s="13" t="s">
        <v>39</v>
      </c>
      <c r="C21" s="66">
        <v>51</v>
      </c>
      <c r="D21" s="66"/>
      <c r="E21" s="155">
        <v>85350</v>
      </c>
      <c r="F21" s="125">
        <v>20</v>
      </c>
      <c r="G21" s="87"/>
      <c r="H21" s="109"/>
      <c r="I21" s="161">
        <f t="shared" si="0"/>
        <v>0</v>
      </c>
    </row>
    <row r="22" spans="1:9" ht="15.75" x14ac:dyDescent="0.15">
      <c r="A22" s="173"/>
      <c r="B22" s="13" t="s">
        <v>24</v>
      </c>
      <c r="C22" s="66">
        <v>4</v>
      </c>
      <c r="D22" s="66"/>
      <c r="E22" s="155">
        <v>1103700</v>
      </c>
      <c r="F22" s="125">
        <v>6</v>
      </c>
      <c r="G22" s="87"/>
      <c r="H22" s="109"/>
      <c r="I22" s="161">
        <f t="shared" si="0"/>
        <v>0</v>
      </c>
    </row>
    <row r="23" spans="1:9" ht="16.5" thickBot="1" x14ac:dyDescent="0.2">
      <c r="A23" s="173"/>
      <c r="B23" s="39" t="s">
        <v>25</v>
      </c>
      <c r="C23" s="117">
        <v>42</v>
      </c>
      <c r="D23" s="117">
        <v>2</v>
      </c>
      <c r="E23" s="162">
        <v>60350</v>
      </c>
      <c r="F23" s="156">
        <v>38</v>
      </c>
      <c r="G23" s="91"/>
      <c r="H23" s="110">
        <v>4</v>
      </c>
      <c r="I23" s="163">
        <f t="shared" si="0"/>
        <v>4</v>
      </c>
    </row>
    <row r="24" spans="1:9" s="12" customFormat="1" ht="16.5" thickBot="1" x14ac:dyDescent="0.2">
      <c r="A24" s="174"/>
      <c r="B24" s="165" t="s">
        <v>6</v>
      </c>
      <c r="C24" s="96">
        <f>SUM(C19:C23)</f>
        <v>113</v>
      </c>
      <c r="D24" s="96">
        <f>SUM(D19:D23)</f>
        <v>2</v>
      </c>
      <c r="E24" s="153">
        <v>1309650</v>
      </c>
      <c r="F24" s="157">
        <f>SUM(F19:F23)</f>
        <v>78</v>
      </c>
      <c r="G24" s="147">
        <f t="shared" ref="G24:I24" si="4">SUM(G19:G23)</f>
        <v>0</v>
      </c>
      <c r="H24" s="148">
        <f t="shared" si="4"/>
        <v>4</v>
      </c>
      <c r="I24" s="151">
        <f t="shared" si="4"/>
        <v>4</v>
      </c>
    </row>
    <row r="25" spans="1:9" ht="16.5" thickTop="1" x14ac:dyDescent="0.15">
      <c r="A25" s="171" t="s">
        <v>3</v>
      </c>
      <c r="B25" s="116" t="s">
        <v>26</v>
      </c>
      <c r="C25" s="164">
        <v>12</v>
      </c>
      <c r="D25" s="164"/>
      <c r="E25" s="155">
        <v>0</v>
      </c>
      <c r="F25" s="130">
        <v>10</v>
      </c>
      <c r="G25" s="93"/>
      <c r="H25" s="94"/>
      <c r="I25" s="95">
        <f t="shared" si="0"/>
        <v>0</v>
      </c>
    </row>
    <row r="26" spans="1:9" ht="15.75" x14ac:dyDescent="0.15">
      <c r="A26" s="172"/>
      <c r="B26" s="116" t="s">
        <v>80</v>
      </c>
      <c r="C26" s="66">
        <v>4</v>
      </c>
      <c r="D26" s="66"/>
      <c r="E26" s="155">
        <v>2400</v>
      </c>
      <c r="F26" s="125">
        <v>2</v>
      </c>
      <c r="G26" s="87"/>
      <c r="H26" s="60"/>
      <c r="I26" s="161"/>
    </row>
    <row r="27" spans="1:9" ht="15.75" x14ac:dyDescent="0.15">
      <c r="A27" s="173"/>
      <c r="B27" s="13" t="s">
        <v>27</v>
      </c>
      <c r="C27" s="66">
        <v>21</v>
      </c>
      <c r="D27" s="66"/>
      <c r="E27" s="155">
        <v>19750</v>
      </c>
      <c r="F27" s="125">
        <v>10</v>
      </c>
      <c r="G27" s="87"/>
      <c r="H27" s="60"/>
      <c r="I27" s="161">
        <f t="shared" si="0"/>
        <v>0</v>
      </c>
    </row>
    <row r="28" spans="1:9" ht="15.75" x14ac:dyDescent="0.15">
      <c r="A28" s="173"/>
      <c r="B28" s="13" t="s">
        <v>28</v>
      </c>
      <c r="C28" s="66">
        <v>13</v>
      </c>
      <c r="D28" s="66"/>
      <c r="E28" s="155">
        <v>0</v>
      </c>
      <c r="F28" s="125">
        <v>2</v>
      </c>
      <c r="G28" s="87">
        <v>3</v>
      </c>
      <c r="H28" s="60"/>
      <c r="I28" s="161">
        <f t="shared" si="0"/>
        <v>3</v>
      </c>
    </row>
    <row r="29" spans="1:9" ht="15.75" x14ac:dyDescent="0.15">
      <c r="A29" s="173"/>
      <c r="B29" s="13" t="s">
        <v>29</v>
      </c>
      <c r="C29" s="66">
        <v>19</v>
      </c>
      <c r="D29" s="66"/>
      <c r="E29" s="155">
        <v>6800</v>
      </c>
      <c r="F29" s="125">
        <v>76</v>
      </c>
      <c r="G29" s="87"/>
      <c r="H29" s="60"/>
      <c r="I29" s="161">
        <f t="shared" si="0"/>
        <v>0</v>
      </c>
    </row>
    <row r="30" spans="1:9" s="12" customFormat="1" ht="16.5" thickBot="1" x14ac:dyDescent="0.2">
      <c r="A30" s="173"/>
      <c r="B30" s="42" t="s">
        <v>41</v>
      </c>
      <c r="C30" s="117">
        <v>66</v>
      </c>
      <c r="D30" s="117"/>
      <c r="E30" s="162">
        <v>47800</v>
      </c>
      <c r="F30" s="156">
        <v>50</v>
      </c>
      <c r="G30" s="91"/>
      <c r="H30" s="100">
        <v>26</v>
      </c>
      <c r="I30" s="163">
        <f t="shared" si="0"/>
        <v>26</v>
      </c>
    </row>
    <row r="31" spans="1:9" s="12" customFormat="1" ht="16.5" thickBot="1" x14ac:dyDescent="0.2">
      <c r="A31" s="174"/>
      <c r="B31" s="168" t="s">
        <v>6</v>
      </c>
      <c r="C31" s="102">
        <f>SUM(C25:C30)</f>
        <v>135</v>
      </c>
      <c r="D31" s="102">
        <f>SUM(D25:D30)</f>
        <v>0</v>
      </c>
      <c r="E31" s="154">
        <v>76750</v>
      </c>
      <c r="F31" s="158">
        <f>SUM(F25:F30)</f>
        <v>150</v>
      </c>
      <c r="G31" s="142">
        <f t="shared" ref="G31:I31" si="5">SUM(G25:G30)</f>
        <v>3</v>
      </c>
      <c r="H31" s="143">
        <f t="shared" si="5"/>
        <v>26</v>
      </c>
      <c r="I31" s="152">
        <f t="shared" si="5"/>
        <v>29</v>
      </c>
    </row>
    <row r="32" spans="1:9" s="12" customFormat="1" ht="16.5" thickTop="1" x14ac:dyDescent="0.15">
      <c r="A32" s="171" t="s">
        <v>4</v>
      </c>
      <c r="B32" s="169" t="s">
        <v>57</v>
      </c>
      <c r="C32" s="164"/>
      <c r="D32" s="164"/>
      <c r="E32" s="155">
        <v>0</v>
      </c>
      <c r="F32" s="130"/>
      <c r="G32" s="93"/>
      <c r="H32" s="101"/>
      <c r="I32" s="95">
        <f t="shared" si="0"/>
        <v>0</v>
      </c>
    </row>
    <row r="33" spans="1:11" ht="15.75" x14ac:dyDescent="0.15">
      <c r="A33" s="173"/>
      <c r="B33" s="13" t="s">
        <v>30</v>
      </c>
      <c r="C33" s="66">
        <v>0</v>
      </c>
      <c r="D33" s="66"/>
      <c r="E33" s="155">
        <v>2050</v>
      </c>
      <c r="F33" s="125">
        <v>0</v>
      </c>
      <c r="G33" s="87"/>
      <c r="H33" s="81"/>
      <c r="I33" s="161">
        <f t="shared" si="0"/>
        <v>0</v>
      </c>
    </row>
    <row r="34" spans="1:11" ht="15.75" x14ac:dyDescent="0.15">
      <c r="A34" s="173"/>
      <c r="B34" s="13" t="s">
        <v>32</v>
      </c>
      <c r="C34" s="66">
        <v>126</v>
      </c>
      <c r="D34" s="66">
        <v>1</v>
      </c>
      <c r="E34" s="155">
        <v>29800</v>
      </c>
      <c r="F34" s="125">
        <v>18</v>
      </c>
      <c r="G34" s="87"/>
      <c r="H34" s="81"/>
      <c r="I34" s="161">
        <f t="shared" si="0"/>
        <v>0</v>
      </c>
      <c r="J34" s="43"/>
      <c r="K34" s="132"/>
    </row>
    <row r="35" spans="1:11" ht="16.5" thickBot="1" x14ac:dyDescent="0.2">
      <c r="A35" s="173"/>
      <c r="B35" s="39" t="s">
        <v>31</v>
      </c>
      <c r="C35" s="170">
        <v>70</v>
      </c>
      <c r="D35" s="170">
        <v>1</v>
      </c>
      <c r="E35" s="162">
        <v>195250</v>
      </c>
      <c r="F35" s="156">
        <v>27</v>
      </c>
      <c r="G35" s="91"/>
      <c r="H35" s="92">
        <v>1</v>
      </c>
      <c r="I35" s="163">
        <f t="shared" si="0"/>
        <v>1</v>
      </c>
      <c r="J35" s="132"/>
      <c r="K35" s="132"/>
    </row>
    <row r="36" spans="1:11" s="12" customFormat="1" ht="16.5" thickBot="1" x14ac:dyDescent="0.2">
      <c r="A36" s="174"/>
      <c r="B36" s="165" t="s">
        <v>6</v>
      </c>
      <c r="C36" s="96">
        <f>SUM(C32:C35)</f>
        <v>196</v>
      </c>
      <c r="D36" s="96">
        <f>SUM(D32:D35)</f>
        <v>2</v>
      </c>
      <c r="E36" s="153">
        <v>227100</v>
      </c>
      <c r="F36" s="157">
        <f>SUM(F32:F35)</f>
        <v>45</v>
      </c>
      <c r="G36" s="147">
        <f t="shared" ref="G36:I36" si="6">SUM(G32:G35)</f>
        <v>0</v>
      </c>
      <c r="H36" s="148">
        <f t="shared" si="6"/>
        <v>1</v>
      </c>
      <c r="I36" s="151">
        <f t="shared" si="6"/>
        <v>1</v>
      </c>
      <c r="J36" s="38"/>
      <c r="K36" s="38"/>
    </row>
    <row r="37" spans="1:11" ht="14.25" thickTop="1" x14ac:dyDescent="0.15"/>
  </sheetData>
  <mergeCells count="11">
    <mergeCell ref="F1:F2"/>
    <mergeCell ref="G1:I1"/>
    <mergeCell ref="A3:A10"/>
    <mergeCell ref="A11:A18"/>
    <mergeCell ref="A19:A24"/>
    <mergeCell ref="E1:E2"/>
    <mergeCell ref="A32:A36"/>
    <mergeCell ref="A1:B2"/>
    <mergeCell ref="C1:C2"/>
    <mergeCell ref="A25:A31"/>
    <mergeCell ref="D1:D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2"/>
  <sheetViews>
    <sheetView workbookViewId="0">
      <selection activeCell="H22" sqref="H22"/>
    </sheetView>
  </sheetViews>
  <sheetFormatPr defaultRowHeight="13.5" x14ac:dyDescent="0.15"/>
  <cols>
    <col min="1" max="1" width="5.25" customWidth="1"/>
    <col min="2" max="2" width="14.5" customWidth="1"/>
    <col min="3" max="3" width="5.625" customWidth="1"/>
    <col min="4" max="4" width="5.75" customWidth="1"/>
    <col min="5" max="5" width="5.5" customWidth="1"/>
    <col min="6" max="6" width="7.25" customWidth="1"/>
    <col min="7" max="7" width="9.625" customWidth="1"/>
    <col min="8" max="8" width="10.5" customWidth="1"/>
    <col min="9" max="9" width="7.625" customWidth="1"/>
    <col min="10" max="10" width="9.875" customWidth="1"/>
    <col min="11" max="11" width="5.25" customWidth="1"/>
    <col min="12" max="12" width="6" customWidth="1"/>
    <col min="13" max="13" width="6.375" customWidth="1"/>
    <col min="14" max="14" width="6.875" customWidth="1"/>
    <col min="15" max="16" width="5" customWidth="1"/>
    <col min="17" max="17" width="6" customWidth="1"/>
  </cols>
  <sheetData>
    <row r="1" spans="1:18" ht="30" thickBot="1" x14ac:dyDescent="0.2">
      <c r="A1" s="8"/>
      <c r="B1" s="194" t="s">
        <v>94</v>
      </c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8"/>
    </row>
    <row r="2" spans="1:18" ht="36" customHeight="1" x14ac:dyDescent="0.15">
      <c r="A2" s="8"/>
      <c r="B2" s="3"/>
      <c r="C2" s="47" t="s">
        <v>62</v>
      </c>
      <c r="D2" s="47" t="s">
        <v>61</v>
      </c>
      <c r="E2" s="47" t="s">
        <v>64</v>
      </c>
      <c r="F2" s="50" t="s">
        <v>65</v>
      </c>
      <c r="G2" s="51" t="s">
        <v>58</v>
      </c>
      <c r="H2" s="51" t="s">
        <v>51</v>
      </c>
      <c r="I2" s="51" t="s">
        <v>67</v>
      </c>
      <c r="J2" s="50" t="s">
        <v>66</v>
      </c>
      <c r="K2" s="47" t="s">
        <v>50</v>
      </c>
      <c r="L2" s="47" t="s">
        <v>52</v>
      </c>
      <c r="M2" s="47" t="s">
        <v>63</v>
      </c>
      <c r="N2" s="50" t="s">
        <v>66</v>
      </c>
      <c r="O2" s="9" t="s">
        <v>7</v>
      </c>
      <c r="P2" s="9" t="s">
        <v>59</v>
      </c>
      <c r="Q2" s="9" t="s">
        <v>60</v>
      </c>
      <c r="R2" s="23"/>
    </row>
    <row r="3" spans="1:18" ht="15.75" x14ac:dyDescent="0.15">
      <c r="A3" s="8"/>
      <c r="B3" s="4" t="s">
        <v>42</v>
      </c>
      <c r="C3" s="48">
        <f>各门店汇总计算表!C10</f>
        <v>38</v>
      </c>
      <c r="D3" s="48">
        <f>数据汇总表!D3</f>
        <v>228</v>
      </c>
      <c r="E3" s="48">
        <v>900</v>
      </c>
      <c r="F3" s="55">
        <f>D3/E3</f>
        <v>0.25333333333333335</v>
      </c>
      <c r="G3" s="52">
        <f>各门店汇总计算表!V10+各门店汇总计算表!V17</f>
        <v>623350</v>
      </c>
      <c r="H3" s="52">
        <f>G3+[1]个人进度完成!$H$3</f>
        <v>5215500</v>
      </c>
      <c r="I3" s="52">
        <v>860</v>
      </c>
      <c r="J3" s="55">
        <f>H3/10000/I3</f>
        <v>0.60645348837209301</v>
      </c>
      <c r="K3" s="48">
        <f>各门店汇总计算表!Z10</f>
        <v>2</v>
      </c>
      <c r="L3" s="48">
        <f>数据汇总表!J3</f>
        <v>22</v>
      </c>
      <c r="M3" s="48">
        <v>767</v>
      </c>
      <c r="N3" s="55">
        <f>L3/M3</f>
        <v>2.8683181225554105E-2</v>
      </c>
      <c r="O3" s="109">
        <v>0</v>
      </c>
      <c r="P3" s="21">
        <f>各门店汇总计算表!W10</f>
        <v>27</v>
      </c>
      <c r="Q3" s="21">
        <f>数据汇总表!H3</f>
        <v>239</v>
      </c>
      <c r="R3" s="108"/>
    </row>
    <row r="4" spans="1:18" ht="15.75" x14ac:dyDescent="0.15">
      <c r="A4" s="8"/>
      <c r="B4" s="4" t="s">
        <v>43</v>
      </c>
      <c r="C4" s="48">
        <f>各门店汇总计算表!C18</f>
        <v>54</v>
      </c>
      <c r="D4" s="48">
        <f>数据汇总表!D4</f>
        <v>224</v>
      </c>
      <c r="E4" s="48">
        <v>750</v>
      </c>
      <c r="F4" s="55">
        <f t="shared" ref="F4:F8" si="0">D4/E4</f>
        <v>0.29866666666666669</v>
      </c>
      <c r="G4" s="52">
        <f>各门店汇总计算表!V18-各门店汇总计算表!V17</f>
        <v>6150</v>
      </c>
      <c r="H4" s="52">
        <f>G4+[1]个人进度完成!$H$4</f>
        <v>48350</v>
      </c>
      <c r="I4" s="52">
        <v>31</v>
      </c>
      <c r="J4" s="55">
        <f t="shared" ref="J4:J8" si="1">H4/10000/I4</f>
        <v>0.15596774193548388</v>
      </c>
      <c r="K4" s="48">
        <f>各门店汇总计算表!Z18</f>
        <v>8</v>
      </c>
      <c r="L4" s="48">
        <f>数据汇总表!J4</f>
        <v>12</v>
      </c>
      <c r="M4" s="48">
        <v>152</v>
      </c>
      <c r="N4" s="55">
        <f t="shared" ref="N4:N8" si="2">L4/M4</f>
        <v>7.8947368421052627E-2</v>
      </c>
      <c r="O4" s="109">
        <v>1</v>
      </c>
      <c r="P4" s="21">
        <f>各门店汇总计算表!W18</f>
        <v>17</v>
      </c>
      <c r="Q4" s="21">
        <f>数据汇总表!H4</f>
        <v>162</v>
      </c>
      <c r="R4" s="108"/>
    </row>
    <row r="5" spans="1:18" ht="15.75" x14ac:dyDescent="0.15">
      <c r="A5" s="8"/>
      <c r="B5" s="4" t="s">
        <v>44</v>
      </c>
      <c r="C5" s="48">
        <f>各门店汇总计算表!C31</f>
        <v>48</v>
      </c>
      <c r="D5" s="48">
        <f>数据汇总表!D5</f>
        <v>227</v>
      </c>
      <c r="E5" s="48">
        <v>2100</v>
      </c>
      <c r="F5" s="55">
        <f t="shared" si="0"/>
        <v>0.10809523809523809</v>
      </c>
      <c r="G5" s="52">
        <f>各门店汇总计算表!V31</f>
        <v>26350</v>
      </c>
      <c r="H5" s="52">
        <f>数据汇总表!F5</f>
        <v>58300</v>
      </c>
      <c r="I5" s="52">
        <v>38</v>
      </c>
      <c r="J5" s="55">
        <f t="shared" si="1"/>
        <v>0.15342105263157896</v>
      </c>
      <c r="K5" s="54">
        <f>各门店汇总计算表!Z31</f>
        <v>37</v>
      </c>
      <c r="L5" s="48">
        <f>数据汇总表!J5</f>
        <v>190</v>
      </c>
      <c r="M5" s="54">
        <v>640</v>
      </c>
      <c r="N5" s="55">
        <f t="shared" si="2"/>
        <v>0.296875</v>
      </c>
      <c r="O5" s="109">
        <v>0</v>
      </c>
      <c r="P5" s="21">
        <f>各门店汇总计算表!W31</f>
        <v>34</v>
      </c>
      <c r="Q5" s="21">
        <f>数据汇总表!H5</f>
        <v>157</v>
      </c>
      <c r="R5" s="8"/>
    </row>
    <row r="6" spans="1:18" ht="15.75" x14ac:dyDescent="0.15">
      <c r="A6" s="8"/>
      <c r="B6" s="4" t="s">
        <v>45</v>
      </c>
      <c r="C6" s="48">
        <f>各门店汇总计算表!C24</f>
        <v>50</v>
      </c>
      <c r="D6" s="48">
        <f>数据汇总表!D6</f>
        <v>252</v>
      </c>
      <c r="E6" s="48">
        <v>1350</v>
      </c>
      <c r="F6" s="55">
        <f t="shared" si="0"/>
        <v>0.18666666666666668</v>
      </c>
      <c r="G6" s="53">
        <f>各门店汇总计算表!V24</f>
        <v>471750</v>
      </c>
      <c r="H6" s="52">
        <f>数据汇总表!F6</f>
        <v>1364450</v>
      </c>
      <c r="I6" s="52">
        <v>18</v>
      </c>
      <c r="J6" s="55">
        <f t="shared" si="1"/>
        <v>7.580277777777777</v>
      </c>
      <c r="K6" s="48">
        <f>各门店汇总计算表!Z24</f>
        <v>3</v>
      </c>
      <c r="L6" s="48">
        <f>数据汇总表!J6</f>
        <v>15</v>
      </c>
      <c r="M6" s="48">
        <v>420</v>
      </c>
      <c r="N6" s="55">
        <f t="shared" si="2"/>
        <v>3.5714285714285712E-2</v>
      </c>
      <c r="O6" s="109">
        <v>0</v>
      </c>
      <c r="P6" s="20">
        <f>各门店汇总计算表!W24</f>
        <v>22</v>
      </c>
      <c r="Q6" s="21">
        <f>数据汇总表!H6</f>
        <v>153</v>
      </c>
      <c r="R6" s="8"/>
    </row>
    <row r="7" spans="1:18" ht="15.75" x14ac:dyDescent="0.15">
      <c r="A7" s="8"/>
      <c r="B7" s="4" t="s">
        <v>46</v>
      </c>
      <c r="C7" s="48">
        <f>各门店汇总计算表!C37</f>
        <v>88</v>
      </c>
      <c r="D7" s="48">
        <f>数据汇总表!D7</f>
        <v>430</v>
      </c>
      <c r="E7" s="48">
        <v>2000</v>
      </c>
      <c r="F7" s="55">
        <f t="shared" si="0"/>
        <v>0.215</v>
      </c>
      <c r="G7" s="53">
        <f>各门店汇总计算表!V37</f>
        <v>114000</v>
      </c>
      <c r="H7" s="52">
        <f>数据汇总表!F7</f>
        <v>644500</v>
      </c>
      <c r="I7" s="52">
        <v>25</v>
      </c>
      <c r="J7" s="55">
        <f t="shared" si="1"/>
        <v>2.5780000000000003</v>
      </c>
      <c r="K7" s="48">
        <f>各门店汇总计算表!Z37</f>
        <v>0</v>
      </c>
      <c r="L7" s="48">
        <f>数据汇总表!J7</f>
        <v>7</v>
      </c>
      <c r="M7" s="48">
        <v>270</v>
      </c>
      <c r="N7" s="55">
        <f t="shared" si="2"/>
        <v>2.5925925925925925E-2</v>
      </c>
      <c r="O7" s="109">
        <v>1</v>
      </c>
      <c r="P7" s="20">
        <f>各门店汇总计算表!W37</f>
        <v>24</v>
      </c>
      <c r="Q7" s="21">
        <f>数据汇总表!H7</f>
        <v>130</v>
      </c>
      <c r="R7" s="8"/>
    </row>
    <row r="8" spans="1:18" ht="16.5" thickBot="1" x14ac:dyDescent="0.2">
      <c r="A8" s="8"/>
      <c r="B8" s="77" t="s">
        <v>6</v>
      </c>
      <c r="C8" s="78">
        <f>SUM(C3:C7)</f>
        <v>278</v>
      </c>
      <c r="D8" s="78">
        <f>SUM(D3:D7)</f>
        <v>1361</v>
      </c>
      <c r="E8" s="79">
        <f>SUM(E3:E7)</f>
        <v>7100</v>
      </c>
      <c r="F8" s="80">
        <f t="shared" si="0"/>
        <v>0.19169014084507041</v>
      </c>
      <c r="G8" s="79">
        <f t="shared" ref="G8:I8" si="3">SUM(G3:G7)</f>
        <v>1241600</v>
      </c>
      <c r="H8" s="79">
        <f t="shared" si="3"/>
        <v>7331100</v>
      </c>
      <c r="I8" s="79">
        <f t="shared" si="3"/>
        <v>972</v>
      </c>
      <c r="J8" s="80">
        <f t="shared" si="1"/>
        <v>0.75422839506172845</v>
      </c>
      <c r="K8" s="79">
        <f t="shared" ref="K8:L8" si="4">SUM(K3:K7)</f>
        <v>50</v>
      </c>
      <c r="L8" s="79">
        <f t="shared" si="4"/>
        <v>246</v>
      </c>
      <c r="M8" s="79">
        <f>SUM(M3:M7)</f>
        <v>2249</v>
      </c>
      <c r="N8" s="80">
        <f t="shared" si="2"/>
        <v>0.10938194753223655</v>
      </c>
      <c r="O8" s="79">
        <f t="shared" ref="O8" si="5">SUM(O3:O7)</f>
        <v>2</v>
      </c>
      <c r="P8" s="79">
        <f>SUM(P3:P7)</f>
        <v>124</v>
      </c>
      <c r="Q8" s="79">
        <f>SUM(Q3:Q7)</f>
        <v>841</v>
      </c>
      <c r="R8" s="8"/>
    </row>
    <row r="9" spans="1:18" x14ac:dyDescent="0.15">
      <c r="A9" s="8"/>
      <c r="B9" s="195" t="s">
        <v>68</v>
      </c>
      <c r="C9" s="195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8"/>
    </row>
    <row r="10" spans="1:18" x14ac:dyDescent="0.15">
      <c r="B10" s="195"/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195"/>
    </row>
    <row r="12" spans="1:18" x14ac:dyDescent="0.15">
      <c r="H12" s="49"/>
    </row>
  </sheetData>
  <mergeCells count="2">
    <mergeCell ref="B1:Q1"/>
    <mergeCell ref="B9:Q10"/>
  </mergeCells>
  <phoneticPr fontId="1" type="noConversion"/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各门店汇总计算表</vt:lpstr>
      <vt:lpstr>数据汇总表</vt:lpstr>
      <vt:lpstr>名店办理量细表</vt:lpstr>
      <vt:lpstr>个人进度完成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2014-11-13T13:12:14Z</dcterms:modified>
</cp:coreProperties>
</file>